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S:\HQ\102PF\Shared\Group_LCDSHD2_IMD\IMD\Statistics Branch\Civil\Quarterly Bulletins\Civil Court Statistics\2016\Q1\Final\"/>
    </mc:Choice>
  </mc:AlternateContent>
  <bookViews>
    <workbookView xWindow="-15" yWindow="-15" windowWidth="9585" windowHeight="6000" tabRatio="892"/>
  </bookViews>
  <sheets>
    <sheet name="Index" sheetId="1" r:id="rId1"/>
    <sheet name="3.1" sheetId="50" r:id="rId2"/>
    <sheet name="3.2" sheetId="51" r:id="rId3"/>
    <sheet name="3.3" sheetId="23" r:id="rId4"/>
    <sheet name="3.4" sheetId="24" r:id="rId5"/>
    <sheet name="3.5" sheetId="25" r:id="rId6"/>
    <sheet name="3.6" sheetId="26" r:id="rId7"/>
    <sheet name="3.7" sheetId="27" r:id="rId8"/>
    <sheet name="3.8" sheetId="28" r:id="rId9"/>
    <sheet name="3.9" sheetId="29" r:id="rId10"/>
    <sheet name="3.10" sheetId="30" r:id="rId11"/>
    <sheet name="3.11" sheetId="31" r:id="rId12"/>
    <sheet name="3.12" sheetId="4" r:id="rId13"/>
    <sheet name="3.13" sheetId="5" r:id="rId14"/>
    <sheet name="3.14" sheetId="6" r:id="rId15"/>
    <sheet name="3.15" sheetId="7" r:id="rId16"/>
    <sheet name="3.16" sheetId="8" r:id="rId17"/>
    <sheet name="3.17" sheetId="9" r:id="rId18"/>
    <sheet name="3.18" sheetId="32" r:id="rId19"/>
    <sheet name="3.19" sheetId="11" r:id="rId20"/>
    <sheet name="3.20" sheetId="12" r:id="rId21"/>
    <sheet name="3.21" sheetId="13" r:id="rId22"/>
    <sheet name="3.22" sheetId="14" r:id="rId23"/>
    <sheet name="3.23" sheetId="15" r:id="rId24"/>
    <sheet name="3.24" sheetId="16" r:id="rId25"/>
    <sheet name="3.25" sheetId="17" r:id="rId26"/>
    <sheet name="3.26" sheetId="18" r:id="rId27"/>
    <sheet name="3.27" sheetId="19" r:id="rId28"/>
    <sheet name="3.28" sheetId="20" r:id="rId29"/>
    <sheet name="3.29" sheetId="21" r:id="rId30"/>
    <sheet name="3.30" sheetId="34" r:id="rId31"/>
    <sheet name="3.31" sheetId="37" r:id="rId32"/>
    <sheet name="4.1" sheetId="46" r:id="rId33"/>
    <sheet name="4.2" sheetId="47" r:id="rId34"/>
    <sheet name="5.1" sheetId="52" r:id="rId35"/>
    <sheet name="5.2" sheetId="53" r:id="rId36"/>
    <sheet name="5.3" sheetId="54" r:id="rId37"/>
    <sheet name="5.4" sheetId="44" r:id="rId38"/>
    <sheet name="5.5" sheetId="45" r:id="rId39"/>
    <sheet name="6.1" sheetId="48" r:id="rId40"/>
    <sheet name="6.2" sheetId="49" r:id="rId41"/>
  </sheets>
  <definedNames>
    <definedName name="_xlnm.Print_Area" localSheetId="1">'3.1'!$A$1:$R$29</definedName>
    <definedName name="_xlnm.Print_Area" localSheetId="10">'3.10'!$A$1:$H$231</definedName>
    <definedName name="_xlnm.Print_Area" localSheetId="11">'3.11'!$A$1:$K$35</definedName>
    <definedName name="_xlnm.Print_Area" localSheetId="12">'3.12'!$A$1:$I$31</definedName>
    <definedName name="_xlnm.Print_Area" localSheetId="14">'3.14'!$A$1:$N$81</definedName>
    <definedName name="_xlnm.Print_Area" localSheetId="15">'3.15'!$A$1:$N$31</definedName>
    <definedName name="_xlnm.Print_Area" localSheetId="16">'3.16'!$A$1:$E$30</definedName>
    <definedName name="_xlnm.Print_Area" localSheetId="17">'3.17'!$A$1:$M$29</definedName>
    <definedName name="_xlnm.Print_Area" localSheetId="18">'3.18'!$A$1:$G$143</definedName>
    <definedName name="_xlnm.Print_Area" localSheetId="19">'3.19'!$A$1:$E$29</definedName>
    <definedName name="_xlnm.Print_Area" localSheetId="2">'3.2'!$A$1:$H$312</definedName>
    <definedName name="_xlnm.Print_Area" localSheetId="20">'3.20'!$A$1:$I$134</definedName>
    <definedName name="_xlnm.Print_Area" localSheetId="21">'3.21'!$A$1:$E$90</definedName>
    <definedName name="_xlnm.Print_Area" localSheetId="24">'3.24'!$A$1:$T$28</definedName>
    <definedName name="_xlnm.Print_Area" localSheetId="26">'3.26'!$A$1:$M$25</definedName>
    <definedName name="_xlnm.Print_Area" localSheetId="28">'3.28'!$A$1:$J$204</definedName>
    <definedName name="_xlnm.Print_Area" localSheetId="29">'3.29'!$A$1:$J$27</definedName>
    <definedName name="_xlnm.Print_Area" localSheetId="3">'3.3'!$A$1:$D$235</definedName>
    <definedName name="_xlnm.Print_Area" localSheetId="30">'3.30'!$A$1:$P$29</definedName>
    <definedName name="_xlnm.Print_Area" localSheetId="31">'3.31'!$A$1:$AE$27</definedName>
    <definedName name="_xlnm.Print_Area" localSheetId="4">'3.4'!$A$1:$H$220</definedName>
    <definedName name="_xlnm.Print_Area" localSheetId="5">'3.5'!$A$1:$G$226</definedName>
    <definedName name="_xlnm.Print_Area" localSheetId="6">'3.6'!$A$1:$AI$24</definedName>
    <definedName name="_xlnm.Print_Area" localSheetId="7">'3.7'!$A$1:$R$35</definedName>
    <definedName name="_xlnm.Print_Area" localSheetId="8">'3.8'!$A$1:$I$35</definedName>
    <definedName name="_xlnm.Print_Area" localSheetId="9">'3.9'!$A$1:$H$229</definedName>
    <definedName name="_xlnm.Print_Area" localSheetId="32">'4.1'!$A$1:$L$48</definedName>
    <definedName name="_xlnm.Print_Area" localSheetId="33">'4.2'!$A$1:$H$159</definedName>
    <definedName name="_xlnm.Print_Area" localSheetId="34">'5.1'!$A$1:$K$27</definedName>
    <definedName name="_xlnm.Print_Area" localSheetId="35">'5.2'!$A$1:$L$182</definedName>
    <definedName name="_xlnm.Print_Area" localSheetId="36">'5.3'!$A$1:$K$26</definedName>
    <definedName name="_xlnm.Print_Area" localSheetId="37">'5.4'!$A$1:$D$44</definedName>
    <definedName name="_xlnm.Print_Area" localSheetId="38">'5.5'!$A$1:$D$37</definedName>
    <definedName name="_xlnm.Print_Area" localSheetId="39">'6.1'!$A$1:$F$23</definedName>
    <definedName name="_xlnm.Print_Area" localSheetId="0">Index!$A$1:$D$70</definedName>
    <definedName name="_xlnm.Print_Titles" localSheetId="2">'3.2'!$1:$3</definedName>
    <definedName name="_xlnm.Print_Titles" localSheetId="3">'3.3'!$1:$3</definedName>
    <definedName name="_xlnm.Print_Titles" localSheetId="4">'3.4'!$1:$3</definedName>
    <definedName name="_xlnm.Print_Titles" localSheetId="5">'3.5'!$1:$3</definedName>
    <definedName name="_xlnm.Print_Titles" localSheetId="6">'3.6'!$A:$B,'3.6'!$1:$3</definedName>
    <definedName name="_xlnm.Print_Titles" localSheetId="9">'3.9'!$1:$3</definedName>
  </definedNames>
  <calcPr calcId="152511"/>
</workbook>
</file>

<file path=xl/calcChain.xml><?xml version="1.0" encoding="utf-8"?>
<calcChain xmlns="http://schemas.openxmlformats.org/spreadsheetml/2006/main">
  <c r="K36" i="53" l="1"/>
  <c r="J36" i="53"/>
  <c r="I36" i="53"/>
  <c r="H36" i="53"/>
  <c r="G36" i="53"/>
  <c r="F36" i="53"/>
  <c r="E36" i="53"/>
  <c r="D36" i="53"/>
  <c r="C36" i="53"/>
  <c r="B36" i="53"/>
  <c r="L34" i="53"/>
  <c r="L33" i="53"/>
  <c r="L32" i="53"/>
  <c r="L31" i="53"/>
  <c r="L30" i="53"/>
  <c r="L29" i="53"/>
  <c r="L28" i="53"/>
  <c r="L27" i="53"/>
  <c r="L26" i="53"/>
  <c r="I45" i="30"/>
  <c r="I44" i="30"/>
  <c r="I43" i="30"/>
  <c r="I42" i="30"/>
  <c r="I41" i="30"/>
  <c r="I40" i="30"/>
  <c r="I39" i="30"/>
  <c r="I38" i="30"/>
  <c r="I37" i="30"/>
  <c r="I36" i="30"/>
  <c r="I35" i="30"/>
  <c r="I34" i="30"/>
  <c r="I33" i="30"/>
  <c r="I32" i="30"/>
  <c r="I31" i="30"/>
  <c r="I30" i="30"/>
  <c r="I29" i="30"/>
  <c r="I28" i="30"/>
  <c r="I27" i="30"/>
  <c r="I26" i="30"/>
  <c r="J27" i="12"/>
  <c r="J32" i="12"/>
  <c r="L36" i="53" l="1"/>
  <c r="J28" i="12"/>
  <c r="J33" i="12"/>
  <c r="J25" i="12"/>
  <c r="J29" i="12"/>
  <c r="J26" i="12"/>
  <c r="J30" i="12"/>
  <c r="J31" i="12"/>
  <c r="J19" i="4"/>
  <c r="H51" i="51"/>
  <c r="F51" i="51"/>
  <c r="E51" i="51"/>
  <c r="C51" i="51"/>
  <c r="G51" i="51" s="1"/>
  <c r="B51" i="51"/>
  <c r="G49" i="51"/>
  <c r="G46" i="51"/>
  <c r="G45" i="51"/>
  <c r="G44" i="51"/>
  <c r="G43" i="51"/>
  <c r="G42" i="51"/>
  <c r="G41" i="51"/>
  <c r="G40" i="51"/>
  <c r="G39" i="51"/>
  <c r="G38" i="51"/>
  <c r="G37" i="51"/>
  <c r="G36" i="51"/>
  <c r="G35" i="51"/>
  <c r="G33" i="51"/>
  <c r="G32" i="51"/>
  <c r="G31" i="51"/>
  <c r="G30" i="51"/>
  <c r="G29" i="51"/>
  <c r="G28" i="51"/>
  <c r="G26" i="51"/>
  <c r="G25" i="51"/>
  <c r="G24" i="51"/>
  <c r="G28" i="28" l="1"/>
  <c r="F28" i="28"/>
  <c r="H28" i="28" s="1"/>
  <c r="R28" i="27"/>
  <c r="O28" i="27"/>
  <c r="K28" i="27"/>
  <c r="J28" i="27"/>
  <c r="E28" i="27"/>
  <c r="L28" i="27" l="1"/>
  <c r="F110" i="12"/>
  <c r="F108" i="12"/>
  <c r="F101" i="12"/>
  <c r="F102" i="12"/>
  <c r="F103" i="12"/>
  <c r="F104" i="12"/>
  <c r="F105" i="12"/>
  <c r="F106" i="12"/>
  <c r="F107" i="12"/>
  <c r="F100" i="12"/>
  <c r="J86" i="12"/>
  <c r="K86" i="12"/>
  <c r="L86" i="12"/>
  <c r="M86" i="12"/>
  <c r="N86" i="12"/>
  <c r="J87" i="12"/>
  <c r="K87" i="12"/>
  <c r="L87" i="12"/>
  <c r="M87" i="12"/>
  <c r="N87" i="12"/>
  <c r="J88" i="12"/>
  <c r="K88" i="12"/>
  <c r="L88" i="12"/>
  <c r="M88" i="12"/>
  <c r="N88" i="12"/>
  <c r="J89" i="12"/>
  <c r="K89" i="12"/>
  <c r="L89" i="12"/>
  <c r="M89" i="12"/>
  <c r="N89" i="12"/>
  <c r="J90" i="12"/>
  <c r="K90" i="12"/>
  <c r="L90" i="12"/>
  <c r="M90" i="12"/>
  <c r="N90" i="12"/>
  <c r="J91" i="12"/>
  <c r="K91" i="12"/>
  <c r="L91" i="12"/>
  <c r="M91" i="12"/>
  <c r="N91" i="12"/>
  <c r="J92" i="12"/>
  <c r="J93" i="12"/>
  <c r="J96" i="12"/>
  <c r="J112" i="12"/>
  <c r="J118" i="12"/>
  <c r="K118" i="12"/>
  <c r="L118" i="12"/>
  <c r="M118" i="12"/>
  <c r="N118" i="12"/>
  <c r="J119" i="12"/>
  <c r="K119" i="12"/>
  <c r="L119" i="12"/>
  <c r="M119" i="12"/>
  <c r="N119" i="12"/>
  <c r="J120" i="12"/>
  <c r="K120" i="12"/>
  <c r="L120" i="12"/>
  <c r="M120" i="12"/>
  <c r="N120" i="12"/>
  <c r="J121" i="12"/>
  <c r="N121" i="12"/>
  <c r="J122" i="12"/>
  <c r="N122" i="12"/>
  <c r="J123" i="12"/>
  <c r="N123" i="12"/>
  <c r="J125" i="12"/>
  <c r="N125" i="12"/>
  <c r="J126" i="12"/>
  <c r="N126" i="12"/>
  <c r="J128" i="12"/>
  <c r="K128" i="12"/>
  <c r="L128" i="12"/>
  <c r="M128" i="12"/>
  <c r="E50" i="12"/>
  <c r="L50" i="12" s="1"/>
  <c r="E41" i="12"/>
  <c r="L41" i="12" s="1"/>
  <c r="E42" i="12"/>
  <c r="M42" i="12" s="1"/>
  <c r="E43" i="12"/>
  <c r="L43" i="12" s="1"/>
  <c r="E44" i="12"/>
  <c r="L44" i="12" s="1"/>
  <c r="E45" i="12"/>
  <c r="J45" i="12" s="1"/>
  <c r="E46" i="12"/>
  <c r="L46" i="12" s="1"/>
  <c r="E48" i="12"/>
  <c r="L48" i="12" s="1"/>
  <c r="E40" i="12"/>
  <c r="M40" i="12" s="1"/>
  <c r="I19" i="12"/>
  <c r="H19" i="12"/>
  <c r="G19" i="12"/>
  <c r="B65" i="23"/>
  <c r="D65" i="23" s="1"/>
  <c r="D62" i="23"/>
  <c r="D61" i="23"/>
  <c r="D63" i="23"/>
  <c r="D60" i="23"/>
  <c r="D58" i="23"/>
  <c r="D57" i="23"/>
  <c r="D56" i="23"/>
  <c r="D55" i="23"/>
  <c r="D54" i="23"/>
  <c r="D53" i="23"/>
  <c r="D52" i="23"/>
  <c r="D51" i="23"/>
  <c r="D50" i="23"/>
  <c r="D49" i="23"/>
  <c r="D46" i="23"/>
  <c r="F83" i="51"/>
  <c r="H81" i="51"/>
  <c r="H83" i="51" s="1"/>
  <c r="E81" i="51"/>
  <c r="E82" i="51" s="1"/>
  <c r="D81" i="51"/>
  <c r="C81" i="51"/>
  <c r="C83" i="51" s="1"/>
  <c r="B81" i="51"/>
  <c r="B83" i="51" s="1"/>
  <c r="G79" i="51"/>
  <c r="G76" i="51"/>
  <c r="G74" i="51"/>
  <c r="G73" i="51"/>
  <c r="G71" i="51"/>
  <c r="G68" i="51"/>
  <c r="G67" i="51"/>
  <c r="G66" i="51"/>
  <c r="G64" i="51"/>
  <c r="G61" i="51"/>
  <c r="G59" i="51"/>
  <c r="G58" i="51"/>
  <c r="J65" i="20"/>
  <c r="J64" i="20"/>
  <c r="J62" i="20"/>
  <c r="J61" i="20"/>
  <c r="J60" i="20"/>
  <c r="J59" i="20"/>
  <c r="J58" i="20"/>
  <c r="J57" i="20"/>
  <c r="J56" i="20"/>
  <c r="J55" i="20"/>
  <c r="J54" i="20"/>
  <c r="J53" i="20"/>
  <c r="J52" i="20"/>
  <c r="J51" i="20"/>
  <c r="J50" i="20"/>
  <c r="J49" i="20"/>
  <c r="J48" i="20"/>
  <c r="J47" i="20"/>
  <c r="J46" i="20"/>
  <c r="C48" i="47"/>
  <c r="C55" i="47" s="1"/>
  <c r="D48" i="47"/>
  <c r="D55" i="47" s="1"/>
  <c r="E48" i="47"/>
  <c r="E55" i="47" s="1"/>
  <c r="F48" i="47"/>
  <c r="F55" i="47" s="1"/>
  <c r="G48" i="47"/>
  <c r="G55" i="47" s="1"/>
  <c r="H48" i="47"/>
  <c r="H55" i="47" s="1"/>
  <c r="B48" i="47"/>
  <c r="H50" i="24"/>
  <c r="H51" i="24"/>
  <c r="H53" i="24"/>
  <c r="H54" i="24"/>
  <c r="H57" i="24"/>
  <c r="H61" i="24"/>
  <c r="H62" i="24"/>
  <c r="H64" i="24"/>
  <c r="B71" i="24"/>
  <c r="B73" i="24" s="1"/>
  <c r="D71" i="24"/>
  <c r="H71" i="24" s="1"/>
  <c r="F71" i="24"/>
  <c r="E67" i="20"/>
  <c r="C67" i="20"/>
  <c r="D67" i="20"/>
  <c r="F67" i="20"/>
  <c r="H67" i="20"/>
  <c r="I67" i="20"/>
  <c r="B67" i="20"/>
  <c r="O9" i="46"/>
  <c r="O8" i="46"/>
  <c r="AL10" i="37"/>
  <c r="AM10" i="37"/>
  <c r="AN10" i="37"/>
  <c r="AL11" i="37"/>
  <c r="AM11" i="37"/>
  <c r="AN11" i="37"/>
  <c r="AL12" i="37"/>
  <c r="AM12" i="37"/>
  <c r="AN12" i="37"/>
  <c r="AL13" i="37"/>
  <c r="AM13" i="37"/>
  <c r="AN13" i="37"/>
  <c r="AL14" i="37"/>
  <c r="AM14" i="37"/>
  <c r="AN14" i="37"/>
  <c r="AL15" i="37"/>
  <c r="AM15" i="37"/>
  <c r="AN15" i="37"/>
  <c r="AL16" i="37"/>
  <c r="AM16" i="37"/>
  <c r="AN16" i="37"/>
  <c r="AL17" i="37"/>
  <c r="AM17" i="37"/>
  <c r="AN17" i="37"/>
  <c r="AL18" i="37"/>
  <c r="AM18" i="37"/>
  <c r="AN18" i="37"/>
  <c r="AL19" i="37"/>
  <c r="AM19" i="37"/>
  <c r="AN19" i="37"/>
  <c r="AL21" i="37"/>
  <c r="AM21" i="37"/>
  <c r="AN21" i="37"/>
  <c r="AN9" i="37"/>
  <c r="AM9" i="37"/>
  <c r="AL9" i="37"/>
  <c r="AJ10" i="37"/>
  <c r="AK10" i="37"/>
  <c r="AJ11" i="37"/>
  <c r="AK11" i="37"/>
  <c r="AJ12" i="37"/>
  <c r="AK12" i="37"/>
  <c r="AJ13" i="37"/>
  <c r="AK13" i="37"/>
  <c r="AJ14" i="37"/>
  <c r="AK14" i="37"/>
  <c r="AJ15" i="37"/>
  <c r="AK15" i="37"/>
  <c r="AJ16" i="37"/>
  <c r="AK16" i="37"/>
  <c r="AJ17" i="37"/>
  <c r="AK17" i="37"/>
  <c r="AJ18" i="37"/>
  <c r="AK18" i="37"/>
  <c r="AJ19" i="37"/>
  <c r="AK19" i="37"/>
  <c r="AJ21" i="37"/>
  <c r="AK21" i="37"/>
  <c r="AK9" i="37"/>
  <c r="AJ9" i="37"/>
  <c r="R9" i="7"/>
  <c r="R10" i="7"/>
  <c r="R11" i="7"/>
  <c r="R12" i="7"/>
  <c r="R8" i="7"/>
  <c r="H240" i="51"/>
  <c r="G240" i="51"/>
  <c r="F240" i="51"/>
  <c r="E240" i="51"/>
  <c r="D240" i="51"/>
  <c r="C240" i="51"/>
  <c r="B240" i="51"/>
  <c r="H176" i="51"/>
  <c r="G176" i="51"/>
  <c r="F176" i="51"/>
  <c r="E176" i="51"/>
  <c r="D176" i="51"/>
  <c r="C176" i="51"/>
  <c r="B176" i="51"/>
  <c r="H145" i="51"/>
  <c r="G145" i="51"/>
  <c r="F145" i="51"/>
  <c r="E145" i="51"/>
  <c r="D145" i="51"/>
  <c r="C145" i="51"/>
  <c r="B145" i="51"/>
  <c r="H114" i="51"/>
  <c r="G114" i="51"/>
  <c r="F114" i="51"/>
  <c r="E114" i="51"/>
  <c r="D114" i="51"/>
  <c r="C114" i="51"/>
  <c r="B114" i="51"/>
  <c r="H82" i="51"/>
  <c r="F82" i="51"/>
  <c r="D82" i="51"/>
  <c r="C82" i="51"/>
  <c r="B82" i="51"/>
  <c r="D228" i="23"/>
  <c r="C228" i="23"/>
  <c r="B228" i="23"/>
  <c r="D201" i="23"/>
  <c r="C201" i="23"/>
  <c r="B201" i="23"/>
  <c r="D174" i="23"/>
  <c r="C174" i="23"/>
  <c r="B174" i="23"/>
  <c r="D151" i="23"/>
  <c r="C151" i="23"/>
  <c r="B151" i="23"/>
  <c r="D130" i="23"/>
  <c r="C130" i="23"/>
  <c r="B130" i="23"/>
  <c r="D109" i="23"/>
  <c r="C109" i="23"/>
  <c r="B109" i="23"/>
  <c r="D88" i="23"/>
  <c r="C88" i="23"/>
  <c r="B88" i="23"/>
  <c r="C66" i="23"/>
  <c r="B66" i="23"/>
  <c r="H217" i="24"/>
  <c r="G217" i="24"/>
  <c r="F217" i="24"/>
  <c r="E217" i="24"/>
  <c r="D217" i="24"/>
  <c r="C217" i="24"/>
  <c r="B217" i="24"/>
  <c r="H188" i="24"/>
  <c r="G188" i="24"/>
  <c r="F188" i="24"/>
  <c r="E188" i="24"/>
  <c r="D188" i="24"/>
  <c r="C188" i="24"/>
  <c r="B188" i="24"/>
  <c r="H159" i="24"/>
  <c r="G159" i="24"/>
  <c r="F159" i="24"/>
  <c r="E159" i="24"/>
  <c r="D159" i="24"/>
  <c r="C159" i="24"/>
  <c r="B159" i="24"/>
  <c r="H130" i="24"/>
  <c r="G130" i="24"/>
  <c r="F130" i="24"/>
  <c r="E130" i="24"/>
  <c r="D130" i="24"/>
  <c r="C130" i="24"/>
  <c r="B130" i="24"/>
  <c r="H101" i="24"/>
  <c r="G101" i="24"/>
  <c r="F101" i="24"/>
  <c r="E101" i="24"/>
  <c r="D101" i="24"/>
  <c r="C101" i="24"/>
  <c r="B101" i="24"/>
  <c r="G72" i="24"/>
  <c r="F72" i="24"/>
  <c r="E72" i="24"/>
  <c r="C72" i="24"/>
  <c r="G224" i="25"/>
  <c r="F224" i="25"/>
  <c r="E224" i="25"/>
  <c r="D224" i="25"/>
  <c r="C224" i="25"/>
  <c r="B224" i="25"/>
  <c r="G194" i="25"/>
  <c r="F194" i="25"/>
  <c r="E194" i="25"/>
  <c r="D194" i="25"/>
  <c r="C194" i="25"/>
  <c r="B194" i="25"/>
  <c r="G164" i="25"/>
  <c r="F164" i="25"/>
  <c r="E164" i="25"/>
  <c r="D164" i="25"/>
  <c r="C164" i="25"/>
  <c r="B164" i="25"/>
  <c r="G134" i="25"/>
  <c r="F134" i="25"/>
  <c r="E134" i="25"/>
  <c r="D134" i="25"/>
  <c r="C134" i="25"/>
  <c r="B134" i="25"/>
  <c r="G104" i="25"/>
  <c r="F104" i="25"/>
  <c r="E104" i="25"/>
  <c r="D104" i="25"/>
  <c r="C104" i="25"/>
  <c r="B104" i="25"/>
  <c r="G74" i="25"/>
  <c r="F74" i="25"/>
  <c r="E74" i="25"/>
  <c r="D74" i="25"/>
  <c r="C74" i="25"/>
  <c r="B74" i="25"/>
  <c r="H194" i="29"/>
  <c r="G194" i="29"/>
  <c r="F194" i="29"/>
  <c r="E194" i="29"/>
  <c r="D194" i="29"/>
  <c r="C194" i="29"/>
  <c r="B194" i="29"/>
  <c r="H169" i="29"/>
  <c r="G169" i="29"/>
  <c r="F169" i="29"/>
  <c r="E169" i="29"/>
  <c r="D169" i="29"/>
  <c r="C169" i="29"/>
  <c r="B169" i="29"/>
  <c r="H144" i="29"/>
  <c r="G144" i="29"/>
  <c r="F144" i="29"/>
  <c r="E144" i="29"/>
  <c r="D144" i="29"/>
  <c r="C144" i="29"/>
  <c r="B144" i="29"/>
  <c r="H119" i="29"/>
  <c r="G119" i="29"/>
  <c r="F119" i="29"/>
  <c r="E119" i="29"/>
  <c r="D119" i="29"/>
  <c r="C119" i="29"/>
  <c r="B119" i="29"/>
  <c r="H94" i="29"/>
  <c r="G94" i="29"/>
  <c r="F94" i="29"/>
  <c r="E94" i="29"/>
  <c r="D94" i="29"/>
  <c r="C94" i="29"/>
  <c r="B94" i="29"/>
  <c r="H69" i="29"/>
  <c r="G69" i="29"/>
  <c r="F69" i="29"/>
  <c r="E69" i="29"/>
  <c r="D69" i="29"/>
  <c r="C69" i="29"/>
  <c r="B69" i="29"/>
  <c r="H220" i="30"/>
  <c r="G220" i="30"/>
  <c r="F220" i="30"/>
  <c r="E220" i="30"/>
  <c r="D220" i="30"/>
  <c r="C220" i="30"/>
  <c r="B220" i="30"/>
  <c r="I218" i="30"/>
  <c r="I217" i="30"/>
  <c r="I216" i="30"/>
  <c r="I215" i="30"/>
  <c r="I214" i="30"/>
  <c r="I213" i="30"/>
  <c r="I212" i="30"/>
  <c r="I211" i="30"/>
  <c r="I210" i="30"/>
  <c r="I209" i="30"/>
  <c r="I208" i="30"/>
  <c r="I207" i="30"/>
  <c r="I206" i="30"/>
  <c r="I205" i="30"/>
  <c r="I204" i="30"/>
  <c r="I203" i="30"/>
  <c r="I202" i="30"/>
  <c r="I201" i="30"/>
  <c r="I200" i="30"/>
  <c r="H195" i="30"/>
  <c r="G195" i="30"/>
  <c r="F195" i="30"/>
  <c r="E195" i="30"/>
  <c r="D195" i="30"/>
  <c r="C195" i="30"/>
  <c r="B195" i="30"/>
  <c r="I193" i="30"/>
  <c r="I192" i="30"/>
  <c r="I191" i="30"/>
  <c r="I190" i="30"/>
  <c r="I189" i="30"/>
  <c r="I188" i="30"/>
  <c r="I187" i="30"/>
  <c r="I186" i="30"/>
  <c r="I185" i="30"/>
  <c r="I184" i="30"/>
  <c r="I183" i="30"/>
  <c r="I182" i="30"/>
  <c r="I181" i="30"/>
  <c r="I180" i="30"/>
  <c r="I179" i="30"/>
  <c r="I178" i="30"/>
  <c r="I177" i="30"/>
  <c r="I176" i="30"/>
  <c r="I175" i="30"/>
  <c r="H170" i="30"/>
  <c r="G170" i="30"/>
  <c r="F170" i="30"/>
  <c r="E170" i="30"/>
  <c r="D170" i="30"/>
  <c r="C170" i="30"/>
  <c r="B170" i="30"/>
  <c r="I169" i="30"/>
  <c r="I168" i="30"/>
  <c r="I167" i="30"/>
  <c r="I166" i="30"/>
  <c r="I165" i="30"/>
  <c r="I164" i="30"/>
  <c r="I163" i="30"/>
  <c r="I162" i="30"/>
  <c r="I161" i="30"/>
  <c r="I160" i="30"/>
  <c r="I159" i="30"/>
  <c r="I158" i="30"/>
  <c r="I157" i="30"/>
  <c r="I156" i="30"/>
  <c r="I155" i="30"/>
  <c r="I154" i="30"/>
  <c r="I153" i="30"/>
  <c r="I152" i="30"/>
  <c r="I151" i="30"/>
  <c r="H145" i="30"/>
  <c r="G145" i="30"/>
  <c r="F145" i="30"/>
  <c r="E145" i="30"/>
  <c r="D145" i="30"/>
  <c r="C145" i="30"/>
  <c r="B145" i="30"/>
  <c r="I144" i="30"/>
  <c r="I143" i="30"/>
  <c r="I142" i="30"/>
  <c r="I141" i="30"/>
  <c r="I140" i="30"/>
  <c r="I139" i="30"/>
  <c r="I138" i="30"/>
  <c r="I137" i="30"/>
  <c r="I136" i="30"/>
  <c r="I135" i="30"/>
  <c r="I134" i="30"/>
  <c r="I133" i="30"/>
  <c r="I132" i="30"/>
  <c r="I131" i="30"/>
  <c r="I130" i="30"/>
  <c r="I129" i="30"/>
  <c r="I128" i="30"/>
  <c r="I127" i="30"/>
  <c r="I126" i="30"/>
  <c r="H120" i="30"/>
  <c r="G120" i="30"/>
  <c r="F120" i="30"/>
  <c r="E120" i="30"/>
  <c r="D120" i="30"/>
  <c r="C120" i="30"/>
  <c r="B120" i="30"/>
  <c r="I119" i="30"/>
  <c r="I118" i="30"/>
  <c r="I117" i="30"/>
  <c r="I116" i="30"/>
  <c r="I115" i="30"/>
  <c r="I114" i="30"/>
  <c r="I113" i="30"/>
  <c r="I112" i="30"/>
  <c r="I111" i="30"/>
  <c r="I110" i="30"/>
  <c r="I109" i="30"/>
  <c r="I108" i="30"/>
  <c r="I107" i="30"/>
  <c r="I106" i="30"/>
  <c r="I105" i="30"/>
  <c r="I104" i="30"/>
  <c r="I103" i="30"/>
  <c r="I102" i="30"/>
  <c r="I101" i="30"/>
  <c r="H95" i="30"/>
  <c r="G95" i="30"/>
  <c r="F95" i="30"/>
  <c r="E95" i="30"/>
  <c r="D95" i="30"/>
  <c r="C95" i="30"/>
  <c r="B95" i="30"/>
  <c r="I94" i="30"/>
  <c r="I93" i="30"/>
  <c r="I92" i="30"/>
  <c r="I91" i="30"/>
  <c r="I90" i="30"/>
  <c r="I89" i="30"/>
  <c r="I88" i="30"/>
  <c r="I87" i="30"/>
  <c r="I86" i="30"/>
  <c r="I85" i="30"/>
  <c r="I84" i="30"/>
  <c r="I83" i="30"/>
  <c r="I82" i="30"/>
  <c r="I81" i="30"/>
  <c r="I80" i="30"/>
  <c r="I79" i="30"/>
  <c r="I78" i="30"/>
  <c r="I77" i="30"/>
  <c r="I76" i="30"/>
  <c r="I75" i="30"/>
  <c r="H70" i="30"/>
  <c r="G70" i="30"/>
  <c r="F70" i="30"/>
  <c r="E70" i="30"/>
  <c r="D70" i="30"/>
  <c r="C70" i="30"/>
  <c r="B70" i="30"/>
  <c r="I69" i="30"/>
  <c r="I68" i="30"/>
  <c r="I67" i="30"/>
  <c r="I66" i="30"/>
  <c r="I65" i="30"/>
  <c r="I64" i="30"/>
  <c r="I63" i="30"/>
  <c r="I62" i="30"/>
  <c r="I61" i="30"/>
  <c r="I60" i="30"/>
  <c r="I59" i="30"/>
  <c r="I58" i="30"/>
  <c r="I57" i="30"/>
  <c r="I56" i="30"/>
  <c r="I55" i="30"/>
  <c r="I54" i="30"/>
  <c r="I53" i="30"/>
  <c r="I52" i="30"/>
  <c r="I51" i="30"/>
  <c r="I50" i="30"/>
  <c r="I20" i="30"/>
  <c r="I19" i="30"/>
  <c r="I18" i="30"/>
  <c r="I17" i="30"/>
  <c r="I16" i="30"/>
  <c r="I15" i="30"/>
  <c r="I14" i="30"/>
  <c r="I13" i="30"/>
  <c r="I12" i="30"/>
  <c r="I11" i="30"/>
  <c r="I10" i="30"/>
  <c r="I9" i="30"/>
  <c r="J12" i="4"/>
  <c r="AJ7" i="26"/>
  <c r="AJ8" i="26"/>
  <c r="AJ9" i="26"/>
  <c r="AJ10" i="26"/>
  <c r="AJ11" i="26"/>
  <c r="AJ12" i="26"/>
  <c r="AJ13" i="26"/>
  <c r="AJ14" i="26"/>
  <c r="AJ15" i="26"/>
  <c r="AJ16" i="26"/>
  <c r="AJ17" i="26"/>
  <c r="AJ6" i="26"/>
  <c r="C199" i="20"/>
  <c r="D199" i="20"/>
  <c r="E199" i="20"/>
  <c r="B199" i="20"/>
  <c r="F197" i="20"/>
  <c r="F195" i="20"/>
  <c r="F194" i="20"/>
  <c r="F193" i="20"/>
  <c r="F192" i="20"/>
  <c r="F191" i="20"/>
  <c r="F190" i="20"/>
  <c r="F189" i="20"/>
  <c r="F188" i="20"/>
  <c r="F187" i="20"/>
  <c r="F186" i="20"/>
  <c r="F185" i="20"/>
  <c r="F184" i="20"/>
  <c r="F183" i="20"/>
  <c r="F182" i="20"/>
  <c r="F181" i="20"/>
  <c r="F180" i="20"/>
  <c r="F179" i="20"/>
  <c r="F178" i="20"/>
  <c r="F177" i="20"/>
  <c r="F176" i="20"/>
  <c r="F171" i="20"/>
  <c r="F169" i="20"/>
  <c r="F168" i="20"/>
  <c r="F167" i="20"/>
  <c r="F166" i="20"/>
  <c r="F165" i="20"/>
  <c r="F164" i="20"/>
  <c r="F163" i="20"/>
  <c r="F162" i="20"/>
  <c r="F161" i="20"/>
  <c r="F160" i="20"/>
  <c r="F159" i="20"/>
  <c r="F158" i="20"/>
  <c r="F157" i="20"/>
  <c r="F156" i="20"/>
  <c r="F155" i="20"/>
  <c r="F154" i="20"/>
  <c r="F153" i="20"/>
  <c r="F152" i="20"/>
  <c r="F151" i="20"/>
  <c r="F150" i="20"/>
  <c r="F145" i="20"/>
  <c r="F143" i="20"/>
  <c r="F142" i="20"/>
  <c r="F141" i="20"/>
  <c r="F140" i="20"/>
  <c r="F139" i="20"/>
  <c r="F138" i="20"/>
  <c r="F137" i="20"/>
  <c r="F136" i="20"/>
  <c r="F135" i="20"/>
  <c r="F134" i="20"/>
  <c r="F133" i="20"/>
  <c r="F132" i="20"/>
  <c r="F131" i="20"/>
  <c r="F130" i="20"/>
  <c r="F129" i="20"/>
  <c r="F128" i="20"/>
  <c r="F127" i="20"/>
  <c r="F126" i="20"/>
  <c r="F125" i="20"/>
  <c r="F124" i="20"/>
  <c r="C80" i="13"/>
  <c r="D80" i="13"/>
  <c r="E80" i="13"/>
  <c r="B80" i="13"/>
  <c r="C71" i="13"/>
  <c r="D71" i="13"/>
  <c r="E71" i="13"/>
  <c r="B71" i="13"/>
  <c r="C62" i="13"/>
  <c r="D62" i="13"/>
  <c r="E62" i="13"/>
  <c r="B62" i="13"/>
  <c r="C53" i="13"/>
  <c r="D53" i="13"/>
  <c r="E53" i="13"/>
  <c r="B53" i="13"/>
  <c r="C45" i="13"/>
  <c r="D45" i="13"/>
  <c r="E45" i="13"/>
  <c r="B45" i="13"/>
  <c r="N72" i="12"/>
  <c r="N73" i="12"/>
  <c r="N74" i="12"/>
  <c r="N75" i="12"/>
  <c r="N76" i="12"/>
  <c r="N77" i="12"/>
  <c r="N78" i="12"/>
  <c r="N71" i="12"/>
  <c r="N57" i="12"/>
  <c r="N58" i="12"/>
  <c r="N59" i="12"/>
  <c r="N60" i="12"/>
  <c r="N61" i="12"/>
  <c r="N62" i="12"/>
  <c r="N63" i="12"/>
  <c r="N56" i="12"/>
  <c r="J81" i="12"/>
  <c r="J78" i="12"/>
  <c r="J77" i="12"/>
  <c r="J76" i="12"/>
  <c r="J75" i="12"/>
  <c r="J74" i="12"/>
  <c r="M73" i="12"/>
  <c r="L73" i="12"/>
  <c r="K73" i="12"/>
  <c r="J73" i="12"/>
  <c r="M72" i="12"/>
  <c r="L72" i="12"/>
  <c r="K72" i="12"/>
  <c r="J72" i="12"/>
  <c r="M71" i="12"/>
  <c r="L71" i="12"/>
  <c r="K71" i="12"/>
  <c r="J71" i="12"/>
  <c r="J66" i="12"/>
  <c r="J63" i="12"/>
  <c r="J62" i="12"/>
  <c r="J61" i="12"/>
  <c r="M60" i="12"/>
  <c r="L60" i="12"/>
  <c r="K60" i="12"/>
  <c r="J60" i="12"/>
  <c r="M59" i="12"/>
  <c r="L59" i="12"/>
  <c r="K59" i="12"/>
  <c r="J59" i="12"/>
  <c r="M58" i="12"/>
  <c r="L58" i="12"/>
  <c r="K58" i="12"/>
  <c r="J58" i="12"/>
  <c r="M57" i="12"/>
  <c r="L57" i="12"/>
  <c r="K57" i="12"/>
  <c r="J57" i="12"/>
  <c r="M56" i="12"/>
  <c r="L56" i="12"/>
  <c r="K56" i="12"/>
  <c r="J56" i="12"/>
  <c r="J50" i="12"/>
  <c r="J47" i="12"/>
  <c r="J46" i="12"/>
  <c r="J43" i="12"/>
  <c r="J42" i="12"/>
  <c r="G136" i="32"/>
  <c r="G135" i="32"/>
  <c r="G133" i="32"/>
  <c r="G132" i="32"/>
  <c r="G131" i="32"/>
  <c r="G123" i="32"/>
  <c r="G122" i="32"/>
  <c r="G120" i="32"/>
  <c r="G119" i="32"/>
  <c r="G118" i="32"/>
  <c r="G110" i="32"/>
  <c r="G109" i="32"/>
  <c r="G107" i="32"/>
  <c r="G106" i="32"/>
  <c r="G105" i="32"/>
  <c r="G97" i="32"/>
  <c r="G96" i="32"/>
  <c r="G94" i="32"/>
  <c r="G93" i="32"/>
  <c r="G92" i="32"/>
  <c r="G84" i="32"/>
  <c r="G83" i="32"/>
  <c r="G81" i="32"/>
  <c r="G80" i="32"/>
  <c r="G79" i="32"/>
  <c r="G71" i="32"/>
  <c r="G70" i="32"/>
  <c r="G68" i="32"/>
  <c r="G67" i="32"/>
  <c r="G66" i="32"/>
  <c r="F134" i="32"/>
  <c r="E134" i="32"/>
  <c r="D134" i="32"/>
  <c r="C134" i="32"/>
  <c r="B134" i="32"/>
  <c r="F121" i="32"/>
  <c r="E121" i="32"/>
  <c r="D121" i="32"/>
  <c r="C121" i="32"/>
  <c r="B121" i="32"/>
  <c r="F108" i="32"/>
  <c r="E108" i="32"/>
  <c r="D108" i="32"/>
  <c r="C108" i="32"/>
  <c r="B108" i="32"/>
  <c r="F95" i="32"/>
  <c r="E95" i="32"/>
  <c r="D95" i="32"/>
  <c r="C95" i="32"/>
  <c r="B95" i="32"/>
  <c r="F82" i="32"/>
  <c r="E82" i="32"/>
  <c r="D82" i="32"/>
  <c r="C82" i="32"/>
  <c r="B82" i="32"/>
  <c r="F69" i="32"/>
  <c r="E69" i="32"/>
  <c r="D69" i="32"/>
  <c r="C69" i="32"/>
  <c r="B69" i="32"/>
  <c r="G58" i="32"/>
  <c r="G57" i="32"/>
  <c r="G54" i="32"/>
  <c r="G55" i="32"/>
  <c r="G53" i="32"/>
  <c r="C56" i="32"/>
  <c r="D56" i="32"/>
  <c r="E56" i="32"/>
  <c r="F56" i="32"/>
  <c r="B56" i="32"/>
  <c r="C72" i="6"/>
  <c r="D72" i="6"/>
  <c r="E72" i="6"/>
  <c r="F72" i="6"/>
  <c r="G72" i="6"/>
  <c r="H72" i="6"/>
  <c r="I72" i="6"/>
  <c r="J72" i="6"/>
  <c r="K72" i="6"/>
  <c r="L72" i="6"/>
  <c r="M72" i="6"/>
  <c r="B72" i="6"/>
  <c r="J18" i="4"/>
  <c r="J8" i="4"/>
  <c r="J9" i="4"/>
  <c r="J10" i="4"/>
  <c r="J11" i="4"/>
  <c r="J13" i="4"/>
  <c r="J14" i="4"/>
  <c r="J15" i="4"/>
  <c r="J16" i="4"/>
  <c r="J17" i="4"/>
  <c r="J7" i="4"/>
  <c r="C196" i="30"/>
  <c r="D196" i="30"/>
  <c r="E196" i="30"/>
  <c r="F196" i="30"/>
  <c r="G196" i="30"/>
  <c r="H196" i="30"/>
  <c r="B196" i="30"/>
  <c r="C146" i="30"/>
  <c r="D146" i="30"/>
  <c r="E146" i="30"/>
  <c r="F146" i="30"/>
  <c r="G146" i="30"/>
  <c r="H146" i="30"/>
  <c r="B146" i="30"/>
  <c r="C121" i="30"/>
  <c r="D121" i="30"/>
  <c r="E121" i="30"/>
  <c r="F121" i="30"/>
  <c r="G121" i="30"/>
  <c r="H121" i="30"/>
  <c r="B121" i="30"/>
  <c r="C96" i="30"/>
  <c r="D96" i="30"/>
  <c r="E96" i="30"/>
  <c r="F96" i="30"/>
  <c r="G96" i="30"/>
  <c r="H96" i="30"/>
  <c r="B96" i="30"/>
  <c r="C71" i="30"/>
  <c r="D71" i="30"/>
  <c r="E71" i="30"/>
  <c r="G71" i="30"/>
  <c r="H71" i="30"/>
  <c r="B71" i="30"/>
  <c r="C195" i="29"/>
  <c r="D195" i="29"/>
  <c r="E195" i="29"/>
  <c r="F195" i="29"/>
  <c r="G195" i="29"/>
  <c r="H195" i="29"/>
  <c r="B195" i="29"/>
  <c r="C170" i="29"/>
  <c r="D170" i="29"/>
  <c r="E170" i="29"/>
  <c r="F170" i="29"/>
  <c r="G170" i="29"/>
  <c r="H170" i="29"/>
  <c r="B170" i="29"/>
  <c r="C145" i="29"/>
  <c r="D145" i="29"/>
  <c r="E145" i="29"/>
  <c r="F145" i="29"/>
  <c r="G145" i="29"/>
  <c r="H145" i="29"/>
  <c r="B145" i="29"/>
  <c r="C120" i="29"/>
  <c r="D120" i="29"/>
  <c r="E120" i="29"/>
  <c r="F120" i="29"/>
  <c r="G120" i="29"/>
  <c r="H120" i="29"/>
  <c r="B120" i="29"/>
  <c r="C95" i="29"/>
  <c r="D95" i="29"/>
  <c r="E95" i="29"/>
  <c r="F95" i="29"/>
  <c r="G95" i="29"/>
  <c r="H95" i="29"/>
  <c r="B95" i="29"/>
  <c r="H70" i="29"/>
  <c r="C70" i="29"/>
  <c r="D70" i="29"/>
  <c r="E70" i="29"/>
  <c r="F70" i="29"/>
  <c r="G70" i="29"/>
  <c r="B70" i="29"/>
  <c r="W8" i="27"/>
  <c r="V8" i="27"/>
  <c r="U8" i="27"/>
  <c r="T8" i="27"/>
  <c r="C225" i="25"/>
  <c r="D225" i="25"/>
  <c r="E225" i="25"/>
  <c r="F225" i="25"/>
  <c r="G225" i="25"/>
  <c r="B225" i="25"/>
  <c r="C195" i="25"/>
  <c r="D195" i="25"/>
  <c r="E195" i="25"/>
  <c r="F195" i="25"/>
  <c r="G195" i="25"/>
  <c r="B195" i="25"/>
  <c r="C165" i="25"/>
  <c r="D165" i="25"/>
  <c r="E165" i="25"/>
  <c r="F165" i="25"/>
  <c r="G165" i="25"/>
  <c r="B165" i="25"/>
  <c r="C135" i="25"/>
  <c r="D135" i="25"/>
  <c r="E135" i="25"/>
  <c r="F135" i="25"/>
  <c r="G135" i="25"/>
  <c r="B135" i="25"/>
  <c r="C105" i="25"/>
  <c r="D105" i="25"/>
  <c r="E105" i="25"/>
  <c r="F105" i="25"/>
  <c r="G105" i="25"/>
  <c r="B105" i="25"/>
  <c r="C218" i="24"/>
  <c r="D218" i="24"/>
  <c r="E218" i="24"/>
  <c r="F218" i="24"/>
  <c r="G218" i="24"/>
  <c r="H218" i="24"/>
  <c r="B218" i="24"/>
  <c r="C189" i="24"/>
  <c r="D189" i="24"/>
  <c r="E189" i="24"/>
  <c r="F189" i="24"/>
  <c r="G189" i="24"/>
  <c r="H189" i="24"/>
  <c r="B189" i="24"/>
  <c r="C160" i="24"/>
  <c r="D160" i="24"/>
  <c r="E160" i="24"/>
  <c r="F160" i="24"/>
  <c r="G160" i="24"/>
  <c r="H160" i="24"/>
  <c r="B160" i="24"/>
  <c r="C131" i="24"/>
  <c r="D131" i="24"/>
  <c r="E131" i="24"/>
  <c r="F131" i="24"/>
  <c r="G131" i="24"/>
  <c r="H131" i="24"/>
  <c r="B131" i="24"/>
  <c r="C73" i="24"/>
  <c r="E73" i="24"/>
  <c r="F73" i="24"/>
  <c r="G73" i="24"/>
  <c r="C102" i="24"/>
  <c r="D102" i="24"/>
  <c r="E102" i="24"/>
  <c r="F102" i="24"/>
  <c r="G102" i="24"/>
  <c r="H102" i="24"/>
  <c r="B102" i="24"/>
  <c r="C229" i="23"/>
  <c r="D229" i="23"/>
  <c r="B229" i="23"/>
  <c r="C202" i="23"/>
  <c r="D202" i="23"/>
  <c r="B202" i="23"/>
  <c r="C175" i="23"/>
  <c r="D175" i="23"/>
  <c r="B175" i="23"/>
  <c r="C152" i="23"/>
  <c r="D152" i="23"/>
  <c r="B152" i="23"/>
  <c r="C131" i="23"/>
  <c r="D131" i="23"/>
  <c r="B131" i="23"/>
  <c r="C110" i="23"/>
  <c r="D110" i="23"/>
  <c r="B110" i="23"/>
  <c r="C89" i="23"/>
  <c r="D89" i="23"/>
  <c r="B89" i="23"/>
  <c r="C67" i="23"/>
  <c r="B67" i="23"/>
  <c r="C309" i="51"/>
  <c r="D309" i="51"/>
  <c r="E309" i="51"/>
  <c r="F309" i="51"/>
  <c r="G309" i="51"/>
  <c r="H309" i="51"/>
  <c r="B309" i="51"/>
  <c r="C207" i="51"/>
  <c r="D207" i="51"/>
  <c r="E207" i="51"/>
  <c r="F207" i="51"/>
  <c r="G207" i="51"/>
  <c r="H207" i="51"/>
  <c r="B207" i="51"/>
  <c r="D83" i="51"/>
  <c r="B7" i="50"/>
  <c r="B9" i="50"/>
  <c r="B10" i="50"/>
  <c r="B11" i="50"/>
  <c r="B12" i="50"/>
  <c r="B13" i="50"/>
  <c r="B14" i="50"/>
  <c r="B15" i="50"/>
  <c r="B16" i="50"/>
  <c r="G67" i="20"/>
  <c r="J44" i="12" l="1"/>
  <c r="J40" i="12"/>
  <c r="J41" i="12"/>
  <c r="J67" i="20"/>
  <c r="D67" i="23"/>
  <c r="D66" i="23"/>
  <c r="H72" i="24"/>
  <c r="H73" i="24"/>
  <c r="E83" i="51"/>
  <c r="J48" i="12"/>
  <c r="D73" i="24"/>
  <c r="D72" i="24"/>
  <c r="G81" i="51"/>
  <c r="M50" i="12"/>
  <c r="M44" i="12"/>
  <c r="N40" i="12"/>
  <c r="L40" i="12"/>
  <c r="M46" i="12"/>
  <c r="G82" i="51"/>
  <c r="G83" i="51"/>
  <c r="N46" i="12"/>
  <c r="N44" i="12"/>
  <c r="N42" i="12"/>
  <c r="N48" i="12"/>
  <c r="L42" i="12"/>
  <c r="M48" i="12"/>
  <c r="M45" i="12"/>
  <c r="M43" i="12"/>
  <c r="M41" i="12"/>
  <c r="N45" i="12"/>
  <c r="N43" i="12"/>
  <c r="N41" i="12"/>
</calcChain>
</file>

<file path=xl/sharedStrings.xml><?xml version="1.0" encoding="utf-8"?>
<sst xmlns="http://schemas.openxmlformats.org/spreadsheetml/2006/main" count="8493" uniqueCount="897">
  <si>
    <t>Estimated Value of claim  - unspecified and specified*</t>
  </si>
  <si>
    <t>Less than £100,000</t>
  </si>
  <si>
    <t>£100,000-£300,000</t>
  </si>
  <si>
    <t>£300,000 - £1m</t>
  </si>
  <si>
    <t>£5m -£20m</t>
  </si>
  <si>
    <t>£20m -£100m</t>
  </si>
  <si>
    <t>More than £100m</t>
  </si>
  <si>
    <t>Unknown+</t>
  </si>
  <si>
    <t>£1m - £5m</t>
  </si>
  <si>
    <r>
      <t>Shipping - mortgage</t>
    </r>
    <r>
      <rPr>
        <vertAlign val="superscript"/>
        <sz val="10"/>
        <rFont val="Arial"/>
        <family val="2"/>
      </rPr>
      <t>2</t>
    </r>
  </si>
  <si>
    <t>4) The number withdrawn indicates the number of appeals withdrawn at the substantive hearing and does not reflect the number withdrawn prior to hearing</t>
  </si>
  <si>
    <t>2) Total for 2003 to 2007 inclides a small number of 'other' cases</t>
  </si>
  <si>
    <t>3) The number withdrawn indicates the number of appeals withdrawn at the substantive hearing and does not reflect the number withdrawn prior to hearing</t>
  </si>
  <si>
    <t>Appeals disposed of, by result                                         Determined by the court</t>
  </si>
  <si>
    <t>1) From April 2009, this includes Regional Offices of the Administrative Court</t>
  </si>
  <si>
    <t>2) Habeas corpus: An order requiring a prisoner to be brought to court, to allow the court to determine if their detention is lawful.</t>
  </si>
  <si>
    <r>
      <t>Reconsideration under s101 or s103a NIAA 2002</t>
    </r>
    <r>
      <rPr>
        <b/>
        <vertAlign val="superscript"/>
        <sz val="10"/>
        <rFont val="Arial"/>
        <family val="2"/>
      </rPr>
      <t>5</t>
    </r>
  </si>
  <si>
    <t>5) Nationality Immigration and Asylum Act 2002</t>
  </si>
  <si>
    <t>Carried over to 2015</t>
  </si>
  <si>
    <t>1  Figures sourced from both OPT and manual reports from the RCJ.</t>
  </si>
  <si>
    <r>
      <t xml:space="preserve">Chancery Division </t>
    </r>
    <r>
      <rPr>
        <b/>
        <vertAlign val="superscript"/>
        <sz val="10"/>
        <color indexed="8"/>
        <rFont val="Arial"/>
        <family val="2"/>
      </rPr>
      <t>1</t>
    </r>
  </si>
  <si>
    <t>1)  Figures sourced from both OPT and manual reports from the RCJ.</t>
  </si>
  <si>
    <r>
      <t>Companies Court proceedings</t>
    </r>
    <r>
      <rPr>
        <b/>
        <vertAlign val="superscript"/>
        <sz val="10"/>
        <color indexed="8"/>
        <rFont val="Arial"/>
        <family val="2"/>
      </rPr>
      <t>3</t>
    </r>
  </si>
  <si>
    <t>3) Excluding transfers from the Chancery Division.</t>
  </si>
  <si>
    <t xml:space="preserve">4) Includes winding-up petitions. The 2010 figure has been revised and was previously 7,889. The 2011 figure is provisional and contains estimated figures. </t>
  </si>
  <si>
    <t>5) The 2014 figure for Companies Court proceedings - Outside London excludes missing data for Liverpool.</t>
  </si>
  <si>
    <r>
      <t>Outside London</t>
    </r>
    <r>
      <rPr>
        <vertAlign val="superscript"/>
        <sz val="10"/>
        <color indexed="8"/>
        <rFont val="Arial"/>
        <family val="2"/>
      </rPr>
      <t>4,5</t>
    </r>
  </si>
  <si>
    <r>
      <t>Orders made by masters</t>
    </r>
    <r>
      <rPr>
        <b/>
        <vertAlign val="superscript"/>
        <sz val="10"/>
        <rFont val="Arial"/>
        <family val="2"/>
      </rPr>
      <t>2</t>
    </r>
  </si>
  <si>
    <t>2) Includes final and interlocutory orders</t>
  </si>
  <si>
    <r>
      <t>Chancery Division</t>
    </r>
    <r>
      <rPr>
        <b/>
        <vertAlign val="superscript"/>
        <sz val="10"/>
        <rFont val="Arial"/>
        <family val="2"/>
      </rPr>
      <t>1</t>
    </r>
  </si>
  <si>
    <t>2) Settled out of court</t>
  </si>
  <si>
    <t>3) These figures comprise the number of cases which are set down in the Interim Hearings List (which come from previous hearings before a Master or a Judge) and applications which are issued directly to the Interim Applications Judge.</t>
  </si>
  <si>
    <t>4) No return received for June 12.</t>
  </si>
  <si>
    <r>
      <t>Interim hearing list</t>
    </r>
    <r>
      <rPr>
        <vertAlign val="superscript"/>
        <sz val="10"/>
        <rFont val="Arial"/>
        <family val="2"/>
      </rPr>
      <t>3,4</t>
    </r>
  </si>
  <si>
    <r>
      <t>Otherwise</t>
    </r>
    <r>
      <rPr>
        <vertAlign val="superscript"/>
        <sz val="10"/>
        <rFont val="Arial"/>
        <family val="2"/>
      </rPr>
      <t>2</t>
    </r>
  </si>
  <si>
    <t>2) Figures are for the Royal Courts of Justice only. See Chapter 1 for details of bankruptcy petitions issued in the county courts</t>
  </si>
  <si>
    <t xml:space="preserve">3) The 'Other Originating applications' totals for 2008 and 2009 are revised figures. The 2008 figure was 10,022 and the 2009 figure was 15,341. They were previously the sum of Originating and Non-Originating Other Applications </t>
  </si>
  <si>
    <r>
      <t>Bankruptcy petitions</t>
    </r>
    <r>
      <rPr>
        <b/>
        <vertAlign val="superscript"/>
        <sz val="10"/>
        <rFont val="Arial"/>
        <family val="2"/>
      </rPr>
      <t>2</t>
    </r>
  </si>
  <si>
    <r>
      <t>Other Originating applications</t>
    </r>
    <r>
      <rPr>
        <b/>
        <vertAlign val="superscript"/>
        <sz val="10"/>
        <rFont val="Arial"/>
        <family val="2"/>
      </rPr>
      <t>3</t>
    </r>
  </si>
  <si>
    <t>2) Figures are for the Royal Courts of Justice only</t>
  </si>
  <si>
    <r>
      <t>Summary of Companies Court proceedings</t>
    </r>
    <r>
      <rPr>
        <b/>
        <vertAlign val="superscript"/>
        <sz val="10"/>
        <color indexed="8"/>
        <rFont val="Arial"/>
        <family val="2"/>
      </rPr>
      <t>2</t>
    </r>
    <r>
      <rPr>
        <b/>
        <sz val="10"/>
        <color indexed="8"/>
        <rFont val="Arial"/>
        <family val="2"/>
      </rPr>
      <t>, London</t>
    </r>
  </si>
  <si>
    <r>
      <t>Winding-up petitions</t>
    </r>
    <r>
      <rPr>
        <i/>
        <vertAlign val="superscript"/>
        <sz val="10"/>
        <color indexed="8"/>
        <rFont val="Arial"/>
        <family val="2"/>
      </rPr>
      <t>2</t>
    </r>
  </si>
  <si>
    <r>
      <t>Total Issued by district registries</t>
    </r>
    <r>
      <rPr>
        <vertAlign val="superscript"/>
        <sz val="10"/>
        <rFont val="Arial"/>
        <family val="2"/>
      </rPr>
      <t>2,3</t>
    </r>
  </si>
  <si>
    <r>
      <t>Estimated number of originating summons by district registries</t>
    </r>
    <r>
      <rPr>
        <vertAlign val="superscript"/>
        <sz val="10"/>
        <rFont val="Arial"/>
        <family val="2"/>
      </rPr>
      <t>2,3</t>
    </r>
  </si>
  <si>
    <t>3) Judgments without trial can be by default (i.e. with no response from the defendant) or by summary judgment (under Order 14 of the Rules of the High Court)</t>
  </si>
  <si>
    <r>
      <t>Queen's Bench Division</t>
    </r>
    <r>
      <rPr>
        <b/>
        <vertAlign val="superscript"/>
        <sz val="10"/>
        <rFont val="Arial"/>
        <family val="2"/>
      </rPr>
      <t>1,2</t>
    </r>
  </si>
  <si>
    <t>2) Post the Mental Capacity Act 2005, CoP healthcare and Welfare cases start in the CoP, not the Family Division. Data was recorded from April 2008.</t>
  </si>
  <si>
    <r>
      <t>Reciprocal Enforcement Maintenance Orders (REMO)</t>
    </r>
    <r>
      <rPr>
        <vertAlign val="superscript"/>
        <sz val="10"/>
        <rFont val="Arial"/>
        <family val="2"/>
      </rPr>
      <t>1,5</t>
    </r>
  </si>
  <si>
    <t>5) REMO cases. There has previously been no caseload figure as there is no case closure criterion, the cases simply stay open. We are hopeful with the modernisation of UK maintenance and REMO during this performance year case closure criteria will be agreed.</t>
  </si>
  <si>
    <r>
      <t>Average length of trials concluded (days)</t>
    </r>
    <r>
      <rPr>
        <b/>
        <vertAlign val="superscript"/>
        <sz val="10"/>
        <rFont val="Arial"/>
        <family val="2"/>
      </rPr>
      <t>3</t>
    </r>
  </si>
  <si>
    <r>
      <t xml:space="preserve">    Orders for sale to enforce charging orders</t>
    </r>
    <r>
      <rPr>
        <vertAlign val="superscript"/>
        <sz val="10"/>
        <color indexed="8"/>
        <rFont val="Arial"/>
        <family val="2"/>
      </rPr>
      <t>5</t>
    </r>
  </si>
  <si>
    <r>
      <t xml:space="preserve">    Claims involving HMRC</t>
    </r>
    <r>
      <rPr>
        <vertAlign val="superscript"/>
        <sz val="10"/>
        <color indexed="8"/>
        <rFont val="Arial"/>
        <family val="2"/>
      </rPr>
      <t>5</t>
    </r>
  </si>
  <si>
    <r>
      <t xml:space="preserve">    Miscellaneous</t>
    </r>
    <r>
      <rPr>
        <vertAlign val="superscript"/>
        <sz val="10"/>
        <color indexed="8"/>
        <rFont val="Arial"/>
        <family val="2"/>
      </rPr>
      <t>5</t>
    </r>
  </si>
  <si>
    <t>5) New categories added for the nature of proceedings in 2014</t>
  </si>
  <si>
    <t>Applications for leave to appeal, by type and result</t>
  </si>
  <si>
    <t>Final appeals filed and disposed of, showing court appealed from and results</t>
  </si>
  <si>
    <t>Interlocutory appeals filed and disposed of, showing court appealed from and results</t>
  </si>
  <si>
    <t>Applications set down and disposed of</t>
  </si>
  <si>
    <t>Summary of proceedings started</t>
  </si>
  <si>
    <t>Orders made by masters, enforcement issues and appointments before masters, London</t>
  </si>
  <si>
    <t>Cases listed in London disposed of, by listing type</t>
  </si>
  <si>
    <t>Originating proceedings in Bankruptcy court</t>
  </si>
  <si>
    <t>Summary of Companies Court proceedings, London</t>
  </si>
  <si>
    <t>Appeals and special cases from inferior courts and tribunals set down and determined, showing subject matter and results</t>
  </si>
  <si>
    <t>Summary statistics on proceedings started</t>
  </si>
  <si>
    <t>Proceedings started, by nature and value of claim</t>
  </si>
  <si>
    <t>Judgment without trial, by type and value of judgment</t>
  </si>
  <si>
    <t>Originating receipts and trials concluded in the year</t>
  </si>
  <si>
    <t>Interlocutory applications for masters in London</t>
  </si>
  <si>
    <t>Enforcement proceedings issued</t>
  </si>
  <si>
    <t>Summary statistics on admiralty proceedings</t>
  </si>
  <si>
    <t>Admiralty claims issued by nature of action</t>
  </si>
  <si>
    <t>Admiralty actions for trial in the High Court set down, tried or otherwise disposed of</t>
  </si>
  <si>
    <t>Claims issued showing nature and value of claim</t>
  </si>
  <si>
    <t>Summary caseload statistics</t>
  </si>
  <si>
    <t>Summary statistics on appeals by way of case stated</t>
  </si>
  <si>
    <t>Summary statistics on applications and appeals other than for Judicial Review or by way of case stated</t>
  </si>
  <si>
    <t>Summary casework statistics</t>
  </si>
  <si>
    <t>Casework statistics</t>
  </si>
  <si>
    <t>Justices of the Peace, by sex</t>
  </si>
  <si>
    <t>Justices of the Peace appointed, by sex</t>
  </si>
  <si>
    <t>Number of costs bills assessed, by type of case giving rise to the bill</t>
  </si>
  <si>
    <t>Number of costs bills assessed and their total and average allowed values</t>
  </si>
  <si>
    <t>Individual Appellate courts</t>
  </si>
  <si>
    <t>Chancery chambers</t>
  </si>
  <si>
    <t>Senior Courts Costs Office</t>
  </si>
  <si>
    <t>1) In October 2009 the United Kingdom Supreme Court (UKSC) replaced the Appellate Committee of the House of Lords as the highest court in the UK so the figures for 2009 are for January to July 2009</t>
  </si>
  <si>
    <t>2) In October 2009 the United Kingdom Supreme Court (UKSC) replaced the Appellate Committee of the House of Lords as the highest court in the UK so the figures for 2009 are for August to December 2009</t>
  </si>
  <si>
    <t>3) Court of Appeal (Criminal Division) figures include applications for leave to appeal</t>
  </si>
  <si>
    <t xml:space="preserve">2) New subject matter category from 2010 so previous years not applicable </t>
  </si>
  <si>
    <t>1) The number of conviction appeals allowed includes the number of re-trials ordered</t>
  </si>
  <si>
    <t>1) Filed: Cases filed/set down within period</t>
  </si>
  <si>
    <t>2) Allowed: Appeals given a final result of 'Allowed' or 'Allowed with consent'</t>
  </si>
  <si>
    <t>3) Dismissed: Appeals given a final result of 'Refused'</t>
  </si>
  <si>
    <t>4) Dismissed by consent: Appeals given a final result of 'Dismissed with consent'</t>
  </si>
  <si>
    <t>5) Struck out for failure to provide documents: Appeals given a final result of 'Dismissal list' or 'Struck out'</t>
  </si>
  <si>
    <t>6) Otherwise disposed of: Appeals given a final result of 'Not our Jurisdiction', 'Totally without merit', 'Varied with consent', 'Other result’, and 'Remitted'</t>
  </si>
  <si>
    <t>1) Includes new 'leave to appeal' cases</t>
  </si>
  <si>
    <r>
      <t>Queen's Bench Division / Administrative Court</t>
    </r>
    <r>
      <rPr>
        <vertAlign val="superscript"/>
        <sz val="10"/>
        <rFont val="Arial"/>
        <family val="2"/>
      </rPr>
      <t>4</t>
    </r>
  </si>
  <si>
    <t>.. = Data not available</t>
  </si>
  <si>
    <t>Country or Jurisdiction of origin, 2014</t>
  </si>
  <si>
    <t>1) Dismissed for non-prosecution or withdrawn</t>
  </si>
  <si>
    <t>- = zero</t>
  </si>
  <si>
    <t>Country or jurisdiction of origin, 2014</t>
  </si>
  <si>
    <t>Courts from which appeals were brought, 2014</t>
  </si>
  <si>
    <r>
      <t>2010</t>
    </r>
    <r>
      <rPr>
        <b/>
        <vertAlign val="superscript"/>
        <sz val="10"/>
        <color indexed="8"/>
        <rFont val="Arial"/>
        <family val="2"/>
      </rPr>
      <t>1</t>
    </r>
  </si>
  <si>
    <t>1) With effect from 2010 the Chancery Division improved the way all claims were recorded. As a result, figures for 2010 are not directly comparable with those for previous years</t>
  </si>
  <si>
    <t>2) Includes residential and commercial property</t>
  </si>
  <si>
    <t>4) These matters are dealt with in the Patents Court</t>
  </si>
  <si>
    <t xml:space="preserve">Magistrates HR - Judicial Office </t>
  </si>
  <si>
    <r>
      <t>Other</t>
    </r>
    <r>
      <rPr>
        <vertAlign val="superscript"/>
        <sz val="10"/>
        <rFont val="Arial"/>
        <family val="2"/>
      </rPr>
      <t>1</t>
    </r>
  </si>
  <si>
    <t>Appeals</t>
  </si>
  <si>
    <t>Judicial Committee of the Privy Council and UK Supreme Court</t>
  </si>
  <si>
    <t>2005/06</t>
  </si>
  <si>
    <r>
      <t>Number of retrials ordered</t>
    </r>
    <r>
      <rPr>
        <b/>
        <vertAlign val="superscript"/>
        <sz val="10"/>
        <rFont val="Arial"/>
        <family val="2"/>
      </rPr>
      <t>1</t>
    </r>
  </si>
  <si>
    <t>Final appeals filed and disposed of</t>
  </si>
  <si>
    <t>Transferred Out</t>
  </si>
  <si>
    <t>1) In October 2009 the United Kingdom Supreme Court (UKSC) replaced the Appellate Committee of the House of Lords as the highest court in the UK so the figures presented up to and including January-July 2009 are for the House of Lords and those from August-December 2009 are for the UKSC</t>
  </si>
  <si>
    <t>2) New categories were introduced in 2012, there was a corresponding reduction in the 'others' category.</t>
  </si>
  <si>
    <t xml:space="preserve">Salvage </t>
  </si>
  <si>
    <r>
      <t>Shipping - charter party dispute</t>
    </r>
    <r>
      <rPr>
        <vertAlign val="superscript"/>
        <sz val="10"/>
        <rFont val="Arial"/>
        <family val="2"/>
      </rPr>
      <t>2</t>
    </r>
  </si>
  <si>
    <r>
      <t>Shipping - construction</t>
    </r>
    <r>
      <rPr>
        <vertAlign val="superscript"/>
        <sz val="10"/>
        <rFont val="Arial"/>
        <family val="2"/>
      </rPr>
      <t>2</t>
    </r>
  </si>
  <si>
    <r>
      <t>Shipping - financing</t>
    </r>
    <r>
      <rPr>
        <vertAlign val="superscript"/>
        <sz val="10"/>
        <rFont val="Arial"/>
        <family val="2"/>
      </rPr>
      <t>2</t>
    </r>
  </si>
  <si>
    <r>
      <t>Child Trust Funds</t>
    </r>
    <r>
      <rPr>
        <vertAlign val="superscript"/>
        <sz val="10"/>
        <rFont val="Arial"/>
        <family val="2"/>
      </rPr>
      <t>4</t>
    </r>
  </si>
  <si>
    <t>Interlocutory appeals filed and disposed of</t>
  </si>
  <si>
    <r>
      <t>Full Court</t>
    </r>
    <r>
      <rPr>
        <b/>
        <vertAlign val="superscript"/>
        <sz val="10"/>
        <rFont val="Arial"/>
        <family val="2"/>
      </rPr>
      <t>1</t>
    </r>
  </si>
  <si>
    <t>Bankruptcy petitions</t>
  </si>
  <si>
    <r>
      <t>Outside London</t>
    </r>
    <r>
      <rPr>
        <vertAlign val="superscript"/>
        <sz val="10"/>
        <color indexed="8"/>
        <rFont val="Arial"/>
        <family val="2"/>
      </rPr>
      <t>3</t>
    </r>
  </si>
  <si>
    <t>Drawn up by drafting section</t>
  </si>
  <si>
    <t>Not drawn up</t>
  </si>
  <si>
    <t>Drawn up by solicitors</t>
  </si>
  <si>
    <t>Possession</t>
  </si>
  <si>
    <t>Writs of fi-fa</t>
  </si>
  <si>
    <t>On notice</t>
  </si>
  <si>
    <t>Without Notice</t>
  </si>
  <si>
    <t>By creditors</t>
  </si>
  <si>
    <t>By debtors and legal representatives of deceased debtors</t>
  </si>
  <si>
    <t>Originating</t>
  </si>
  <si>
    <t>Non-originating</t>
  </si>
  <si>
    <t>Claims transferred in</t>
  </si>
  <si>
    <r>
      <t>Tribunals</t>
    </r>
    <r>
      <rPr>
        <b/>
        <vertAlign val="superscript"/>
        <sz val="10"/>
        <rFont val="Arial"/>
        <family val="2"/>
      </rPr>
      <t>1</t>
    </r>
  </si>
  <si>
    <t>Issued by Royal Courts of Justice</t>
  </si>
  <si>
    <r>
      <t>Total Summonses issued</t>
    </r>
    <r>
      <rPr>
        <b/>
        <vertAlign val="superscript"/>
        <sz val="10"/>
        <rFont val="Arial"/>
        <family val="2"/>
      </rPr>
      <t>2</t>
    </r>
  </si>
  <si>
    <t>Admiralty proceedings</t>
  </si>
  <si>
    <t>Admiralty actions for trial in the High Court</t>
  </si>
  <si>
    <t>Number of Justices of the Peace</t>
  </si>
  <si>
    <t>Chancery Division</t>
  </si>
  <si>
    <t>Table 5.1</t>
  </si>
  <si>
    <t>Nature of originating proceedings</t>
  </si>
  <si>
    <t>Claims issued and other originating proceedings</t>
  </si>
  <si>
    <t>Bankruptcy Court proceedings</t>
  </si>
  <si>
    <t>Patents Court appeals received</t>
  </si>
  <si>
    <t>Total</t>
  </si>
  <si>
    <t>Chancery Division (multiple data sources)</t>
  </si>
  <si>
    <t>Notes:</t>
  </si>
  <si>
    <t>Table 5.2</t>
  </si>
  <si>
    <t>Transfers Out</t>
  </si>
  <si>
    <t>Enforcement Issues</t>
  </si>
  <si>
    <t>Appointments before masters</t>
  </si>
  <si>
    <t xml:space="preserve">Chancery Division </t>
  </si>
  <si>
    <t>Note:</t>
  </si>
  <si>
    <t>Table 5.3</t>
  </si>
  <si>
    <t>Nature of proceedings</t>
  </si>
  <si>
    <t xml:space="preserve">    Contracts of sale and purchase</t>
  </si>
  <si>
    <t xml:space="preserve">    Landlord and Tenant</t>
  </si>
  <si>
    <t xml:space="preserve">    Mortgages and charges</t>
  </si>
  <si>
    <t xml:space="preserve">    Squatters and trespassers</t>
  </si>
  <si>
    <t xml:space="preserve">    Restrictive covenants</t>
  </si>
  <si>
    <t>-</t>
  </si>
  <si>
    <t>Business and industry</t>
  </si>
  <si>
    <t xml:space="preserve">    Partnership</t>
  </si>
  <si>
    <t xml:space="preserve">    Business fraud claims</t>
  </si>
  <si>
    <t xml:space="preserve">    Contracts of sale &amp; purchase of shares &amp; business</t>
  </si>
  <si>
    <t>Intellectual property</t>
  </si>
  <si>
    <t xml:space="preserve">    Confidential information</t>
  </si>
  <si>
    <t xml:space="preserve">    Passing off and trade marks</t>
  </si>
  <si>
    <t xml:space="preserve">    Specific Performance</t>
  </si>
  <si>
    <t xml:space="preserve">    Breach of contract</t>
  </si>
  <si>
    <t xml:space="preserve">    Debt</t>
  </si>
  <si>
    <t xml:space="preserve">    Miscellaneous</t>
  </si>
  <si>
    <t>Professional negligence</t>
  </si>
  <si>
    <t xml:space="preserve">    Claims against accountants</t>
  </si>
  <si>
    <t xml:space="preserve">    Claims against surveyors and estate agents</t>
  </si>
  <si>
    <t xml:space="preserve">    Claims against members of other professions</t>
  </si>
  <si>
    <t>Trusts, wills and probate</t>
  </si>
  <si>
    <t xml:space="preserve">    Contentious probate actions</t>
  </si>
  <si>
    <t xml:space="preserve">    Disputes relating to Trust property</t>
  </si>
  <si>
    <t xml:space="preserve">    Variation of Trusts</t>
  </si>
  <si>
    <t xml:space="preserve">    Inheritance (provision for dependants)</t>
  </si>
  <si>
    <t xml:space="preserve">    Guardianship of minors' estate</t>
  </si>
  <si>
    <t xml:space="preserve">    Charities</t>
  </si>
  <si>
    <t>Other</t>
  </si>
  <si>
    <t xml:space="preserve">    Other debts, damages and accounts</t>
  </si>
  <si>
    <t xml:space="preserve">    Revenue appeals</t>
  </si>
  <si>
    <t xml:space="preserve">    Solicitors</t>
  </si>
  <si>
    <t>Table 5.4</t>
  </si>
  <si>
    <t>Total cases received for hearing</t>
  </si>
  <si>
    <t>Number disposed of</t>
  </si>
  <si>
    <t>After trial or hearing</t>
  </si>
  <si>
    <t>Trial list</t>
  </si>
  <si>
    <t>General list</t>
  </si>
  <si>
    <t>Table 5.5</t>
  </si>
  <si>
    <t>Applications filed</t>
  </si>
  <si>
    <t>Chancery Division business returns</t>
  </si>
  <si>
    <t>Other petitions, applications and summonses</t>
  </si>
  <si>
    <t>Orders made</t>
  </si>
  <si>
    <t xml:space="preserve">      Winding-up orders made</t>
  </si>
  <si>
    <t>On other petitions, applications and summonses</t>
  </si>
  <si>
    <t>Transfers to county courts</t>
  </si>
  <si>
    <t>Applications before registrar</t>
  </si>
  <si>
    <t>Listed</t>
  </si>
  <si>
    <t>Unlisted</t>
  </si>
  <si>
    <r>
      <t>Land and property</t>
    </r>
    <r>
      <rPr>
        <u/>
        <vertAlign val="superscript"/>
        <sz val="10"/>
        <color indexed="8"/>
        <rFont val="Arial"/>
        <family val="2"/>
      </rPr>
      <t>2</t>
    </r>
  </si>
  <si>
    <r>
      <t xml:space="preserve">    Orders of Possession of Land</t>
    </r>
    <r>
      <rPr>
        <vertAlign val="superscript"/>
        <sz val="10"/>
        <color indexed="8"/>
        <rFont val="Arial"/>
        <family val="2"/>
      </rPr>
      <t>3</t>
    </r>
  </si>
  <si>
    <r>
      <t xml:space="preserve">    Other Proceedings</t>
    </r>
    <r>
      <rPr>
        <vertAlign val="superscript"/>
        <sz val="10"/>
        <color indexed="8"/>
        <rFont val="Arial"/>
        <family val="2"/>
      </rPr>
      <t>3</t>
    </r>
  </si>
  <si>
    <r>
      <t xml:space="preserve">    Competition</t>
    </r>
    <r>
      <rPr>
        <vertAlign val="superscript"/>
        <sz val="10"/>
        <color indexed="8"/>
        <rFont val="Arial"/>
        <family val="2"/>
      </rPr>
      <t>3</t>
    </r>
  </si>
  <si>
    <r>
      <t xml:space="preserve">    Other Disputes</t>
    </r>
    <r>
      <rPr>
        <vertAlign val="superscript"/>
        <sz val="10"/>
        <color indexed="8"/>
        <rFont val="Arial"/>
        <family val="2"/>
      </rPr>
      <t>3</t>
    </r>
  </si>
  <si>
    <r>
      <t xml:space="preserve">    Patents and registered designs</t>
    </r>
    <r>
      <rPr>
        <vertAlign val="superscript"/>
        <sz val="10"/>
        <color indexed="8"/>
        <rFont val="Arial"/>
        <family val="2"/>
      </rPr>
      <t>4</t>
    </r>
  </si>
  <si>
    <r>
      <t xml:space="preserve">    Copyright and design right</t>
    </r>
    <r>
      <rPr>
        <vertAlign val="superscript"/>
        <sz val="10"/>
        <color indexed="8"/>
        <rFont val="Arial"/>
        <family val="2"/>
      </rPr>
      <t>4</t>
    </r>
  </si>
  <si>
    <r>
      <t>Contract</t>
    </r>
    <r>
      <rPr>
        <u/>
        <vertAlign val="superscript"/>
        <sz val="10"/>
        <color indexed="8"/>
        <rFont val="Arial"/>
        <family val="2"/>
      </rPr>
      <t>3</t>
    </r>
  </si>
  <si>
    <r>
      <t xml:space="preserve">    Breach of fiduciary duty</t>
    </r>
    <r>
      <rPr>
        <vertAlign val="superscript"/>
        <sz val="10"/>
        <color indexed="8"/>
        <rFont val="Arial"/>
        <family val="2"/>
      </rPr>
      <t>3</t>
    </r>
  </si>
  <si>
    <r>
      <t xml:space="preserve">    Pension schemes</t>
    </r>
    <r>
      <rPr>
        <vertAlign val="superscript"/>
        <sz val="10"/>
        <color indexed="8"/>
        <rFont val="Arial"/>
        <family val="2"/>
      </rPr>
      <t>3</t>
    </r>
  </si>
  <si>
    <r>
      <t xml:space="preserve">    Removal of personal representatives</t>
    </r>
    <r>
      <rPr>
        <vertAlign val="superscript"/>
        <sz val="10"/>
        <color indexed="8"/>
        <rFont val="Arial"/>
        <family val="2"/>
      </rPr>
      <t>3</t>
    </r>
  </si>
  <si>
    <r>
      <t xml:space="preserve">    Ownership of Land</t>
    </r>
    <r>
      <rPr>
        <vertAlign val="superscript"/>
        <sz val="10"/>
        <color indexed="8"/>
        <rFont val="Arial"/>
        <family val="2"/>
      </rPr>
      <t>3</t>
    </r>
  </si>
  <si>
    <t xml:space="preserve">    Claims against solicitors and barristers</t>
  </si>
  <si>
    <t xml:space="preserve">    Lloyds Estates</t>
  </si>
  <si>
    <r>
      <t xml:space="preserve">    Other applications concerning wills and trusts</t>
    </r>
    <r>
      <rPr>
        <vertAlign val="superscript"/>
        <sz val="10"/>
        <color indexed="8"/>
        <rFont val="Arial"/>
        <family val="2"/>
      </rPr>
      <t>3</t>
    </r>
  </si>
  <si>
    <r>
      <t xml:space="preserve">    Miscellaneous Payments out of court</t>
    </r>
    <r>
      <rPr>
        <vertAlign val="superscript"/>
        <sz val="10"/>
        <color indexed="8"/>
        <rFont val="Arial"/>
        <family val="2"/>
      </rPr>
      <t>3</t>
    </r>
  </si>
  <si>
    <r>
      <t xml:space="preserve">    Application for an Order for Sale (to enforce a charging order)</t>
    </r>
    <r>
      <rPr>
        <vertAlign val="superscript"/>
        <sz val="10"/>
        <color indexed="8"/>
        <rFont val="Arial"/>
        <family val="2"/>
      </rPr>
      <t>3</t>
    </r>
  </si>
  <si>
    <r>
      <t xml:space="preserve">    VAT Claims (GLO-Revenue and Customs)</t>
    </r>
    <r>
      <rPr>
        <vertAlign val="superscript"/>
        <sz val="10"/>
        <color indexed="8"/>
        <rFont val="Arial"/>
        <family val="2"/>
      </rPr>
      <t>3</t>
    </r>
  </si>
  <si>
    <r>
      <t xml:space="preserve">    Contempt of court</t>
    </r>
    <r>
      <rPr>
        <vertAlign val="superscript"/>
        <sz val="10"/>
        <color indexed="8"/>
        <rFont val="Arial"/>
        <family val="2"/>
      </rPr>
      <t>3</t>
    </r>
  </si>
  <si>
    <r>
      <t xml:space="preserve">    Application for payments of monies lodged in court under various enactments</t>
    </r>
    <r>
      <rPr>
        <vertAlign val="superscript"/>
        <sz val="10"/>
        <color indexed="8"/>
        <rFont val="Arial"/>
        <family val="2"/>
      </rPr>
      <t>3</t>
    </r>
  </si>
  <si>
    <r>
      <t xml:space="preserve">    Arbitration</t>
    </r>
    <r>
      <rPr>
        <vertAlign val="superscript"/>
        <sz val="10"/>
        <color indexed="8"/>
        <rFont val="Arial"/>
        <family val="2"/>
      </rPr>
      <t>3</t>
    </r>
  </si>
  <si>
    <r>
      <t xml:space="preserve">    Originating process not otherwise classified</t>
    </r>
    <r>
      <rPr>
        <vertAlign val="superscript"/>
        <sz val="10"/>
        <color indexed="8"/>
        <rFont val="Arial"/>
        <family val="2"/>
      </rPr>
      <t>3</t>
    </r>
  </si>
  <si>
    <t>Table heading</t>
  </si>
  <si>
    <t>Table</t>
  </si>
  <si>
    <t>Queen's Bench Division</t>
  </si>
  <si>
    <t xml:space="preserve">Admiralty Court </t>
  </si>
  <si>
    <t>High Court - Adminstrative Court</t>
  </si>
  <si>
    <t xml:space="preserve">Commercial Court </t>
  </si>
  <si>
    <t>Technology and Construction Court</t>
  </si>
  <si>
    <t>Table 6.1</t>
  </si>
  <si>
    <t>Table 6.2</t>
  </si>
  <si>
    <t>Claims and originating summonses</t>
  </si>
  <si>
    <t xml:space="preserve">Queen's Bench Division </t>
  </si>
  <si>
    <t>Value of claim</t>
  </si>
  <si>
    <t>£15,000 - £50,000</t>
  </si>
  <si>
    <t>Over £50,000</t>
  </si>
  <si>
    <t>Unspecified</t>
  </si>
  <si>
    <t>Debt (goods sold &amp; delivered, work carried out etc)</t>
  </si>
  <si>
    <t>Breach of contract</t>
  </si>
  <si>
    <t>Clinical Negligence</t>
  </si>
  <si>
    <t>Personal Injury Actions</t>
  </si>
  <si>
    <t>Other Negligence (inc. professional negligence)</t>
  </si>
  <si>
    <t>Defamation (libel, slander)</t>
  </si>
  <si>
    <t>Tort (e.g. nuisance, trespass, assault, wrongful arrest, etc.)</t>
  </si>
  <si>
    <t>Recovery of land / property</t>
  </si>
  <si>
    <t>Miscellaneous</t>
  </si>
  <si>
    <t>Unliquidated</t>
  </si>
  <si>
    <t>By default</t>
  </si>
  <si>
    <t>Order by summary judgment (including order 14)</t>
  </si>
  <si>
    <t>Year</t>
  </si>
  <si>
    <t>Number of originating receipts</t>
  </si>
  <si>
    <t>HMCTS Business Management System</t>
  </si>
  <si>
    <t>Number of applications</t>
  </si>
  <si>
    <t>Nature of Enforcement</t>
  </si>
  <si>
    <t>London</t>
  </si>
  <si>
    <t>Outside London</t>
  </si>
  <si>
    <t>Application for orders to attend court for questioning</t>
  </si>
  <si>
    <t>Claims issued</t>
  </si>
  <si>
    <t>Judges</t>
  </si>
  <si>
    <t>Registrars</t>
  </si>
  <si>
    <t>Applications heard</t>
  </si>
  <si>
    <t>References to registrar</t>
  </si>
  <si>
    <t>Sales by the Court</t>
  </si>
  <si>
    <t>Admiralty Court</t>
  </si>
  <si>
    <t xml:space="preserve">Collision </t>
  </si>
  <si>
    <t>Damage to cargo</t>
  </si>
  <si>
    <t>Personal injury (including fatal)</t>
  </si>
  <si>
    <t>Limitation of liability</t>
  </si>
  <si>
    <t>Others</t>
  </si>
  <si>
    <t>Total set down</t>
  </si>
  <si>
    <t>Tried during year</t>
  </si>
  <si>
    <t>Otherwise disposed of</t>
  </si>
  <si>
    <t>Total tried</t>
  </si>
  <si>
    <t>Type of claim</t>
  </si>
  <si>
    <t>Up to £50,000</t>
  </si>
  <si>
    <t>Arbitration</t>
  </si>
  <si>
    <t>Commercial Court</t>
  </si>
  <si>
    <t>Received</t>
  </si>
  <si>
    <t>Claims and originating summonses issued in Registry</t>
  </si>
  <si>
    <t>By transfer</t>
  </si>
  <si>
    <t>Disposed of</t>
  </si>
  <si>
    <t>Tried</t>
  </si>
  <si>
    <t>Default judgments entered</t>
  </si>
  <si>
    <r>
      <t>Queen's Bench Division</t>
    </r>
    <r>
      <rPr>
        <b/>
        <vertAlign val="superscript"/>
        <sz val="10"/>
        <rFont val="Arial"/>
        <family val="2"/>
      </rPr>
      <t>1</t>
    </r>
  </si>
  <si>
    <r>
      <t>Admiralty Court</t>
    </r>
    <r>
      <rPr>
        <vertAlign val="superscript"/>
        <sz val="10"/>
        <rFont val="Arial"/>
        <family val="2"/>
      </rPr>
      <t>1</t>
    </r>
  </si>
  <si>
    <r>
      <t>Technology and Construction Court</t>
    </r>
    <r>
      <rPr>
        <vertAlign val="superscript"/>
        <sz val="10"/>
        <rFont val="Arial"/>
        <family val="2"/>
      </rPr>
      <t>1</t>
    </r>
  </si>
  <si>
    <r>
      <t>Number of Interlocutory Applications heard</t>
    </r>
    <r>
      <rPr>
        <b/>
        <vertAlign val="superscript"/>
        <sz val="10"/>
        <rFont val="Arial"/>
        <family val="2"/>
      </rPr>
      <t>2</t>
    </r>
  </si>
  <si>
    <t>Judicial Committee of the Privy Council</t>
  </si>
  <si>
    <t>Supreme Court</t>
  </si>
  <si>
    <t>House of Lords and Supreme Court</t>
  </si>
  <si>
    <t>Court of Appeal (Criminal Division)</t>
  </si>
  <si>
    <t>High Court - Chancery Division</t>
  </si>
  <si>
    <t>High Court - Administrative Court</t>
  </si>
  <si>
    <t>Appeals disposed of, by result</t>
  </si>
  <si>
    <t>Number of appeals entered</t>
  </si>
  <si>
    <t>Dismissed after hearing</t>
  </si>
  <si>
    <t>Varied after hearing</t>
  </si>
  <si>
    <t>Allowed after hearing</t>
  </si>
  <si>
    <t>Appeals pending at end of year</t>
  </si>
  <si>
    <t>Overseas</t>
  </si>
  <si>
    <t>Anquilla</t>
  </si>
  <si>
    <t>Antigua and Barbuda</t>
  </si>
  <si>
    <t>The Bahamas</t>
  </si>
  <si>
    <t>Belize</t>
  </si>
  <si>
    <t>Bermuda</t>
  </si>
  <si>
    <t>Cayman Islands</t>
  </si>
  <si>
    <t>Cook Islands</t>
  </si>
  <si>
    <t>Gibraltar</t>
  </si>
  <si>
    <t>Guernsey</t>
  </si>
  <si>
    <t>Isle of Man</t>
  </si>
  <si>
    <t>Petitions for special leave to appeal</t>
  </si>
  <si>
    <t>Applications for leave to appeal</t>
  </si>
  <si>
    <t>Jamaica</t>
  </si>
  <si>
    <t>Mauritius</t>
  </si>
  <si>
    <t>St Christopher &amp; Nevis</t>
  </si>
  <si>
    <t>St Lucia</t>
  </si>
  <si>
    <t>Trinidad and Tobago</t>
  </si>
  <si>
    <t>Turks &amp; Caicos</t>
  </si>
  <si>
    <t>British Virgin Islands</t>
  </si>
  <si>
    <t>Jersey</t>
  </si>
  <si>
    <t>Grenada</t>
  </si>
  <si>
    <t>General commercial contracts and arrangements, including agency agreements</t>
  </si>
  <si>
    <t>Miscellaneous / unassigned</t>
  </si>
  <si>
    <t xml:space="preserve">Arbitration applications and appeals </t>
  </si>
  <si>
    <t>Aviation</t>
  </si>
  <si>
    <t xml:space="preserve">Carriage of goods by land, sea, air or pipeline </t>
  </si>
  <si>
    <t xml:space="preserve">Commercial fraud </t>
  </si>
  <si>
    <t xml:space="preserve">Corporate or business acquisition agreements </t>
  </si>
  <si>
    <t xml:space="preserve">Insurance and/or reinsurance </t>
  </si>
  <si>
    <t>Oil and gas and other natural resources</t>
  </si>
  <si>
    <t>Physical commodity trading</t>
  </si>
  <si>
    <t xml:space="preserve">Professional negligence claims </t>
  </si>
  <si>
    <t xml:space="preserve">Provision of financial services </t>
  </si>
  <si>
    <t>Sale of goods</t>
  </si>
  <si>
    <t>Time period</t>
  </si>
  <si>
    <t>Data source</t>
  </si>
  <si>
    <t xml:space="preserve">Transactions on commodity exchanges </t>
  </si>
  <si>
    <t xml:space="preserve">Transactions on financial markets or relating to securities and/or banking transactions </t>
  </si>
  <si>
    <t>Other Breach of Contract/Agreement / Debt</t>
  </si>
  <si>
    <t xml:space="preserve">St Vincent and the Grenadines </t>
  </si>
  <si>
    <t>United Kingdom:</t>
  </si>
  <si>
    <t>Appeals under the Veterinary Surgeons Act 1966</t>
  </si>
  <si>
    <t>Granted</t>
  </si>
  <si>
    <t>Refused</t>
  </si>
  <si>
    <t>Total number heard</t>
  </si>
  <si>
    <t>Turks &amp; Cacios</t>
  </si>
  <si>
    <t xml:space="preserve">St Vincent </t>
  </si>
  <si>
    <t>3) With effect from 2010, a number of new categories for the nature of proceedings were introduced by the Chancery Division. Some proceedings, which in previous years would have been classified in one of the 'Other …' categories in the table, have therefore been included in these new categories</t>
  </si>
  <si>
    <t>Asylum / Immigration</t>
  </si>
  <si>
    <t>..</t>
  </si>
  <si>
    <t>Expired</t>
  </si>
  <si>
    <t>To prison</t>
  </si>
  <si>
    <r>
      <t>Shipping - charter party dispute</t>
    </r>
    <r>
      <rPr>
        <vertAlign val="superscript"/>
        <sz val="10"/>
        <rFont val="Arial"/>
        <family val="2"/>
      </rPr>
      <t>1</t>
    </r>
  </si>
  <si>
    <r>
      <t>Shipping - construction</t>
    </r>
    <r>
      <rPr>
        <vertAlign val="superscript"/>
        <sz val="10"/>
        <rFont val="Arial"/>
        <family val="2"/>
      </rPr>
      <t>1</t>
    </r>
  </si>
  <si>
    <r>
      <t>Shipping - financing</t>
    </r>
    <r>
      <rPr>
        <vertAlign val="superscript"/>
        <sz val="10"/>
        <rFont val="Arial"/>
        <family val="2"/>
      </rPr>
      <t>1</t>
    </r>
  </si>
  <si>
    <r>
      <t>Shipping – cargo</t>
    </r>
    <r>
      <rPr>
        <vertAlign val="superscript"/>
        <sz val="10"/>
        <rFont val="Arial"/>
        <family val="2"/>
      </rPr>
      <t>1</t>
    </r>
  </si>
  <si>
    <t>Number of applications presented</t>
  </si>
  <si>
    <t>Total disposed of</t>
  </si>
  <si>
    <t>Withdrawn</t>
  </si>
  <si>
    <t>Allowed</t>
  </si>
  <si>
    <t>Allowed on terms</t>
  </si>
  <si>
    <t xml:space="preserve">Dismissed </t>
  </si>
  <si>
    <t>England and Wales</t>
  </si>
  <si>
    <t>Court of Appeal</t>
  </si>
  <si>
    <t xml:space="preserve">   Civil</t>
  </si>
  <si>
    <t xml:space="preserve">   Criminal</t>
  </si>
  <si>
    <t>High Court</t>
  </si>
  <si>
    <t>Scotland</t>
  </si>
  <si>
    <t>Court of Session</t>
  </si>
  <si>
    <t>Northern Ireland</t>
  </si>
  <si>
    <t>Courts Martial Appeal Court</t>
  </si>
  <si>
    <t>Attorney General’s reference</t>
  </si>
  <si>
    <t>UK Supreme Court</t>
  </si>
  <si>
    <t>Appeals presented</t>
  </si>
  <si>
    <t>Disposed without a judgment</t>
  </si>
  <si>
    <t>Dismissed</t>
  </si>
  <si>
    <t>Total disposals</t>
  </si>
  <si>
    <t xml:space="preserve">      Other</t>
  </si>
  <si>
    <t>Subject matter</t>
  </si>
  <si>
    <t>Administrative</t>
  </si>
  <si>
    <t>Commercial</t>
  </si>
  <si>
    <t>Company</t>
  </si>
  <si>
    <t xml:space="preserve">Contract </t>
  </si>
  <si>
    <t>Crime</t>
  </si>
  <si>
    <t>Discrimination</t>
  </si>
  <si>
    <t>Employment</t>
  </si>
  <si>
    <t>European Law</t>
  </si>
  <si>
    <t>Family</t>
  </si>
  <si>
    <t>Finance &amp; Credit</t>
  </si>
  <si>
    <t>Human Rights</t>
  </si>
  <si>
    <t>Intellectual Property</t>
  </si>
  <si>
    <t>International</t>
  </si>
  <si>
    <t>Land</t>
  </si>
  <si>
    <t>Landlord and Tenant</t>
  </si>
  <si>
    <t>Planning</t>
  </si>
  <si>
    <t>Practice &amp; Procedure</t>
  </si>
  <si>
    <t>Revenue</t>
  </si>
  <si>
    <t>Tort</t>
  </si>
  <si>
    <t>Applications received</t>
  </si>
  <si>
    <t xml:space="preserve">Conviction </t>
  </si>
  <si>
    <t xml:space="preserve">Sentence </t>
  </si>
  <si>
    <t>Applications considered by single judge</t>
  </si>
  <si>
    <t>Conviction</t>
  </si>
  <si>
    <t>Sentence</t>
  </si>
  <si>
    <t>Applications renewed</t>
  </si>
  <si>
    <t>Applications to renew granted by Full Court</t>
  </si>
  <si>
    <t xml:space="preserve">Total </t>
  </si>
  <si>
    <t>Court of Appeal (Civil Division)</t>
  </si>
  <si>
    <t>Total Disposals</t>
  </si>
  <si>
    <t>Chancery</t>
  </si>
  <si>
    <t>Bankruptcy</t>
  </si>
  <si>
    <t>Family Division</t>
  </si>
  <si>
    <t>Queen's Bench</t>
  </si>
  <si>
    <t>Queen's Bench Administrative Court</t>
  </si>
  <si>
    <t>Queen's Bench Commercial</t>
  </si>
  <si>
    <t>Queen's Bench Admiralty</t>
  </si>
  <si>
    <t>County Court</t>
  </si>
  <si>
    <t>County Court Family</t>
  </si>
  <si>
    <t>County Court Admiralty</t>
  </si>
  <si>
    <t>Lands Tribunal</t>
  </si>
  <si>
    <t>Employment Appeal Tribunal</t>
  </si>
  <si>
    <t>Asylum &amp; Immigration Tribunal</t>
  </si>
  <si>
    <t>Patents Court</t>
  </si>
  <si>
    <t>Social Security Commissioner</t>
  </si>
  <si>
    <t>Other Tribunals</t>
  </si>
  <si>
    <t>Filed</t>
  </si>
  <si>
    <t>Disposed</t>
  </si>
  <si>
    <t>Single Judge</t>
  </si>
  <si>
    <t>Set down</t>
  </si>
  <si>
    <t>Permission to Appeal</t>
  </si>
  <si>
    <t>Registrar/ Master</t>
  </si>
  <si>
    <t>Filed / Set down</t>
  </si>
  <si>
    <t>Total set down for hearing</t>
  </si>
  <si>
    <t>Withdrawn or struck out</t>
  </si>
  <si>
    <t xml:space="preserve"> </t>
  </si>
  <si>
    <t xml:space="preserve">     County Courts</t>
  </si>
  <si>
    <t xml:space="preserve">     High Court Registrars</t>
  </si>
  <si>
    <t xml:space="preserve">     Total</t>
  </si>
  <si>
    <t>County Courts &amp; Chancery Masters</t>
  </si>
  <si>
    <t>Total Received</t>
  </si>
  <si>
    <t>Crown Court</t>
  </si>
  <si>
    <t>Magistrates' court</t>
  </si>
  <si>
    <t>Appeals / applications disposed of, by result</t>
  </si>
  <si>
    <t>Determined by the  Court</t>
  </si>
  <si>
    <t>Nature of appeal / application</t>
  </si>
  <si>
    <t>Committal for Contempt</t>
  </si>
  <si>
    <t xml:space="preserve">     from elsewhere</t>
  </si>
  <si>
    <t>Claims and originating proceedings issued in London by nature of proceedings</t>
  </si>
  <si>
    <r>
      <t>Other Receipts</t>
    </r>
    <r>
      <rPr>
        <vertAlign val="superscript"/>
        <sz val="10"/>
        <rFont val="Arial"/>
        <family val="2"/>
      </rPr>
      <t>1</t>
    </r>
  </si>
  <si>
    <r>
      <t>Total appeals filed</t>
    </r>
    <r>
      <rPr>
        <b/>
        <vertAlign val="superscript"/>
        <sz val="10"/>
        <rFont val="Arial"/>
        <family val="2"/>
      </rPr>
      <t>1</t>
    </r>
  </si>
  <si>
    <r>
      <t>Allowed</t>
    </r>
    <r>
      <rPr>
        <vertAlign val="superscript"/>
        <sz val="10"/>
        <rFont val="Arial"/>
        <family val="2"/>
      </rPr>
      <t>2</t>
    </r>
  </si>
  <si>
    <r>
      <t>Dismissed</t>
    </r>
    <r>
      <rPr>
        <vertAlign val="superscript"/>
        <sz val="10"/>
        <rFont val="Arial"/>
        <family val="2"/>
      </rPr>
      <t>3</t>
    </r>
  </si>
  <si>
    <r>
      <t>Dismissed by consent</t>
    </r>
    <r>
      <rPr>
        <vertAlign val="superscript"/>
        <sz val="10"/>
        <rFont val="Arial"/>
        <family val="2"/>
      </rPr>
      <t>4</t>
    </r>
  </si>
  <si>
    <r>
      <t>Struck out</t>
    </r>
    <r>
      <rPr>
        <vertAlign val="superscript"/>
        <sz val="10"/>
        <rFont val="Arial"/>
        <family val="2"/>
      </rPr>
      <t>5</t>
    </r>
  </si>
  <si>
    <r>
      <t>Otherwise disposed of</t>
    </r>
    <r>
      <rPr>
        <vertAlign val="superscript"/>
        <sz val="10"/>
        <rFont val="Arial"/>
        <family val="2"/>
      </rPr>
      <t>6</t>
    </r>
  </si>
  <si>
    <r>
      <t>Tribunals</t>
    </r>
    <r>
      <rPr>
        <vertAlign val="superscript"/>
        <sz val="10"/>
        <rFont val="Arial"/>
        <family val="2"/>
      </rPr>
      <t>1</t>
    </r>
  </si>
  <si>
    <r>
      <t>High Court - Administrative Court</t>
    </r>
    <r>
      <rPr>
        <b/>
        <vertAlign val="superscript"/>
        <sz val="10"/>
        <rFont val="Arial"/>
        <family val="2"/>
      </rPr>
      <t>1</t>
    </r>
  </si>
  <si>
    <t>Supplementary data for additional courts</t>
  </si>
  <si>
    <t>Please note this information is published on an annual basis</t>
  </si>
  <si>
    <t>High Court -Queen's Bench Division</t>
  </si>
  <si>
    <t>Brought forward from 2010</t>
  </si>
  <si>
    <t>Carried over to 2012</t>
  </si>
  <si>
    <t>Brought forward from 2009</t>
  </si>
  <si>
    <t>Carried over to 2011</t>
  </si>
  <si>
    <t>Nature of claim (Royal Courts of Justice only), 2010</t>
  </si>
  <si>
    <t>Nature of claim (Royal Courts of Justice only), 2009</t>
  </si>
  <si>
    <t>Type of judgment, 2010</t>
  </si>
  <si>
    <t>Type of judgment, 2009</t>
  </si>
  <si>
    <t>3)  Figures for cases tried and cases struck out/ settled or discontinued in 2004 and 2005 are believed to be an undercount.</t>
  </si>
  <si>
    <t>Carried over to 2010</t>
  </si>
  <si>
    <t>2004/05</t>
  </si>
  <si>
    <t>2003/04</t>
  </si>
  <si>
    <t>Country or Jurisdiction of origin, 2009</t>
  </si>
  <si>
    <t>Country or Jurisdiction of origin, 2008</t>
  </si>
  <si>
    <t>Appeals under the Scotland Act 1998</t>
  </si>
  <si>
    <t>Dominica</t>
  </si>
  <si>
    <t>New Zealand</t>
  </si>
  <si>
    <t>St Vincent and the Grenadines</t>
  </si>
  <si>
    <t>Country or jurisdiction of origin, 2009</t>
  </si>
  <si>
    <t>Antiqua and Barbuda</t>
  </si>
  <si>
    <t>Scotland Act 1998</t>
  </si>
  <si>
    <t>Country or jurisdiction of origin, 2008</t>
  </si>
  <si>
    <t>Courts from which appeals were brought, 2009</t>
  </si>
  <si>
    <t>Trusts</t>
  </si>
  <si>
    <t>Court or tribunal appealed from, 2009</t>
  </si>
  <si>
    <t>Court or tribunal appealed from, 2008</t>
  </si>
  <si>
    <t>St Christopher and Nevis</t>
  </si>
  <si>
    <t>Country or Jurisdiction of origin, 2007</t>
  </si>
  <si>
    <t>Barbados</t>
  </si>
  <si>
    <t>Brunei</t>
  </si>
  <si>
    <t>Country or jurisdiction of origin, 2007</t>
  </si>
  <si>
    <t>2002/03</t>
  </si>
  <si>
    <t xml:space="preserve">Office of the Official Solicitor and Public Trustee </t>
  </si>
  <si>
    <t>Tipstaff</t>
  </si>
  <si>
    <t>The Judiciary</t>
  </si>
  <si>
    <t>Immigration and Asylum Tribunal</t>
  </si>
  <si>
    <r>
      <t>House of Lords / Supreme Court of the United Kingdom</t>
    </r>
    <r>
      <rPr>
        <b/>
        <vertAlign val="superscript"/>
        <sz val="10"/>
        <rFont val="Arial"/>
        <family val="2"/>
      </rPr>
      <t>1</t>
    </r>
  </si>
  <si>
    <t>Judicial Committee of the Privy Council and  House of Lords / Supreme Court of the United Kingdom</t>
  </si>
  <si>
    <t>1) Includes Regional Offices of the Administrative Court</t>
  </si>
  <si>
    <t>The Magistracy</t>
  </si>
  <si>
    <t>Share of all claims</t>
  </si>
  <si>
    <t xml:space="preserve">HM Courts and Tribunal Service and CREST system </t>
  </si>
  <si>
    <t>Men</t>
  </si>
  <si>
    <t>Women</t>
  </si>
  <si>
    <t>2006/07</t>
  </si>
  <si>
    <t>2007/08</t>
  </si>
  <si>
    <t>2008/09</t>
  </si>
  <si>
    <t>2009/10</t>
  </si>
  <si>
    <t>2010/11</t>
  </si>
  <si>
    <t>2011/12</t>
  </si>
  <si>
    <t>2012/13</t>
  </si>
  <si>
    <t>The Official Solicitor and the Public Trustee</t>
  </si>
  <si>
    <t>Litigation Cases</t>
  </si>
  <si>
    <t>Family Litigation and Divorce</t>
  </si>
  <si>
    <t>Civil Litigation (including Contempts)</t>
  </si>
  <si>
    <t>Court of Protection, Property and Affairs</t>
  </si>
  <si>
    <t>Administrative, Trusts and Estates cases</t>
  </si>
  <si>
    <t>Child Abduction</t>
  </si>
  <si>
    <t>Estates, Trusts, Executorships, Pension &amp; Institutional Funds</t>
  </si>
  <si>
    <t>Index</t>
  </si>
  <si>
    <t>Warrants of Arrest</t>
  </si>
  <si>
    <t>Brought forward from 2011</t>
  </si>
  <si>
    <t>Issued</t>
  </si>
  <si>
    <t>Executed</t>
  </si>
  <si>
    <t>Dismissed or Suspended</t>
  </si>
  <si>
    <t>Carried over to 2013</t>
  </si>
  <si>
    <t>Division</t>
  </si>
  <si>
    <t xml:space="preserve">   Chancery</t>
  </si>
  <si>
    <t xml:space="preserve">   Queen's Bench</t>
  </si>
  <si>
    <t xml:space="preserve">   Bankruptcy</t>
  </si>
  <si>
    <t xml:space="preserve">   Insolvency</t>
  </si>
  <si>
    <t xml:space="preserve">   Family</t>
  </si>
  <si>
    <r>
      <t>Court of Protection, Healthcare and Welfare</t>
    </r>
    <r>
      <rPr>
        <vertAlign val="superscript"/>
        <sz val="10"/>
        <rFont val="Arial"/>
        <family val="2"/>
      </rPr>
      <t>2</t>
    </r>
  </si>
  <si>
    <r>
      <t>Reciprocal Enforcement Maintenance Orders (REMO)</t>
    </r>
    <r>
      <rPr>
        <vertAlign val="superscript"/>
        <sz val="10"/>
        <rFont val="Arial"/>
        <family val="2"/>
      </rPr>
      <t>1</t>
    </r>
  </si>
  <si>
    <r>
      <t>Child Abduction</t>
    </r>
    <r>
      <rPr>
        <b/>
        <u/>
        <vertAlign val="superscript"/>
        <sz val="10"/>
        <rFont val="Arial"/>
        <family val="2"/>
      </rPr>
      <t>1</t>
    </r>
  </si>
  <si>
    <r>
      <t xml:space="preserve">   Child Abduction</t>
    </r>
    <r>
      <rPr>
        <vertAlign val="superscript"/>
        <sz val="10"/>
        <rFont val="Arial"/>
        <family val="2"/>
      </rPr>
      <t>2</t>
    </r>
  </si>
  <si>
    <r>
      <t xml:space="preserve">   Port Alerts</t>
    </r>
    <r>
      <rPr>
        <vertAlign val="superscript"/>
        <sz val="10"/>
        <rFont val="Arial"/>
        <family val="2"/>
      </rPr>
      <t>3</t>
    </r>
  </si>
  <si>
    <t xml:space="preserve">Senior Courts Costs Office </t>
  </si>
  <si>
    <t>Judicial Committee of the Privy Council and Supreme Court of the United Kingdom</t>
  </si>
  <si>
    <t>1) Figures are for the Royal Courts of Justice only</t>
  </si>
  <si>
    <t>1) From April 2009 the majority of the Tribunal Appeals went under the jurisdiction of The Upper Tribunal, Tax &amp; Chancery Chamber</t>
  </si>
  <si>
    <t>Country or Jurisdiction of origin, 2013</t>
  </si>
  <si>
    <t>Country or Jurisdiction of origin, 2012</t>
  </si>
  <si>
    <t>Country or jurisdiction of origin, 2013</t>
  </si>
  <si>
    <t>Country or jurisdiction of origin, 2012</t>
  </si>
  <si>
    <t>Courts from which appeals were brought, 2012</t>
  </si>
  <si>
    <t>Courts from which appeals were brought, 2013</t>
  </si>
  <si>
    <t>Court or tribunal appealed from, 2013</t>
  </si>
  <si>
    <t>Court or tribunal appealed from, 2012</t>
  </si>
  <si>
    <t>Nature of claim (Royal Courts of Justice only), 2012</t>
  </si>
  <si>
    <t>Nature of claim (Royal Courts of Justice only), 2013</t>
  </si>
  <si>
    <t>Type of judgment, 2013</t>
  </si>
  <si>
    <t>Type of judgment, 2012</t>
  </si>
  <si>
    <t>Carried over to 2014</t>
  </si>
  <si>
    <t>2013/14</t>
  </si>
  <si>
    <t xml:space="preserve">from Courts in England &amp; Wales  </t>
  </si>
  <si>
    <r>
      <t>House of Lords</t>
    </r>
    <r>
      <rPr>
        <b/>
        <vertAlign val="superscript"/>
        <sz val="10"/>
        <rFont val="Arial"/>
        <family val="2"/>
      </rPr>
      <t>1</t>
    </r>
  </si>
  <si>
    <r>
      <t>Supreme Court</t>
    </r>
    <r>
      <rPr>
        <b/>
        <vertAlign val="superscript"/>
        <sz val="10"/>
        <rFont val="Arial"/>
        <family val="2"/>
      </rPr>
      <t>2</t>
    </r>
  </si>
  <si>
    <t>Chancery Division (Bankruptcy appeals only)</t>
  </si>
  <si>
    <r>
      <t>Criminal Division</t>
    </r>
    <r>
      <rPr>
        <vertAlign val="superscript"/>
        <sz val="10"/>
        <rFont val="Arial"/>
        <family val="2"/>
      </rPr>
      <t>3</t>
    </r>
  </si>
  <si>
    <t>Civil Division</t>
  </si>
  <si>
    <t>Country or Jurisdiction of origin, 2011</t>
  </si>
  <si>
    <t>Country or jurisdiction of origin, 2011</t>
  </si>
  <si>
    <t>Courts from which appeals were brought, 2011</t>
  </si>
  <si>
    <t>Court or tribunal appealed from, 2011</t>
  </si>
  <si>
    <t>Nature of claim (Royal Courts of Justice only), 2011</t>
  </si>
  <si>
    <t xml:space="preserve">Data is correct as at time of extraction. </t>
  </si>
  <si>
    <r>
      <t>Dismissed</t>
    </r>
    <r>
      <rPr>
        <vertAlign val="superscript"/>
        <sz val="10"/>
        <rFont val="Arial"/>
        <family val="2"/>
      </rPr>
      <t>3</t>
    </r>
    <r>
      <rPr>
        <sz val="10"/>
        <rFont val="Arial"/>
        <family val="2"/>
      </rPr>
      <t/>
    </r>
  </si>
  <si>
    <r>
      <t>Dismissed by consent</t>
    </r>
    <r>
      <rPr>
        <vertAlign val="superscript"/>
        <sz val="10"/>
        <rFont val="Arial"/>
        <family val="2"/>
      </rPr>
      <t>4</t>
    </r>
    <r>
      <rPr>
        <sz val="10"/>
        <rFont val="Arial"/>
        <family val="2"/>
      </rPr>
      <t/>
    </r>
  </si>
  <si>
    <r>
      <t>Otherwise disposed of</t>
    </r>
    <r>
      <rPr>
        <vertAlign val="superscript"/>
        <sz val="10"/>
        <rFont val="Arial"/>
        <family val="2"/>
      </rPr>
      <t>6</t>
    </r>
    <r>
      <rPr>
        <sz val="10"/>
        <rFont val="Arial"/>
        <family val="2"/>
      </rPr>
      <t/>
    </r>
  </si>
  <si>
    <r>
      <t>Struck out</t>
    </r>
    <r>
      <rPr>
        <vertAlign val="superscript"/>
        <sz val="10"/>
        <rFont val="Arial"/>
        <family val="2"/>
      </rPr>
      <t>5</t>
    </r>
    <r>
      <rPr>
        <sz val="10"/>
        <rFont val="Arial"/>
        <family val="2"/>
      </rPr>
      <t/>
    </r>
  </si>
  <si>
    <t>2000/01</t>
  </si>
  <si>
    <t>2001/02</t>
  </si>
  <si>
    <r>
      <t>Receivers' costs in the Court of Protection</t>
    </r>
    <r>
      <rPr>
        <vertAlign val="superscript"/>
        <sz val="10"/>
        <color indexed="8"/>
        <rFont val="Arial"/>
        <family val="2"/>
      </rPr>
      <t>1</t>
    </r>
  </si>
  <si>
    <t>Type of judgment, 2011</t>
  </si>
  <si>
    <t>Country or Jurisdiction of origin, 2010</t>
  </si>
  <si>
    <t>Country or jurisdiction of origin, 2010</t>
  </si>
  <si>
    <t>Courts from which appeals were brought, 2010</t>
  </si>
  <si>
    <t>Notes</t>
  </si>
  <si>
    <t>1) Filed: Cases filed/setdown within period</t>
  </si>
  <si>
    <t>Court or tribunal appealed from, 2010</t>
  </si>
  <si>
    <t>Value of judgment</t>
  </si>
  <si>
    <t>2) Figures given are for the Royal Courts of Justice only</t>
  </si>
  <si>
    <t xml:space="preserve">2) The figures for 2009 - 2012 are for the total of summonses issued. The breakdowns are not available   </t>
  </si>
  <si>
    <t>3) Vessels or property arrested</t>
  </si>
  <si>
    <t xml:space="preserve">2) Many other Interlocutory Applications were disposed of before hearing, or on the basis of written submissions </t>
  </si>
  <si>
    <t>1) Applies from 1 April 2005 only. Relates to international maintenance claims, where one of the parties lives outside the UK in a country or territory with which the UK has reciprocal arrangements for the enforcement of maintenance</t>
  </si>
  <si>
    <t>3) Based on the average number of active cases month-by-month within each year shown</t>
  </si>
  <si>
    <t>Winding up orders Dismissed/Withdrawn</t>
  </si>
  <si>
    <t>4) Applies from 1 April 2005 only. The Official Solicitor can be appointed to act as the registered contact in the administration of the Child Trust Fund scheme for children in care in England and Wales, where there is no parent able to do so</t>
  </si>
  <si>
    <t>1) Child abduction work includes Collection, Location &amp; Passport Seizure orders. These are normally associated with cases where a child has been, or is at risk of being, abducted and taken outside of England &amp; Wales. These figures also include Collection, Location &amp; Passport Seizure orders issued under the Forced Marriage Act, and absconders from Local Authority care.</t>
  </si>
  <si>
    <t>2) Location, Collection &amp; Passport Seizure Order</t>
  </si>
  <si>
    <t>3) Live Port Alerts Maintained outside of Location, Collection &amp; Passport Seizure Orders</t>
  </si>
  <si>
    <t>2000/11</t>
  </si>
  <si>
    <t>General average</t>
  </si>
  <si>
    <t>1) For 2011 includes 206 bills lodged by the Official Solicitor</t>
  </si>
  <si>
    <t>1) The Supreme Court came into being on 1 October 2009. Data for the House of Lords petitions for leave to appeal and appeals, pre-2010, are available from previous editions of this publication on the MoJ website</t>
  </si>
  <si>
    <t>"Between parties" assessments</t>
  </si>
  <si>
    <t>Civil legal aid assessments</t>
  </si>
  <si>
    <t>Appeals against determination of costs in the Crown Court</t>
  </si>
  <si>
    <t>Total assessments</t>
  </si>
  <si>
    <t>Cost bills assessed</t>
  </si>
  <si>
    <t>Estimated total value</t>
  </si>
  <si>
    <r>
      <t>Disposed without a hearing</t>
    </r>
    <r>
      <rPr>
        <vertAlign val="superscript"/>
        <sz val="10"/>
        <rFont val="Arial"/>
        <family val="2"/>
      </rPr>
      <t>1</t>
    </r>
  </si>
  <si>
    <t>Summary statistics on overall caseload</t>
  </si>
  <si>
    <t>Appeals entered and disposed of</t>
  </si>
  <si>
    <t>Petitions for special leave to appeal heard, granted and refused</t>
  </si>
  <si>
    <t>New referals</t>
  </si>
  <si>
    <r>
      <t>Average number of active cases</t>
    </r>
    <r>
      <rPr>
        <b/>
        <vertAlign val="superscript"/>
        <sz val="10"/>
        <rFont val="Arial"/>
        <family val="2"/>
      </rPr>
      <t>3</t>
    </r>
  </si>
  <si>
    <t>Brought forward from 2012</t>
  </si>
  <si>
    <t>Brought forward from previous year</t>
  </si>
  <si>
    <t>Carried over to next year</t>
  </si>
  <si>
    <t>Applications for permission to appeal presented and disposed of</t>
  </si>
  <si>
    <t>Appeals presented and disposed of</t>
  </si>
  <si>
    <t>Civil appeals presented from the Court of Appeal, disposed of by judgment, by subject matter</t>
  </si>
  <si>
    <r>
      <t>House of Lords and Supreme Court</t>
    </r>
    <r>
      <rPr>
        <b/>
        <vertAlign val="superscript"/>
        <sz val="10"/>
        <rFont val="Arial"/>
        <family val="2"/>
      </rPr>
      <t>1</t>
    </r>
  </si>
  <si>
    <r>
      <t>Construction</t>
    </r>
    <r>
      <rPr>
        <vertAlign val="superscript"/>
        <sz val="10"/>
        <rFont val="Arial"/>
        <family val="2"/>
      </rPr>
      <t>2</t>
    </r>
  </si>
  <si>
    <r>
      <t>Courts</t>
    </r>
    <r>
      <rPr>
        <vertAlign val="superscript"/>
        <sz val="10"/>
        <rFont val="Arial"/>
        <family val="2"/>
      </rPr>
      <t>2</t>
    </r>
  </si>
  <si>
    <r>
      <t>Defamation</t>
    </r>
    <r>
      <rPr>
        <vertAlign val="superscript"/>
        <sz val="10"/>
        <rFont val="Arial"/>
        <family val="2"/>
      </rPr>
      <t>3</t>
    </r>
  </si>
  <si>
    <r>
      <t>Equality</t>
    </r>
    <r>
      <rPr>
        <vertAlign val="superscript"/>
        <sz val="10"/>
        <rFont val="Arial"/>
        <family val="2"/>
      </rPr>
      <t>2</t>
    </r>
  </si>
  <si>
    <r>
      <t>Personal Injury</t>
    </r>
    <r>
      <rPr>
        <vertAlign val="superscript"/>
        <sz val="10"/>
        <rFont val="Arial"/>
        <family val="2"/>
      </rPr>
      <t>3</t>
    </r>
  </si>
  <si>
    <r>
      <t>Solicitors</t>
    </r>
    <r>
      <rPr>
        <vertAlign val="superscript"/>
        <sz val="10"/>
        <rFont val="Arial"/>
        <family val="2"/>
      </rPr>
      <t>2</t>
    </r>
  </si>
  <si>
    <r>
      <t>Wills</t>
    </r>
    <r>
      <rPr>
        <vertAlign val="superscript"/>
        <sz val="10"/>
        <rFont val="Arial"/>
        <family val="2"/>
      </rPr>
      <t>2</t>
    </r>
  </si>
  <si>
    <t>Court or tribunal appealed from, 2014</t>
  </si>
  <si>
    <t>Other Originating applications</t>
  </si>
  <si>
    <r>
      <t>London</t>
    </r>
    <r>
      <rPr>
        <vertAlign val="superscript"/>
        <sz val="10"/>
        <color indexed="8"/>
        <rFont val="Arial"/>
        <family val="2"/>
      </rPr>
      <t>2</t>
    </r>
  </si>
  <si>
    <t>Nature of claim (Royal Courts of Justice only)</t>
  </si>
  <si>
    <t>Nature of claim (Royal Courts of Justice only), 2014</t>
  </si>
  <si>
    <t>Type of judgment, 2014</t>
  </si>
  <si>
    <t>Brought forward from 2008</t>
  </si>
  <si>
    <t>2014/15</t>
  </si>
  <si>
    <t>1) In July 2005 a new database was implemented. Prior to the 05/06 year, figures were collected manually from Advisory Committee annual reports due in that financial year regardless of the appointment date. From 05/06 onwards, figures are collated according to the  date of appointment to the Local Justice Area within the financial year.</t>
  </si>
  <si>
    <r>
      <t>2005/06</t>
    </r>
    <r>
      <rPr>
        <vertAlign val="superscript"/>
        <sz val="10"/>
        <rFont val="Arial"/>
        <family val="2"/>
      </rPr>
      <t>1</t>
    </r>
  </si>
  <si>
    <t>Number of costs bills assessed, by type of case giving rise to the bill, 2003-2014</t>
  </si>
  <si>
    <t>Table 3.1</t>
  </si>
  <si>
    <t>Table 3.2</t>
  </si>
  <si>
    <t>Table 3.3</t>
  </si>
  <si>
    <t>Table 3.4</t>
  </si>
  <si>
    <t>Table 3.5</t>
  </si>
  <si>
    <t>Table 3.6</t>
  </si>
  <si>
    <t>Table 3.7</t>
  </si>
  <si>
    <t>Table 3.8</t>
  </si>
  <si>
    <t>Table 3.9</t>
  </si>
  <si>
    <t>Table 3.10</t>
  </si>
  <si>
    <t>Table 3.11</t>
  </si>
  <si>
    <t>Table 3.12</t>
  </si>
  <si>
    <t>Table 3.13</t>
  </si>
  <si>
    <t>Table 3.14</t>
  </si>
  <si>
    <t>Table 3.15</t>
  </si>
  <si>
    <t>Table 3.16</t>
  </si>
  <si>
    <t>Table 3.17</t>
  </si>
  <si>
    <t>Table 3.18</t>
  </si>
  <si>
    <t>Table 3.19</t>
  </si>
  <si>
    <t>Table 3.20</t>
  </si>
  <si>
    <t>Table 3.21</t>
  </si>
  <si>
    <t>Table 3.22</t>
  </si>
  <si>
    <t>Table 3.23</t>
  </si>
  <si>
    <t>Table 3.24</t>
  </si>
  <si>
    <t>Table 3.25</t>
  </si>
  <si>
    <t>Table 3.26</t>
  </si>
  <si>
    <t>Table 3.27</t>
  </si>
  <si>
    <t>Table 3.28</t>
  </si>
  <si>
    <t>Table 3.29</t>
  </si>
  <si>
    <t>Table 3.30</t>
  </si>
  <si>
    <t>Table 3.31</t>
  </si>
  <si>
    <t>Chapter 4: Offices of the Supreme Court</t>
  </si>
  <si>
    <t>Table 4.1</t>
  </si>
  <si>
    <t>Table 4.2</t>
  </si>
  <si>
    <t>Chapter 5: The Judiciary</t>
  </si>
  <si>
    <t>Chapter 6: Assessment of litigation costs, and publicly funded legal services</t>
  </si>
  <si>
    <t>Table  6.1</t>
  </si>
  <si>
    <t xml:space="preserve">     High court total</t>
  </si>
  <si>
    <t>Results of appeals heard by full court</t>
  </si>
  <si>
    <t>Lititgation cases total</t>
  </si>
  <si>
    <t>Admin, trusts and estates total</t>
  </si>
  <si>
    <t>2005</t>
  </si>
  <si>
    <t xml:space="preserve">5) Family division figures include appeals under s94 of the Children Act 1989 from 2002 onwards. A full breakdown for 2005 not available.  </t>
  </si>
  <si>
    <r>
      <t>Family Division</t>
    </r>
    <r>
      <rPr>
        <vertAlign val="superscript"/>
        <sz val="10"/>
        <rFont val="Arial"/>
        <family val="2"/>
      </rPr>
      <t>5,6</t>
    </r>
  </si>
  <si>
    <t>6) Family division figures are now reported by the family statistics division</t>
  </si>
  <si>
    <t>1. The 'Other' cases include:  Anguilla, British Indian Ocean Territory, the Cook Islands, British Sovereign Base Areas on Cyprus (Akrotiri and Dhekelia), Commonwealth of Dominica, Gibraltar, Grenada, Kiribati, Montserrat, Pitcairn Islands, St Christopher &amp; Nevis,  St Helena and dependencies and Tuvalu</t>
  </si>
  <si>
    <t>2. In civil cases only, an appeal lies to the Judicial Committee from the Court of Appeal of Brunei to the Sultan and Yang di-Pertuan. By agreement between Her Majesty and the Sultan these appeals are heard by the Judicial Committee, whose opinion is reported to the Sultan instead of to Her Majesty.</t>
  </si>
  <si>
    <r>
      <t>Judicial Committee of the Privy Council</t>
    </r>
    <r>
      <rPr>
        <b/>
        <vertAlign val="superscript"/>
        <sz val="10"/>
        <rFont val="Arial"/>
        <family val="2"/>
      </rPr>
      <t>2</t>
    </r>
  </si>
  <si>
    <r>
      <t>Social Security</t>
    </r>
    <r>
      <rPr>
        <vertAlign val="superscript"/>
        <sz val="10"/>
        <rFont val="Arial"/>
        <family val="2"/>
      </rPr>
      <t>2</t>
    </r>
  </si>
  <si>
    <r>
      <t>Other</t>
    </r>
    <r>
      <rPr>
        <vertAlign val="superscript"/>
        <sz val="10"/>
        <rFont val="Arial"/>
        <family val="2"/>
      </rPr>
      <t>2</t>
    </r>
  </si>
  <si>
    <r>
      <t>Marine Insurance</t>
    </r>
    <r>
      <rPr>
        <vertAlign val="superscript"/>
        <sz val="10"/>
        <rFont val="Arial"/>
        <family val="2"/>
      </rPr>
      <t>2</t>
    </r>
  </si>
  <si>
    <r>
      <t>Judicial Review</t>
    </r>
    <r>
      <rPr>
        <vertAlign val="superscript"/>
        <sz val="10"/>
        <rFont val="Arial"/>
        <family val="2"/>
      </rPr>
      <t>2</t>
    </r>
  </si>
  <si>
    <t>3) The total for 2009 is the sum of data from January to July and August to September</t>
  </si>
  <si>
    <r>
      <t>2009</t>
    </r>
    <r>
      <rPr>
        <vertAlign val="superscript"/>
        <sz val="10"/>
        <rFont val="Arial"/>
        <family val="2"/>
      </rPr>
      <t>3</t>
    </r>
  </si>
  <si>
    <t xml:space="preserve">1) Other Receipts include the following applications: applications under s159 Criminal Justice Act 1988, Interlocutory Appeals under s6 Criminal Justice Act 1987, appeals against Minimum Terms for mandatory life sentences set by the High Court under s22 Criminal Justice Act 2003, references from the Attorney General under s36 Criminal Justice Act 1988, Prosecution Rights of Appeal, Confiscation and Restraint Order appeals under Proceeds of Crime Act 2002, appeals against Wasted Costs Orders under section 3(c) of the Costs in Criminal Cases (General) (Amendment) Regulations 1991    </t>
  </si>
  <si>
    <t>2) Figures relate to appellants for 1995 and 1996, and to applications from 1997 onwards</t>
  </si>
  <si>
    <r>
      <t>Court of Appeal</t>
    </r>
    <r>
      <rPr>
        <b/>
        <vertAlign val="superscript"/>
        <sz val="10"/>
        <rFont val="Arial"/>
        <family val="2"/>
      </rPr>
      <t>2</t>
    </r>
    <r>
      <rPr>
        <b/>
        <sz val="10"/>
        <rFont val="Arial"/>
        <family val="2"/>
      </rPr>
      <t xml:space="preserve"> (Criminal Division)</t>
    </r>
  </si>
  <si>
    <r>
      <t xml:space="preserve">Source: </t>
    </r>
    <r>
      <rPr>
        <sz val="8"/>
        <color indexed="8"/>
        <rFont val="Arial"/>
        <family val="2"/>
      </rPr>
      <t>Chancery Division (multiple data sources)</t>
    </r>
  </si>
  <si>
    <t>2) For London claims see table 3.14</t>
  </si>
  <si>
    <r>
      <t xml:space="preserve">Source: </t>
    </r>
    <r>
      <rPr>
        <sz val="8"/>
        <rFont val="Arial"/>
        <family val="2"/>
      </rPr>
      <t xml:space="preserve">Chancery Division </t>
    </r>
  </si>
  <si>
    <r>
      <t xml:space="preserve">Source: </t>
    </r>
    <r>
      <rPr>
        <sz val="8"/>
        <rFont val="Arial"/>
        <family val="2"/>
      </rPr>
      <t>High Court combined workload return</t>
    </r>
  </si>
  <si>
    <r>
      <t xml:space="preserve">Source: </t>
    </r>
    <r>
      <rPr>
        <sz val="8"/>
        <rFont val="Arial"/>
        <family val="2"/>
      </rPr>
      <t>Chancery Division business returns</t>
    </r>
  </si>
  <si>
    <r>
      <t xml:space="preserve">Source: </t>
    </r>
    <r>
      <rPr>
        <sz val="8"/>
        <color indexed="8"/>
        <rFont val="Arial"/>
        <family val="2"/>
      </rPr>
      <t>Chancery Division business returns</t>
    </r>
  </si>
  <si>
    <r>
      <t xml:space="preserve">Source: </t>
    </r>
    <r>
      <rPr>
        <sz val="8"/>
        <rFont val="Arial"/>
        <family val="2"/>
      </rPr>
      <t>Queen's Bench Division (compilation from multiple sources)</t>
    </r>
  </si>
  <si>
    <t>2)  Figures for district registries to 2010 contain annual estimates of the numbers of originating summonses as follows: 1,115 in 2004; 1,195 in 2005; 1,288 in 2006, 1,619 in 2007; 1,337 in 2008; 992 in 2009; 1,315 in 2010 and 1,161 in 2011</t>
  </si>
  <si>
    <t xml:space="preserve">3)  Figures for district registries also include those cases which were issued for enforcement only </t>
  </si>
  <si>
    <t>Share of Value of claim</t>
  </si>
  <si>
    <r>
      <t xml:space="preserve">Source: </t>
    </r>
    <r>
      <rPr>
        <sz val="8"/>
        <rFont val="Arial"/>
        <family val="2"/>
      </rPr>
      <t>HMCTS Business Management System</t>
    </r>
  </si>
  <si>
    <t>1)  Figures sourced from both OPT and manual reports from the RCJ and are for the Royal Courts of Justice only</t>
  </si>
  <si>
    <r>
      <t>Queen's Bench Division</t>
    </r>
    <r>
      <rPr>
        <vertAlign val="superscript"/>
        <sz val="10"/>
        <rFont val="Arial"/>
        <family val="2"/>
      </rPr>
      <t>1</t>
    </r>
  </si>
  <si>
    <r>
      <t>Number of trials concluded</t>
    </r>
    <r>
      <rPr>
        <b/>
        <vertAlign val="superscript"/>
        <sz val="10"/>
        <rFont val="Arial"/>
        <family val="2"/>
      </rPr>
      <t>2,3</t>
    </r>
  </si>
  <si>
    <t xml:space="preserve">2) Does not include figures for May 2010 and October 2010 since they were not supplied by the RCJ. The revised total for 2010 may be published at a later date </t>
  </si>
  <si>
    <t xml:space="preserve">3) Does not include figures for December 2011 since they were not supplied by the RCJ. The revised total for 2011 may be published at a later date </t>
  </si>
  <si>
    <t>4) No Originating Receipts and Trials concluded for part of August and September 2012 due to the Olympics</t>
  </si>
  <si>
    <r>
      <t>2012</t>
    </r>
    <r>
      <rPr>
        <vertAlign val="superscript"/>
        <sz val="10"/>
        <rFont val="Arial"/>
        <family val="2"/>
      </rPr>
      <t>4</t>
    </r>
  </si>
  <si>
    <t>2) Excludes applications for directions or for summary judgment under Order 14 of the rules of the High Court</t>
  </si>
  <si>
    <r>
      <t>Warrants of arrest executed</t>
    </r>
    <r>
      <rPr>
        <b/>
        <vertAlign val="superscript"/>
        <sz val="10"/>
        <rFont val="Arial"/>
        <family val="2"/>
      </rPr>
      <t>3</t>
    </r>
  </si>
  <si>
    <r>
      <t>Shipping – cargo</t>
    </r>
    <r>
      <rPr>
        <vertAlign val="superscript"/>
        <sz val="10"/>
        <rFont val="Arial"/>
        <family val="2"/>
      </rPr>
      <t>2</t>
    </r>
  </si>
  <si>
    <t>2) New categories were introduced in 2012</t>
  </si>
  <si>
    <t>1) More detailed claim value groupings were introduced in 2014</t>
  </si>
  <si>
    <r>
      <t>Struck out, settled or discontinued</t>
    </r>
    <r>
      <rPr>
        <vertAlign val="superscript"/>
        <sz val="10"/>
        <rFont val="Arial"/>
        <family val="2"/>
      </rPr>
      <t>3</t>
    </r>
  </si>
  <si>
    <r>
      <t>Withdrawn</t>
    </r>
    <r>
      <rPr>
        <vertAlign val="superscript"/>
        <sz val="10"/>
        <rFont val="Arial"/>
        <family val="2"/>
      </rPr>
      <t>3</t>
    </r>
  </si>
  <si>
    <r>
      <t>Habeas Corpus</t>
    </r>
    <r>
      <rPr>
        <b/>
        <vertAlign val="superscript"/>
        <sz val="10"/>
        <rFont val="Arial"/>
        <family val="2"/>
      </rPr>
      <t>2</t>
    </r>
  </si>
  <si>
    <r>
      <t>Statutory: Planning and related</t>
    </r>
    <r>
      <rPr>
        <b/>
        <vertAlign val="superscript"/>
        <sz val="10"/>
        <rFont val="Arial"/>
        <family val="2"/>
      </rPr>
      <t>3</t>
    </r>
  </si>
  <si>
    <r>
      <t>Withdrawn</t>
    </r>
    <r>
      <rPr>
        <vertAlign val="superscript"/>
        <sz val="10"/>
        <rFont val="Arial"/>
        <family val="2"/>
      </rPr>
      <t>4</t>
    </r>
  </si>
  <si>
    <r>
      <t>Year</t>
    </r>
    <r>
      <rPr>
        <b/>
        <vertAlign val="superscript"/>
        <sz val="10"/>
        <rFont val="Arial"/>
        <family val="2"/>
      </rPr>
      <t>1</t>
    </r>
  </si>
  <si>
    <t>1) Data before 2001 are on  calendar year basis</t>
  </si>
  <si>
    <t>Applications for permission to appeal, presented and disposed of, 2009-2015</t>
  </si>
  <si>
    <t>Courts from which appeals were brought, 2015</t>
  </si>
  <si>
    <t>Appeals presented and disposed of, 2009-2015</t>
  </si>
  <si>
    <t xml:space="preserve">2014 (r) </t>
  </si>
  <si>
    <t xml:space="preserve">OTHER </t>
  </si>
  <si>
    <t>(r) = figures revised</t>
  </si>
  <si>
    <t xml:space="preserve">   Civil (r) </t>
  </si>
  <si>
    <t xml:space="preserve">   Criminal (r) </t>
  </si>
  <si>
    <t xml:space="preserve">Court of Session (r) </t>
  </si>
  <si>
    <t xml:space="preserve">Courts Martial Appeal Court (r) </t>
  </si>
  <si>
    <t xml:space="preserve">Attorney General’s reference (r) </t>
  </si>
  <si>
    <t xml:space="preserve">      Other (r) </t>
  </si>
  <si>
    <t>Civil appeals presented from the Court of Appeal, disposed of by judgment, by subject matter, 2003-2015</t>
  </si>
  <si>
    <r>
      <t>Number of costs bills assessed and their total allowed values</t>
    </r>
    <r>
      <rPr>
        <vertAlign val="superscript"/>
        <sz val="10"/>
        <rFont val="Arial"/>
        <family val="2"/>
      </rPr>
      <t>2</t>
    </r>
    <r>
      <rPr>
        <sz val="10"/>
        <rFont val="Arial"/>
        <family val="2"/>
      </rPr>
      <t>, 2003-2014</t>
    </r>
  </si>
  <si>
    <t>2) Figures are not adjusted for inflation</t>
  </si>
  <si>
    <r>
      <t>Applications</t>
    </r>
    <r>
      <rPr>
        <vertAlign val="superscript"/>
        <sz val="10"/>
        <rFont val="Arial"/>
        <family val="2"/>
      </rPr>
      <t>2</t>
    </r>
    <r>
      <rPr>
        <sz val="10"/>
        <rFont val="Arial"/>
        <family val="2"/>
      </rPr>
      <t xml:space="preserve"> for leave to appeal, by type and result, 1995-2015</t>
    </r>
  </si>
  <si>
    <t>Results of appeals heard by Full Court, 1995-2015</t>
  </si>
  <si>
    <t>Claims and originating proceedings issued in London by nature of proceedings, 2002-2015</t>
  </si>
  <si>
    <t>Appeals and special cases from inferior courts and tribunals set down and determined, showing subject matter and results, 2003-2015</t>
  </si>
  <si>
    <t>Summary statistics on admiralty proceedings, 2003-2015</t>
  </si>
  <si>
    <t>Admiralty claims issued by nature of action, 2003-2015</t>
  </si>
  <si>
    <t>Admiralty actions for trial in the High Court set down, tried or otherwise disposed of, 2003-2015</t>
  </si>
  <si>
    <r>
      <t>Summary statistics on appeals by way of case stated, 2003-2015</t>
    </r>
    <r>
      <rPr>
        <vertAlign val="superscript"/>
        <sz val="10"/>
        <rFont val="Arial"/>
        <family val="2"/>
      </rPr>
      <t>2</t>
    </r>
  </si>
  <si>
    <r>
      <t>Summary statistics on applications and appeals other than for Judicial Review or by way of case stated, 2003-2015</t>
    </r>
    <r>
      <rPr>
        <vertAlign val="superscript"/>
        <sz val="10"/>
        <rFont val="Arial"/>
        <family val="2"/>
      </rPr>
      <t>2</t>
    </r>
  </si>
  <si>
    <t/>
  </si>
  <si>
    <t xml:space="preserve">3) From April 2014, the Administrative Court includes the Planning Court.  These figures relate to cases under the Town and Country Planning Act section 288  and  289 only.  Planning matters can also be brought by way of Judicial Review or Statutory Appeal. </t>
  </si>
  <si>
    <t>6) Statutory Others includes Extradition applications.</t>
  </si>
  <si>
    <r>
      <t>Statutory: Others</t>
    </r>
    <r>
      <rPr>
        <b/>
        <vertAlign val="superscript"/>
        <sz val="10"/>
        <rFont val="Arial"/>
        <family val="2"/>
      </rPr>
      <t>6</t>
    </r>
  </si>
  <si>
    <t>Summary casework statistics, 2003-2015</t>
  </si>
  <si>
    <t>2015/16</t>
  </si>
  <si>
    <t>Justices of the Peace appointed, by sex, 1990-2015/16</t>
  </si>
  <si>
    <t>Appeals entered and disposed of, 2003-2015</t>
  </si>
  <si>
    <t>Country or Jurisdiction of origin, 2015</t>
  </si>
  <si>
    <t>Montserrat</t>
  </si>
  <si>
    <t>Country or jurisdiction of origin, 2015</t>
  </si>
  <si>
    <t>Falkland Islands</t>
  </si>
  <si>
    <t>Appeals from the Arches Court of Canterbury</t>
  </si>
  <si>
    <t>Mission and Pastoral Measure 201</t>
  </si>
  <si>
    <t xml:space="preserve">Antigua </t>
  </si>
  <si>
    <t>Petitions for special leave to appeal heard, granted and refused, 2003-2015</t>
  </si>
  <si>
    <t>Summary of proceedings started, 2003-2015</t>
  </si>
  <si>
    <t>Orders made by masters, enforcement issues and appointments before masters, London, 2003-2015</t>
  </si>
  <si>
    <t xml:space="preserve">2012(r) </t>
  </si>
  <si>
    <t xml:space="preserve">2013(r) </t>
  </si>
  <si>
    <t xml:space="preserve">2014(r) </t>
  </si>
  <si>
    <t>Cases listed in London disposed of, by listing type, 2003-2015</t>
  </si>
  <si>
    <t>Originating proceedings in Bankruptcy court, 2003-2015</t>
  </si>
  <si>
    <r>
      <t>Summary of Companies Court proceedings</t>
    </r>
    <r>
      <rPr>
        <vertAlign val="superscript"/>
        <sz val="10"/>
        <color indexed="8"/>
        <rFont val="Arial"/>
        <family val="2"/>
      </rPr>
      <t>2</t>
    </r>
    <r>
      <rPr>
        <sz val="10"/>
        <color indexed="8"/>
        <rFont val="Arial"/>
        <family val="2"/>
      </rPr>
      <t>, London, 2003-2015</t>
    </r>
  </si>
  <si>
    <t>Summary statistics on proceedings started, 2003-2015</t>
  </si>
  <si>
    <t>Nature of claim (Royal Courts of Justice only), 2015</t>
  </si>
  <si>
    <r>
      <t>Judgment without trial, by type</t>
    </r>
    <r>
      <rPr>
        <vertAlign val="superscript"/>
        <sz val="10"/>
        <rFont val="Arial"/>
        <family val="2"/>
      </rPr>
      <t>3</t>
    </r>
    <r>
      <rPr>
        <sz val="10"/>
        <rFont val="Arial"/>
        <family val="2"/>
      </rPr>
      <t xml:space="preserve"> and value of judgment, 2003-2015</t>
    </r>
  </si>
  <si>
    <t>Type of judgment, 2015</t>
  </si>
  <si>
    <t>Originating receipts and trials concluded in the year, 2005-2015</t>
  </si>
  <si>
    <r>
      <t>Interlocutory applications</t>
    </r>
    <r>
      <rPr>
        <vertAlign val="superscript"/>
        <sz val="10"/>
        <rFont val="Arial"/>
        <family val="2"/>
      </rPr>
      <t>2</t>
    </r>
    <r>
      <rPr>
        <sz val="10"/>
        <rFont val="Arial"/>
        <family val="2"/>
      </rPr>
      <t xml:space="preserve"> for masters in London, 2003-2015</t>
    </r>
  </si>
  <si>
    <t>Enforcement proceedings issued, 2011-2015</t>
  </si>
  <si>
    <t>Court or tribunal appealed from, 2015</t>
  </si>
  <si>
    <t>Final appeals filed and disposed of, showing court appealed from and results, 2003-2015</t>
  </si>
  <si>
    <t>Interlocutory appeals filed and disposed of, showing court appealed from and results, 2003-2015</t>
  </si>
  <si>
    <t>Applications set down and disposed of, 1994-2015</t>
  </si>
  <si>
    <t>Brought forward from 2014</t>
  </si>
  <si>
    <t>Casework statistics, 2003-2015</t>
  </si>
  <si>
    <t>Claims issued showing nature and value of claim, 2009-2015</t>
  </si>
  <si>
    <t>Carried over to 2016</t>
  </si>
  <si>
    <t>Justices of the Peace workforce, by sex, 1978-2015/16</t>
  </si>
  <si>
    <t>Summary statistics on overall caseload, 1938-2015</t>
  </si>
  <si>
    <t>1938-2015</t>
  </si>
  <si>
    <t>2003-2015</t>
  </si>
  <si>
    <t>2009-2015</t>
  </si>
  <si>
    <t>1995-2015</t>
  </si>
  <si>
    <t>1994-2015</t>
  </si>
  <si>
    <t>2002-2015</t>
  </si>
  <si>
    <t>2005-2015</t>
  </si>
  <si>
    <t>2006-2015</t>
  </si>
  <si>
    <t>2011-2015</t>
  </si>
  <si>
    <t>2010-2015</t>
  </si>
  <si>
    <t>1978 - 2015</t>
  </si>
  <si>
    <t>1990-2015/16</t>
  </si>
  <si>
    <t>4) Administrative Court figures include applications for permission to apply for Judicial Review (table 2.1 in civil stats main tables), appeals by way of case stated (table 3.30) and statutory appeals; and in addition: from 2003, statutory Reviews under s101 of the Nationality, Immigration and Asylum Act (table 3.3).</t>
  </si>
  <si>
    <t>Administrative court figures also includes Queens Bench appeals issued by the Royal Courts of Justice (table 3.19).</t>
  </si>
  <si>
    <r>
      <t xml:space="preserve">Source: </t>
    </r>
    <r>
      <rPr>
        <sz val="8"/>
        <rFont val="Arial"/>
        <family val="2"/>
      </rPr>
      <t>HMCTS Performance Database BMS Reports - Workload Volumes &amp; High Court combined workload return</t>
    </r>
  </si>
  <si>
    <t>1)   Figures given are for the Royal Courts of Justice only</t>
  </si>
  <si>
    <t>3) Break down of these case types cannot be shown for value of claims</t>
  </si>
  <si>
    <r>
      <t>Proceedings started,</t>
    </r>
    <r>
      <rPr>
        <vertAlign val="superscript"/>
        <sz val="10"/>
        <rFont val="Arial"/>
        <family val="2"/>
      </rPr>
      <t xml:space="preserve">1 </t>
    </r>
    <r>
      <rPr>
        <sz val="10"/>
        <rFont val="Arial"/>
        <family val="2"/>
      </rPr>
      <t>by nature and value of claim, 2003-2015</t>
    </r>
  </si>
  <si>
    <r>
      <t>Recovery of land / property</t>
    </r>
    <r>
      <rPr>
        <vertAlign val="superscript"/>
        <sz val="10"/>
        <rFont val="Arial"/>
        <family val="2"/>
      </rPr>
      <t>3</t>
    </r>
  </si>
  <si>
    <t>2)   QB figures are significantly down on previous years due to:
An increase in fees at end Mar 15.
QB do not deal with any claims under £100,000 apart from small number of personal injury cases, clinical negligence and deformation cases.
The County Court jurisdiction is able to deal with claims up to £300,000 therefore removing the reason for claimants to issue claims for anything less in the High Court.
Masters now transfer cases out to the County Courts at first instance where they deem that claims are not suitable for the High Court, (Triange process)</t>
  </si>
  <si>
    <t>1)  Figures are for the Royal Courts of Justice only</t>
  </si>
  <si>
    <t>1) Writ of fieri facias, to enforce a judgment obtained for debt or damages. Renamed a "writ of control" under the Tribunals, Courts and Enforcement Act 2007. Writs of fieri facias (fi-fa): Orders an officer to take or sell property belonging to a debtor until the value of the property taken equals the amount of the debt. This is also called a writ of control.</t>
  </si>
  <si>
    <r>
      <t xml:space="preserve">Writs of fi-fa </t>
    </r>
    <r>
      <rPr>
        <b/>
        <vertAlign val="superscript"/>
        <sz val="10"/>
        <rFont val="Arial"/>
        <family val="2"/>
      </rPr>
      <t>1</t>
    </r>
  </si>
  <si>
    <r>
      <t>Writs of possession</t>
    </r>
    <r>
      <rPr>
        <b/>
        <vertAlign val="superscript"/>
        <sz val="10"/>
        <rFont val="Arial"/>
        <family val="2"/>
      </rPr>
      <t>2</t>
    </r>
  </si>
  <si>
    <r>
      <t>Writs of Delivery</t>
    </r>
    <r>
      <rPr>
        <b/>
        <vertAlign val="superscript"/>
        <sz val="10"/>
        <rFont val="Arial"/>
        <family val="2"/>
      </rPr>
      <t>2</t>
    </r>
  </si>
  <si>
    <r>
      <t>Charging orders</t>
    </r>
    <r>
      <rPr>
        <b/>
        <vertAlign val="superscript"/>
        <sz val="10"/>
        <rFont val="Arial"/>
        <family val="2"/>
      </rPr>
      <t>2</t>
    </r>
  </si>
  <si>
    <r>
      <t>Final Third Party Debt Orders</t>
    </r>
    <r>
      <rPr>
        <b/>
        <vertAlign val="superscript"/>
        <sz val="10"/>
        <rFont val="Arial"/>
        <family val="2"/>
      </rPr>
      <t>2</t>
    </r>
  </si>
  <si>
    <r>
      <t>2014</t>
    </r>
    <r>
      <rPr>
        <vertAlign val="superscript"/>
        <sz val="10"/>
        <rFont val="Arial"/>
        <family val="2"/>
      </rPr>
      <t>1</t>
    </r>
  </si>
  <si>
    <r>
      <t>2015</t>
    </r>
    <r>
      <rPr>
        <vertAlign val="superscript"/>
        <sz val="10"/>
        <rFont val="Arial"/>
        <family val="2"/>
      </rPr>
      <t>3</t>
    </r>
  </si>
  <si>
    <t>3) Not all data is available in detail for 2015, due to low response rates in the completion of relevant forms.</t>
  </si>
  <si>
    <t>Summary caseload statistics, 2003-2015</t>
  </si>
  <si>
    <t>Chapter 3: The Royal Courts of Justice</t>
  </si>
  <si>
    <t>The Royal Courts of Justice</t>
  </si>
  <si>
    <t>Royal Courts of Justice Annual Tables - 2015</t>
  </si>
  <si>
    <t>Lords Justices</t>
  </si>
  <si>
    <t>High Court judges</t>
  </si>
  <si>
    <t>Deputy High Court judges</t>
  </si>
  <si>
    <t>Circuit judges</t>
  </si>
  <si>
    <t>Deputy circuit judges</t>
  </si>
  <si>
    <t>Recorders</t>
  </si>
  <si>
    <t>District judges</t>
  </si>
  <si>
    <t>Deputy district judges</t>
  </si>
  <si>
    <r>
      <t>Unknown</t>
    </r>
    <r>
      <rPr>
        <vertAlign val="superscript"/>
        <sz val="10"/>
        <color indexed="8"/>
        <rFont val="Arial"/>
        <family val="2"/>
      </rPr>
      <t>2</t>
    </r>
  </si>
  <si>
    <r>
      <t>Total</t>
    </r>
    <r>
      <rPr>
        <vertAlign val="superscript"/>
        <sz val="10"/>
        <color indexed="8"/>
        <rFont val="Arial"/>
        <family val="2"/>
      </rPr>
      <t>3</t>
    </r>
  </si>
  <si>
    <r>
      <t>2009</t>
    </r>
    <r>
      <rPr>
        <vertAlign val="superscript"/>
        <sz val="10"/>
        <color indexed="8"/>
        <rFont val="Arial"/>
        <family val="2"/>
      </rPr>
      <t>4</t>
    </r>
  </si>
  <si>
    <t>1) Days sat in court and chambers</t>
  </si>
  <si>
    <t>2) Records where the judge type has not been recorded</t>
  </si>
  <si>
    <t>3) These figures represent only the days sat in court or in chambers in the jurisdictions shown.  Judges sit in other areas, and also undertake a range of other functions outside the courtroom that are not shown here</t>
  </si>
  <si>
    <t xml:space="preserve">4) The figures for 2009 are estimates so should not be compared directly with 2010 or with previous years </t>
  </si>
  <si>
    <t>Days sat</t>
  </si>
  <si>
    <t xml:space="preserve">High Court </t>
  </si>
  <si>
    <r>
      <t>Crown Court</t>
    </r>
    <r>
      <rPr>
        <b/>
        <vertAlign val="superscript"/>
        <sz val="10"/>
        <rFont val="Arial"/>
        <family val="2"/>
      </rPr>
      <t>5</t>
    </r>
  </si>
  <si>
    <t>County court</t>
  </si>
  <si>
    <t>Criminal</t>
  </si>
  <si>
    <t>Civil</t>
  </si>
  <si>
    <r>
      <t>Family Division</t>
    </r>
    <r>
      <rPr>
        <vertAlign val="superscript"/>
        <sz val="10"/>
        <rFont val="Arial"/>
        <family val="2"/>
      </rPr>
      <t>4</t>
    </r>
  </si>
  <si>
    <t>T&amp;C court</t>
  </si>
  <si>
    <t>General List</t>
  </si>
  <si>
    <t>Family Law</t>
  </si>
  <si>
    <t>Public</t>
  </si>
  <si>
    <t>Private</t>
  </si>
  <si>
    <r>
      <t>2012</t>
    </r>
    <r>
      <rPr>
        <vertAlign val="superscript"/>
        <sz val="10"/>
        <rFont val="Arial"/>
        <family val="2"/>
      </rPr>
      <t>2,3</t>
    </r>
  </si>
  <si>
    <t>Type of judge, 2015</t>
  </si>
  <si>
    <t>Unknown6</t>
  </si>
  <si>
    <r>
      <t>Total</t>
    </r>
    <r>
      <rPr>
        <vertAlign val="superscript"/>
        <sz val="8"/>
        <rFont val="Arial"/>
        <family val="2"/>
      </rPr>
      <t>5</t>
    </r>
  </si>
  <si>
    <t>Type of judge, 2014</t>
  </si>
  <si>
    <t>Type of judge, 2013</t>
  </si>
  <si>
    <r>
      <t>Unknown</t>
    </r>
    <r>
      <rPr>
        <vertAlign val="superscript"/>
        <sz val="10"/>
        <rFont val="Arial"/>
        <family val="2"/>
      </rPr>
      <t>6</t>
    </r>
  </si>
  <si>
    <r>
      <t>Type of judge, 2012</t>
    </r>
    <r>
      <rPr>
        <b/>
        <vertAlign val="superscript"/>
        <sz val="10"/>
        <rFont val="Arial"/>
        <family val="2"/>
      </rPr>
      <t>2,3</t>
    </r>
  </si>
  <si>
    <r>
      <t>Queen's Bench Division</t>
    </r>
    <r>
      <rPr>
        <vertAlign val="superscript"/>
        <sz val="10"/>
        <rFont val="Arial"/>
        <family val="2"/>
      </rPr>
      <t>2</t>
    </r>
  </si>
  <si>
    <r>
      <t>Family Division</t>
    </r>
    <r>
      <rPr>
        <vertAlign val="superscript"/>
        <sz val="8"/>
        <rFont val="Arial"/>
        <family val="2"/>
      </rPr>
      <t>4</t>
    </r>
  </si>
  <si>
    <r>
      <t>T&amp;C court</t>
    </r>
    <r>
      <rPr>
        <vertAlign val="superscript"/>
        <sz val="10"/>
        <rFont val="Arial"/>
        <family val="2"/>
      </rPr>
      <t>3</t>
    </r>
  </si>
  <si>
    <t>Type of judge, 2011</t>
  </si>
  <si>
    <t>Type of judge, 2010</t>
  </si>
  <si>
    <t>Type of judge, 2009</t>
  </si>
  <si>
    <t>Type of judge, 2008</t>
  </si>
  <si>
    <t>Type of judge, 2007</t>
  </si>
  <si>
    <t>2) Family Division, Court of Protection and Administrative Court are included in the Queen's Bench Division figures</t>
  </si>
  <si>
    <t>3) Technology &amp; Construction Court is included the Chancery Division</t>
  </si>
  <si>
    <t>4) These figures represent only the days sat in court or in chambers in the jurisdictions shown. Judges sit in other areas, and also undertake a range of other functions outside the courtroom that are not shown here</t>
  </si>
  <si>
    <t>5) In some circumstances judges will 'share' a courtroom to conduct judicial business; in most instances this will involve a returning judge for sentencing purposes only. These figures may therefore differ from the number of courtrooms sat</t>
  </si>
  <si>
    <t>6) Records where the judge type has not been recorded</t>
  </si>
  <si>
    <t>Midlands</t>
  </si>
  <si>
    <t>North East</t>
  </si>
  <si>
    <t>North West</t>
  </si>
  <si>
    <t>South East</t>
  </si>
  <si>
    <t>South West</t>
  </si>
  <si>
    <t>Royal Courts of Justice</t>
  </si>
  <si>
    <r>
      <t>Wales</t>
    </r>
    <r>
      <rPr>
        <vertAlign val="superscript"/>
        <sz val="10"/>
        <color indexed="8"/>
        <rFont val="Arial"/>
        <family val="2"/>
      </rPr>
      <t>3</t>
    </r>
  </si>
  <si>
    <t>Elsewhere-Bulk centre</t>
  </si>
  <si>
    <r>
      <t>Total</t>
    </r>
    <r>
      <rPr>
        <b/>
        <vertAlign val="superscript"/>
        <sz val="10"/>
        <color indexed="8"/>
        <rFont val="Arial"/>
        <family val="2"/>
      </rPr>
      <t>2</t>
    </r>
  </si>
  <si>
    <t>2) These figures represent only the days sat in court or in chambers in the jurisdictions shown. Judges sit in other areas, and also undertake a range of other functions outside the courtroom that are not shown here</t>
  </si>
  <si>
    <t>3) Wales included Chester up to 2006</t>
  </si>
  <si>
    <r>
      <t>Days sat</t>
    </r>
    <r>
      <rPr>
        <vertAlign val="superscript"/>
        <sz val="10"/>
        <color indexed="8"/>
        <rFont val="Arial"/>
        <family val="2"/>
      </rPr>
      <t xml:space="preserve">1 </t>
    </r>
    <r>
      <rPr>
        <sz val="10"/>
        <color indexed="8"/>
        <rFont val="Arial"/>
        <family val="2"/>
      </rPr>
      <t>by judge type, 2003-2015</t>
    </r>
  </si>
  <si>
    <r>
      <t>Days sat</t>
    </r>
    <r>
      <rPr>
        <vertAlign val="superscript"/>
        <sz val="10"/>
        <rFont val="Arial"/>
        <family val="2"/>
      </rPr>
      <t>1</t>
    </r>
    <r>
      <rPr>
        <sz val="10"/>
        <rFont val="Arial"/>
        <family val="2"/>
      </rPr>
      <t xml:space="preserve"> by judge type showing type of work dealt with, 2003-2015</t>
    </r>
  </si>
  <si>
    <r>
      <t>Days sat</t>
    </r>
    <r>
      <rPr>
        <vertAlign val="superscript"/>
        <sz val="10"/>
        <color indexed="8"/>
        <rFont val="Arial"/>
        <family val="2"/>
      </rPr>
      <t>1</t>
    </r>
    <r>
      <rPr>
        <sz val="10"/>
        <color indexed="8"/>
        <rFont val="Arial"/>
        <family val="2"/>
      </rPr>
      <t xml:space="preserve"> by HMCTS region, 2003-2015</t>
    </r>
  </si>
  <si>
    <t>Days sat by judge type</t>
  </si>
  <si>
    <t>Days sat by judge type showing type of work dealt with</t>
  </si>
  <si>
    <t>Days sat by HMCTS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</si>
</sst>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0"/>
    <numFmt numFmtId="165" formatCode="0.000000%"/>
    <numFmt numFmtId="166" formatCode="&quot;£&quot;#,##0"/>
    <numFmt numFmtId="167" formatCode="_-* #,##0_-;\-* #,##0_-;_-* &quot;-&quot;??_-;_-@_-"/>
    <numFmt numFmtId="168" formatCode="_-&quot;£&quot;* #,##0_-;\-&quot;£&quot;* #,##0_-;_-&quot;£&quot;* &quot;-&quot;??_-;_-@_-"/>
    <numFmt numFmtId="169" formatCode="#,##0_ ;\-#,##0\ "/>
    <numFmt numFmtId="170" formatCode="#,##0;[Red]#,##0"/>
    <numFmt numFmtId="171" formatCode="0.000%"/>
  </numFmts>
  <fonts count="71" x14ac:knownFonts="1">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0"/>
      <color indexed="8"/>
      <name val="Arial"/>
      <family val="2"/>
    </font>
    <font>
      <sz val="10"/>
      <color indexed="8"/>
      <name val="Arial"/>
      <family val="2"/>
    </font>
    <font>
      <u/>
      <sz val="10"/>
      <color indexed="8"/>
      <name val="Arial"/>
      <family val="2"/>
    </font>
    <font>
      <vertAlign val="superscript"/>
      <sz val="10"/>
      <color indexed="8"/>
      <name val="Arial"/>
      <family val="2"/>
    </font>
    <font>
      <u/>
      <vertAlign val="superscript"/>
      <sz val="10"/>
      <color indexed="8"/>
      <name val="Arial"/>
      <family val="2"/>
    </font>
    <font>
      <b/>
      <sz val="8"/>
      <color indexed="8"/>
      <name val="Arial"/>
      <family val="2"/>
    </font>
    <font>
      <sz val="8"/>
      <color indexed="8"/>
      <name val="Arial"/>
      <family val="2"/>
    </font>
    <font>
      <u/>
      <sz val="10"/>
      <name val="Arial"/>
      <family val="2"/>
    </font>
    <font>
      <sz val="10"/>
      <color indexed="8"/>
      <name val="Arial"/>
      <family val="2"/>
    </font>
    <font>
      <b/>
      <sz val="8"/>
      <name val="Arial"/>
      <family val="2"/>
    </font>
    <font>
      <sz val="8"/>
      <name val="Arial"/>
      <family val="2"/>
    </font>
    <font>
      <b/>
      <vertAlign val="superscript"/>
      <sz val="10"/>
      <color indexed="8"/>
      <name val="Arial"/>
      <family val="2"/>
    </font>
    <font>
      <vertAlign val="superscript"/>
      <sz val="10"/>
      <name val="Arial"/>
      <family val="2"/>
    </font>
    <font>
      <sz val="10"/>
      <color indexed="10"/>
      <name val="Arial"/>
      <family val="2"/>
    </font>
    <font>
      <i/>
      <sz val="10"/>
      <color indexed="8"/>
      <name val="Arial"/>
      <family val="2"/>
    </font>
    <font>
      <b/>
      <sz val="10"/>
      <color indexed="10"/>
      <name val="Arial"/>
      <family val="2"/>
    </font>
    <font>
      <b/>
      <i/>
      <sz val="10"/>
      <color indexed="10"/>
      <name val="Arial"/>
      <family val="2"/>
    </font>
    <font>
      <sz val="10"/>
      <color indexed="10"/>
      <name val="Arial"/>
      <family val="2"/>
    </font>
    <font>
      <vertAlign val="superscript"/>
      <sz val="8"/>
      <name val="Arial"/>
      <family val="2"/>
    </font>
    <font>
      <b/>
      <sz val="10"/>
      <color indexed="10"/>
      <name val="Arial"/>
      <family val="2"/>
    </font>
    <font>
      <b/>
      <vertAlign val="superscript"/>
      <sz val="10"/>
      <name val="Arial"/>
      <family val="2"/>
    </font>
    <font>
      <vertAlign val="superscript"/>
      <sz val="8"/>
      <name val="Arial"/>
      <family val="2"/>
    </font>
    <font>
      <b/>
      <u/>
      <vertAlign val="superscript"/>
      <sz val="10"/>
      <name val="Arial"/>
      <family val="2"/>
    </font>
    <font>
      <b/>
      <u/>
      <sz val="10"/>
      <name val="Arial"/>
      <family val="2"/>
    </font>
    <font>
      <u/>
      <sz val="10"/>
      <name val="Arial"/>
      <family val="2"/>
    </font>
    <font>
      <sz val="8"/>
      <color indexed="10"/>
      <name val="Arial"/>
      <family val="2"/>
    </font>
    <font>
      <b/>
      <sz val="10"/>
      <name val="Arial"/>
      <family val="2"/>
    </font>
    <font>
      <b/>
      <sz val="10"/>
      <color indexed="8"/>
      <name val="Arial"/>
      <family val="2"/>
    </font>
    <font>
      <u/>
      <sz val="10"/>
      <color indexed="10"/>
      <name val="Arial"/>
      <family val="2"/>
    </font>
    <font>
      <i/>
      <sz val="10"/>
      <name val="Arial"/>
      <family val="2"/>
    </font>
    <font>
      <b/>
      <sz val="14"/>
      <color indexed="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vertAlign val="superscript"/>
      <sz val="10"/>
      <color indexed="8"/>
      <name val="Arial"/>
      <family val="2"/>
    </font>
    <font>
      <u/>
      <sz val="10"/>
      <color indexed="12"/>
      <name val="Arial"/>
      <family val="2"/>
    </font>
    <font>
      <sz val="10"/>
      <color indexed="10"/>
      <name val="Arial"/>
      <family val="2"/>
    </font>
    <font>
      <b/>
      <sz val="12"/>
      <color indexed="10"/>
      <name val="Arial"/>
      <family val="2"/>
    </font>
    <font>
      <b/>
      <sz val="10"/>
      <color indexed="10"/>
      <name val="Arial"/>
      <family val="2"/>
    </font>
    <font>
      <sz val="8"/>
      <color indexed="10"/>
      <name val="Arial"/>
      <family val="2"/>
    </font>
    <font>
      <b/>
      <sz val="8"/>
      <color indexed="10"/>
      <name val="Arial"/>
      <family val="2"/>
    </font>
    <font>
      <vertAlign val="superscript"/>
      <sz val="6"/>
      <name val="Arial"/>
      <family val="2"/>
    </font>
    <font>
      <sz val="10"/>
      <color indexed="8"/>
      <name val="Arial"/>
      <family val="2"/>
    </font>
    <font>
      <sz val="8"/>
      <color indexed="8"/>
      <name val="Arial"/>
      <family val="2"/>
    </font>
    <font>
      <b/>
      <u/>
      <sz val="10"/>
      <color indexed="8"/>
      <name val="Arial"/>
      <family val="2"/>
    </font>
    <font>
      <sz val="10"/>
      <color rgb="FF0000FF"/>
      <name val="Arial"/>
      <family val="2"/>
    </font>
    <font>
      <b/>
      <sz val="8"/>
      <color theme="1"/>
      <name val="Arial"/>
      <family val="2"/>
    </font>
    <font>
      <sz val="12"/>
      <name val="Times New Roman"/>
      <family val="1"/>
    </font>
    <font>
      <sz val="10"/>
      <color theme="1"/>
      <name val="Arial"/>
      <family val="2"/>
    </font>
    <font>
      <vertAlign val="superscript"/>
      <sz val="8"/>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9">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1" applyNumberFormat="0" applyAlignment="0" applyProtection="0"/>
    <xf numFmtId="0" fontId="42"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3"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48" fillId="7" borderId="1" applyNumberFormat="0" applyAlignment="0" applyProtection="0"/>
    <xf numFmtId="0" fontId="49" fillId="0" borderId="6" applyNumberFormat="0" applyFill="0" applyAlignment="0" applyProtection="0"/>
    <xf numFmtId="0" fontId="50" fillId="22" borderId="0" applyNumberFormat="0" applyBorder="0" applyAlignment="0" applyProtection="0"/>
    <xf numFmtId="0" fontId="1" fillId="23" borderId="7" applyNumberFormat="0" applyFont="0" applyAlignment="0" applyProtection="0"/>
    <xf numFmtId="0" fontId="51" fillId="20" borderId="8" applyNumberFormat="0" applyAlignment="0" applyProtection="0"/>
    <xf numFmtId="9" fontId="1"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1" fillId="0" borderId="0"/>
    <xf numFmtId="43" fontId="1" fillId="0" borderId="0" applyFont="0" applyFill="0" applyBorder="0" applyAlignment="0" applyProtection="0"/>
  </cellStyleXfs>
  <cellXfs count="1496">
    <xf numFmtId="0" fontId="0" fillId="0" borderId="0" xfId="0"/>
    <xf numFmtId="0" fontId="4" fillId="0" borderId="0" xfId="0" applyFont="1" applyAlignment="1"/>
    <xf numFmtId="0" fontId="0" fillId="0" borderId="0" xfId="0" applyAlignment="1">
      <alignment wrapText="1"/>
    </xf>
    <xf numFmtId="0" fontId="4" fillId="0" borderId="0" xfId="0" applyFont="1" applyAlignment="1">
      <alignment wrapText="1"/>
    </xf>
    <xf numFmtId="0" fontId="0" fillId="0" borderId="0" xfId="0" applyAlignment="1">
      <alignment horizontal="left"/>
    </xf>
    <xf numFmtId="0" fontId="3" fillId="0" borderId="0" xfId="0" applyFont="1" applyAlignment="1">
      <alignment wrapText="1"/>
    </xf>
    <xf numFmtId="0" fontId="0" fillId="0" borderId="0" xfId="0" applyAlignment="1"/>
    <xf numFmtId="0" fontId="2" fillId="0" borderId="0" xfId="0" applyFont="1"/>
    <xf numFmtId="0" fontId="0" fillId="0" borderId="0" xfId="0" applyFill="1" applyAlignment="1"/>
    <xf numFmtId="0" fontId="3" fillId="0" borderId="0" xfId="0" applyFont="1" applyAlignment="1">
      <alignment horizontal="left"/>
    </xf>
    <xf numFmtId="0" fontId="1" fillId="0" borderId="0" xfId="0" applyFont="1" applyAlignment="1">
      <alignment wrapText="1"/>
    </xf>
    <xf numFmtId="0" fontId="4"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wrapText="1"/>
    </xf>
    <xf numFmtId="0" fontId="4" fillId="0" borderId="0" xfId="0" applyFont="1" applyFill="1" applyAlignment="1">
      <alignment horizontal="left" wrapText="1"/>
    </xf>
    <xf numFmtId="0" fontId="1" fillId="0" borderId="0" xfId="0" applyFont="1" applyAlignment="1">
      <alignment horizontal="left" wrapText="1"/>
    </xf>
    <xf numFmtId="3" fontId="14" fillId="0" borderId="0" xfId="0" applyNumberFormat="1" applyFont="1" applyAlignment="1">
      <alignment horizontal="left"/>
    </xf>
    <xf numFmtId="0" fontId="5" fillId="0" borderId="0" xfId="36" applyAlignment="1" applyProtection="1">
      <alignment horizontal="left"/>
    </xf>
    <xf numFmtId="164" fontId="5" fillId="0" borderId="0" xfId="36" applyNumberFormat="1" applyAlignment="1" applyProtection="1">
      <alignment horizontal="left"/>
    </xf>
    <xf numFmtId="0" fontId="32" fillId="0" borderId="0" xfId="0" applyFont="1" applyAlignment="1">
      <alignment horizontal="left"/>
    </xf>
    <xf numFmtId="3" fontId="33" fillId="0" borderId="0" xfId="0" applyNumberFormat="1" applyFont="1" applyAlignment="1">
      <alignment horizontal="left"/>
    </xf>
    <xf numFmtId="0" fontId="6" fillId="0" borderId="0" xfId="0" applyFont="1" applyAlignment="1">
      <alignment horizontal="left"/>
    </xf>
    <xf numFmtId="0" fontId="3" fillId="0" borderId="0" xfId="0" applyFont="1" applyFill="1" applyAlignment="1">
      <alignment horizontal="left"/>
    </xf>
    <xf numFmtId="0" fontId="32" fillId="0" borderId="0" xfId="0" applyFont="1" applyAlignment="1">
      <alignment horizontal="left" wrapText="1"/>
    </xf>
    <xf numFmtId="0" fontId="37" fillId="0" borderId="0" xfId="0" applyFont="1" applyAlignment="1">
      <alignment horizontal="left" wrapText="1"/>
    </xf>
    <xf numFmtId="0" fontId="37" fillId="0" borderId="0" xfId="0" applyFont="1" applyFill="1" applyBorder="1" applyAlignment="1">
      <alignment horizontal="left" wrapText="1"/>
    </xf>
    <xf numFmtId="0" fontId="5" fillId="0" borderId="0" xfId="36" applyFont="1" applyAlignment="1" applyProtection="1">
      <alignment horizontal="left"/>
    </xf>
    <xf numFmtId="0" fontId="37" fillId="0" borderId="0" xfId="0" applyFont="1" applyAlignment="1">
      <alignment horizontal="left"/>
    </xf>
    <xf numFmtId="164" fontId="5" fillId="0" borderId="0" xfId="36" applyNumberFormat="1" applyFill="1" applyAlignment="1" applyProtection="1">
      <alignment horizontal="left"/>
    </xf>
    <xf numFmtId="0" fontId="37" fillId="0" borderId="0" xfId="0" applyFont="1" applyFill="1" applyAlignment="1">
      <alignment horizontal="left" wrapText="1"/>
    </xf>
    <xf numFmtId="0" fontId="1" fillId="0" borderId="0" xfId="0" applyFont="1" applyFill="1" applyAlignment="1">
      <alignment wrapText="1"/>
    </xf>
    <xf numFmtId="0" fontId="5" fillId="0" borderId="0" xfId="36" applyFill="1" applyAlignment="1" applyProtection="1">
      <alignment horizontal="left"/>
    </xf>
    <xf numFmtId="0" fontId="37" fillId="0" borderId="0" xfId="0" applyFont="1" applyFill="1" applyAlignment="1">
      <alignment horizontal="left"/>
    </xf>
    <xf numFmtId="3" fontId="14" fillId="0" borderId="0" xfId="0" applyNumberFormat="1" applyFont="1" applyFill="1" applyAlignment="1">
      <alignment horizontal="left"/>
    </xf>
    <xf numFmtId="0" fontId="33" fillId="0" borderId="0" xfId="0" applyFont="1" applyFill="1" applyAlignment="1">
      <alignment horizontal="left"/>
    </xf>
    <xf numFmtId="0" fontId="3" fillId="0" borderId="0" xfId="0" applyFont="1" applyFill="1" applyAlignment="1">
      <alignment wrapText="1"/>
    </xf>
    <xf numFmtId="3" fontId="14" fillId="0" borderId="0" xfId="0" applyNumberFormat="1" applyFont="1" applyFill="1" applyAlignment="1">
      <alignment wrapText="1"/>
    </xf>
    <xf numFmtId="3" fontId="37" fillId="0" borderId="0" xfId="0" applyNumberFormat="1" applyFont="1" applyFill="1" applyAlignment="1">
      <alignment horizontal="left" wrapText="1"/>
    </xf>
    <xf numFmtId="3" fontId="4" fillId="0" borderId="0" xfId="0" applyNumberFormat="1" applyFont="1" applyAlignment="1">
      <alignment horizontal="left" wrapText="1"/>
    </xf>
    <xf numFmtId="3" fontId="37" fillId="0" borderId="0" xfId="0" applyNumberFormat="1" applyFont="1" applyAlignment="1">
      <alignment horizontal="left" wrapText="1"/>
    </xf>
    <xf numFmtId="3" fontId="3" fillId="0" borderId="0" xfId="0" applyNumberFormat="1" applyFont="1" applyFill="1" applyAlignment="1">
      <alignment horizontal="left"/>
    </xf>
    <xf numFmtId="3" fontId="4" fillId="0" borderId="0" xfId="0" applyNumberFormat="1" applyFont="1" applyFill="1" applyBorder="1" applyAlignment="1">
      <alignment horizontal="left" wrapText="1"/>
    </xf>
    <xf numFmtId="3" fontId="4" fillId="0" borderId="0" xfId="0" applyNumberFormat="1" applyFont="1" applyFill="1" applyBorder="1" applyAlignment="1">
      <alignment wrapText="1"/>
    </xf>
    <xf numFmtId="3" fontId="7" fillId="0" borderId="0" xfId="0" applyNumberFormat="1" applyFont="1" applyFill="1" applyAlignment="1">
      <alignment horizontal="left" wrapText="1"/>
    </xf>
    <xf numFmtId="3" fontId="3" fillId="0" borderId="0" xfId="0" applyNumberFormat="1" applyFont="1" applyFill="1" applyBorder="1" applyAlignment="1">
      <alignment horizontal="left"/>
    </xf>
    <xf numFmtId="3" fontId="37" fillId="0" borderId="0" xfId="0" applyNumberFormat="1" applyFont="1" applyFill="1" applyBorder="1" applyAlignment="1">
      <alignment horizontal="left" wrapText="1"/>
    </xf>
    <xf numFmtId="3" fontId="3" fillId="0" borderId="0" xfId="0" applyNumberFormat="1" applyFont="1" applyAlignment="1">
      <alignment horizontal="left"/>
    </xf>
    <xf numFmtId="0" fontId="0" fillId="0" borderId="0" xfId="0" applyFill="1" applyAlignment="1">
      <alignment wrapText="1"/>
    </xf>
    <xf numFmtId="3" fontId="1" fillId="0" borderId="0" xfId="0" applyNumberFormat="1" applyFont="1" applyFill="1" applyBorder="1" applyAlignment="1">
      <alignment wrapText="1"/>
    </xf>
    <xf numFmtId="0" fontId="4" fillId="24" borderId="0" xfId="0" applyNumberFormat="1" applyFont="1" applyFill="1" applyBorder="1"/>
    <xf numFmtId="0" fontId="1" fillId="24" borderId="0" xfId="0" applyNumberFormat="1" applyFont="1" applyFill="1" applyBorder="1"/>
    <xf numFmtId="0" fontId="3" fillId="24" borderId="0" xfId="0" applyNumberFormat="1" applyFont="1" applyFill="1" applyAlignment="1">
      <alignment horizontal="left"/>
    </xf>
    <xf numFmtId="0" fontId="4" fillId="24" borderId="0" xfId="0" applyNumberFormat="1" applyFont="1" applyFill="1" applyAlignment="1">
      <alignment horizontal="left"/>
    </xf>
    <xf numFmtId="0" fontId="56" fillId="24" borderId="0" xfId="37" applyNumberFormat="1" applyFill="1" applyAlignment="1" applyProtection="1">
      <alignment horizontal="right"/>
    </xf>
    <xf numFmtId="0" fontId="3" fillId="24" borderId="0" xfId="0" applyNumberFormat="1" applyFont="1" applyFill="1" applyBorder="1" applyAlignment="1">
      <alignment horizontal="left" wrapText="1"/>
    </xf>
    <xf numFmtId="0" fontId="3" fillId="24" borderId="0" xfId="0" applyNumberFormat="1" applyFont="1" applyFill="1" applyBorder="1" applyAlignment="1"/>
    <xf numFmtId="0" fontId="3" fillId="24" borderId="0" xfId="0" applyNumberFormat="1" applyFont="1" applyFill="1" applyBorder="1" applyAlignment="1">
      <alignment horizontal="center" wrapText="1"/>
    </xf>
    <xf numFmtId="0" fontId="3" fillId="24" borderId="0" xfId="0" applyNumberFormat="1" applyFont="1" applyFill="1" applyBorder="1" applyAlignment="1">
      <alignment horizontal="center" vertical="center" wrapText="1"/>
    </xf>
    <xf numFmtId="0" fontId="4" fillId="24" borderId="0" xfId="0" applyNumberFormat="1" applyFont="1" applyFill="1" applyBorder="1" applyAlignment="1">
      <alignment horizontal="right"/>
    </xf>
    <xf numFmtId="0" fontId="29" fillId="24" borderId="0" xfId="0" applyNumberFormat="1" applyFont="1" applyFill="1" applyBorder="1" applyAlignment="1">
      <alignment horizontal="left" wrapText="1"/>
    </xf>
    <xf numFmtId="0" fontId="4" fillId="24" borderId="0" xfId="0" applyNumberFormat="1" applyFont="1" applyFill="1" applyBorder="1" applyAlignment="1">
      <alignment horizontal="left" indent="1"/>
    </xf>
    <xf numFmtId="0" fontId="3" fillId="24" borderId="0" xfId="0" applyNumberFormat="1" applyFont="1" applyFill="1" applyBorder="1" applyAlignment="1">
      <alignment horizontal="left"/>
    </xf>
    <xf numFmtId="0" fontId="3" fillId="24" borderId="0" xfId="0" applyNumberFormat="1" applyFont="1" applyFill="1" applyBorder="1" applyAlignment="1">
      <alignment horizontal="right"/>
    </xf>
    <xf numFmtId="0" fontId="4" fillId="24" borderId="12" xfId="0" applyNumberFormat="1" applyFont="1" applyFill="1" applyBorder="1" applyAlignment="1">
      <alignment horizontal="right" vertical="center" wrapText="1"/>
    </xf>
    <xf numFmtId="0" fontId="4" fillId="24" borderId="0" xfId="28" applyNumberFormat="1" applyFont="1" applyFill="1" applyBorder="1" applyAlignment="1">
      <alignment horizontal="left" wrapText="1"/>
    </xf>
    <xf numFmtId="0" fontId="3" fillId="24" borderId="0" xfId="28" applyNumberFormat="1" applyFont="1" applyFill="1" applyBorder="1" applyAlignment="1">
      <alignment horizontal="right" vertical="center" wrapText="1"/>
    </xf>
    <xf numFmtId="0" fontId="4" fillId="24" borderId="0" xfId="28" applyNumberFormat="1" applyFont="1" applyFill="1" applyBorder="1" applyAlignment="1">
      <alignment horizontal="right"/>
    </xf>
    <xf numFmtId="0" fontId="4" fillId="24" borderId="0" xfId="28" applyNumberFormat="1" applyFont="1" applyFill="1" applyBorder="1" applyAlignment="1">
      <alignment horizontal="right" vertical="center" wrapText="1"/>
    </xf>
    <xf numFmtId="0" fontId="4" fillId="24" borderId="0" xfId="0" applyNumberFormat="1" applyFont="1" applyFill="1" applyAlignment="1">
      <alignment horizontal="left" indent="1"/>
    </xf>
    <xf numFmtId="0" fontId="4" fillId="24" borderId="12" xfId="28" applyNumberFormat="1" applyFont="1" applyFill="1" applyBorder="1" applyAlignment="1">
      <alignment horizontal="left" wrapText="1"/>
    </xf>
    <xf numFmtId="0" fontId="4" fillId="24" borderId="12" xfId="28" applyNumberFormat="1" applyFont="1" applyFill="1" applyBorder="1" applyAlignment="1">
      <alignment horizontal="right"/>
    </xf>
    <xf numFmtId="0" fontId="3" fillId="24" borderId="0" xfId="0" applyNumberFormat="1" applyFont="1" applyFill="1" applyBorder="1"/>
    <xf numFmtId="0" fontId="3" fillId="24" borderId="12" xfId="0" applyNumberFormat="1" applyFont="1" applyFill="1" applyBorder="1" applyAlignment="1">
      <alignment horizontal="right"/>
    </xf>
    <xf numFmtId="0" fontId="3" fillId="24" borderId="0" xfId="0" applyNumberFormat="1" applyFont="1" applyFill="1" applyBorder="1" applyAlignment="1">
      <alignment horizontal="right" wrapText="1"/>
    </xf>
    <xf numFmtId="0" fontId="3" fillId="24" borderId="0" xfId="0" applyNumberFormat="1" applyFont="1" applyFill="1" applyBorder="1" applyAlignment="1">
      <alignment horizontal="right" vertical="center" wrapText="1"/>
    </xf>
    <xf numFmtId="0" fontId="29" fillId="24" borderId="0" xfId="0" applyNumberFormat="1" applyFont="1" applyFill="1" applyAlignment="1">
      <alignment horizontal="left" wrapText="1"/>
    </xf>
    <xf numFmtId="0" fontId="4" fillId="24" borderId="0" xfId="0" applyNumberFormat="1" applyFont="1" applyFill="1" applyAlignment="1">
      <alignment horizontal="right"/>
    </xf>
    <xf numFmtId="0" fontId="1" fillId="24" borderId="0" xfId="0" applyNumberFormat="1" applyFont="1" applyFill="1" applyBorder="1" applyAlignment="1">
      <alignment horizontal="right"/>
    </xf>
    <xf numFmtId="0" fontId="15" fillId="24" borderId="0" xfId="0" applyNumberFormat="1" applyFont="1" applyFill="1" applyBorder="1" applyAlignment="1">
      <alignment horizontal="right"/>
    </xf>
    <xf numFmtId="0" fontId="4" fillId="24" borderId="0" xfId="0" applyNumberFormat="1" applyFont="1" applyFill="1" applyBorder="1" applyAlignment="1">
      <alignment horizontal="left" wrapText="1" indent="1"/>
    </xf>
    <xf numFmtId="0" fontId="3" fillId="24" borderId="12" xfId="0" applyNumberFormat="1" applyFont="1" applyFill="1" applyBorder="1"/>
    <xf numFmtId="0" fontId="61" fillId="24" borderId="12" xfId="0" applyNumberFormat="1" applyFont="1" applyFill="1" applyBorder="1" applyAlignment="1">
      <alignment horizontal="right"/>
    </xf>
    <xf numFmtId="0" fontId="57" fillId="24" borderId="0" xfId="0" applyNumberFormat="1" applyFont="1" applyFill="1" applyBorder="1"/>
    <xf numFmtId="0" fontId="59" fillId="24" borderId="0" xfId="0" applyNumberFormat="1" applyFont="1" applyFill="1" applyBorder="1"/>
    <xf numFmtId="0" fontId="3" fillId="24" borderId="0" xfId="0" applyNumberFormat="1" applyFont="1" applyFill="1"/>
    <xf numFmtId="0" fontId="3" fillId="24" borderId="0" xfId="0" applyNumberFormat="1" applyFont="1" applyFill="1" applyAlignment="1">
      <alignment horizontal="right"/>
    </xf>
    <xf numFmtId="0" fontId="0" fillId="24" borderId="0" xfId="0" applyNumberFormat="1" applyFill="1" applyAlignment="1">
      <alignment horizontal="left" indent="1"/>
    </xf>
    <xf numFmtId="0" fontId="0" fillId="24" borderId="0" xfId="0" applyNumberFormat="1" applyFill="1" applyAlignment="1">
      <alignment horizontal="left" wrapText="1" indent="1"/>
    </xf>
    <xf numFmtId="0" fontId="0" fillId="24" borderId="0" xfId="0" applyNumberFormat="1" applyFill="1" applyAlignment="1">
      <alignment horizontal="right"/>
    </xf>
    <xf numFmtId="0" fontId="0" fillId="24" borderId="0" xfId="0" applyNumberFormat="1" applyFill="1"/>
    <xf numFmtId="0" fontId="16" fillId="24" borderId="0" xfId="0" applyFont="1" applyFill="1"/>
    <xf numFmtId="0" fontId="16" fillId="24" borderId="0" xfId="0" applyFont="1" applyFill="1" applyAlignment="1">
      <alignment horizontal="left"/>
    </xf>
    <xf numFmtId="0" fontId="16" fillId="24" borderId="0" xfId="0" quotePrefix="1" applyFont="1" applyFill="1" applyAlignment="1">
      <alignment horizontal="left"/>
    </xf>
    <xf numFmtId="0" fontId="4" fillId="24" borderId="12" xfId="0" applyNumberFormat="1" applyFont="1" applyFill="1" applyBorder="1" applyAlignment="1">
      <alignment horizontal="right" wrapText="1"/>
    </xf>
    <xf numFmtId="0" fontId="3" fillId="24" borderId="12" xfId="0" applyNumberFormat="1" applyFont="1" applyFill="1" applyBorder="1" applyAlignment="1">
      <alignment horizontal="right" wrapText="1"/>
    </xf>
    <xf numFmtId="0" fontId="3" fillId="24" borderId="10" xfId="0" applyNumberFormat="1" applyFont="1" applyFill="1" applyBorder="1"/>
    <xf numFmtId="0" fontId="3" fillId="24" borderId="10" xfId="0" applyNumberFormat="1" applyFont="1" applyFill="1" applyBorder="1" applyAlignment="1">
      <alignment horizontal="right"/>
    </xf>
    <xf numFmtId="0" fontId="4" fillId="24" borderId="10" xfId="28" applyNumberFormat="1" applyFont="1" applyFill="1" applyBorder="1" applyAlignment="1">
      <alignment horizontal="right"/>
    </xf>
    <xf numFmtId="0" fontId="3" fillId="24" borderId="13" xfId="0" applyNumberFormat="1" applyFont="1" applyFill="1" applyBorder="1"/>
    <xf numFmtId="0" fontId="3" fillId="24" borderId="13" xfId="0" applyNumberFormat="1" applyFont="1" applyFill="1" applyBorder="1" applyAlignment="1">
      <alignment horizontal="right"/>
    </xf>
    <xf numFmtId="0" fontId="4" fillId="24" borderId="14" xfId="0" applyNumberFormat="1" applyFont="1" applyFill="1" applyBorder="1" applyAlignment="1">
      <alignment horizontal="right"/>
    </xf>
    <xf numFmtId="0" fontId="61" fillId="24" borderId="13" xfId="0" applyNumberFormat="1" applyFont="1" applyFill="1" applyBorder="1" applyAlignment="1">
      <alignment horizontal="right"/>
    </xf>
    <xf numFmtId="0" fontId="29" fillId="24" borderId="0" xfId="0" applyNumberFormat="1" applyFont="1" applyFill="1" applyBorder="1" applyAlignment="1">
      <alignment horizontal="left" indent="1"/>
    </xf>
    <xf numFmtId="0" fontId="5" fillId="24" borderId="0" xfId="36" applyNumberFormat="1" applyFill="1" applyAlignment="1" applyProtection="1">
      <alignment horizontal="right"/>
    </xf>
    <xf numFmtId="0" fontId="0" fillId="24" borderId="0" xfId="0" applyNumberFormat="1" applyFill="1" applyBorder="1"/>
    <xf numFmtId="0" fontId="4" fillId="24" borderId="0" xfId="0" applyNumberFormat="1" applyFont="1" applyFill="1" applyAlignment="1">
      <alignment horizontal="left" vertical="center" wrapText="1"/>
    </xf>
    <xf numFmtId="0" fontId="4" fillId="24" borderId="0" xfId="0" applyNumberFormat="1" applyFont="1" applyFill="1" applyAlignment="1">
      <alignment horizontal="right" vertical="center" wrapText="1"/>
    </xf>
    <xf numFmtId="0" fontId="4" fillId="24" borderId="0" xfId="0" applyNumberFormat="1" applyFont="1" applyFill="1" applyBorder="1" applyAlignment="1">
      <alignment horizontal="left" vertical="center" wrapText="1"/>
    </xf>
    <xf numFmtId="0" fontId="3" fillId="24" borderId="10" xfId="0" applyNumberFormat="1" applyFont="1" applyFill="1" applyBorder="1" applyAlignment="1">
      <alignment vertical="center"/>
    </xf>
    <xf numFmtId="0" fontId="3" fillId="24" borderId="10" xfId="0" applyNumberFormat="1" applyFont="1" applyFill="1" applyBorder="1" applyAlignment="1">
      <alignment horizontal="right" vertical="center" wrapText="1"/>
    </xf>
    <xf numFmtId="0" fontId="3" fillId="24" borderId="0" xfId="0" applyNumberFormat="1" applyFont="1" applyFill="1" applyBorder="1" applyAlignment="1">
      <alignment vertical="center"/>
    </xf>
    <xf numFmtId="0" fontId="0" fillId="24" borderId="0" xfId="0" applyNumberFormat="1" applyFill="1" applyBorder="1" applyAlignment="1">
      <alignment horizontal="left"/>
    </xf>
    <xf numFmtId="0" fontId="4" fillId="24" borderId="0" xfId="0" applyNumberFormat="1" applyFont="1" applyFill="1" applyBorder="1" applyAlignment="1">
      <alignment horizontal="right" vertical="center" wrapText="1"/>
    </xf>
    <xf numFmtId="0" fontId="0" fillId="24" borderId="0" xfId="0" applyNumberFormat="1" applyFill="1" applyBorder="1" applyAlignment="1">
      <alignment horizontal="right"/>
    </xf>
    <xf numFmtId="0" fontId="0" fillId="24" borderId="12" xfId="0" applyNumberFormat="1" applyFill="1" applyBorder="1" applyAlignment="1">
      <alignment horizontal="left"/>
    </xf>
    <xf numFmtId="0" fontId="4" fillId="24" borderId="12" xfId="0" applyNumberFormat="1" applyFont="1" applyFill="1" applyBorder="1" applyAlignment="1">
      <alignment horizontal="right"/>
    </xf>
    <xf numFmtId="0" fontId="3" fillId="24" borderId="10" xfId="0" applyNumberFormat="1" applyFont="1" applyFill="1" applyBorder="1" applyAlignment="1">
      <alignment vertical="center" wrapText="1"/>
    </xf>
    <xf numFmtId="0" fontId="1" fillId="24" borderId="0" xfId="0" applyNumberFormat="1" applyFont="1" applyFill="1" applyAlignment="1">
      <alignment horizontal="right"/>
    </xf>
    <xf numFmtId="0" fontId="4" fillId="24" borderId="0" xfId="0" applyNumberFormat="1" applyFont="1" applyFill="1" applyBorder="1" applyAlignment="1">
      <alignment vertical="center"/>
    </xf>
    <xf numFmtId="0" fontId="0" fillId="24" borderId="12" xfId="0" applyNumberFormat="1" applyFill="1" applyBorder="1"/>
    <xf numFmtId="0" fontId="57" fillId="24" borderId="0" xfId="0" applyNumberFormat="1" applyFont="1" applyFill="1" applyBorder="1" applyAlignment="1">
      <alignment horizontal="right"/>
    </xf>
    <xf numFmtId="0" fontId="16" fillId="24" borderId="0" xfId="0" applyNumberFormat="1" applyFont="1" applyFill="1" applyAlignment="1">
      <alignment horizontal="left"/>
    </xf>
    <xf numFmtId="0" fontId="16" fillId="24" borderId="0" xfId="0" applyNumberFormat="1" applyFont="1" applyFill="1" applyAlignment="1">
      <alignment horizontal="right"/>
    </xf>
    <xf numFmtId="0" fontId="0" fillId="24" borderId="13" xfId="0" applyNumberFormat="1" applyFill="1" applyBorder="1"/>
    <xf numFmtId="0" fontId="57" fillId="24" borderId="12" xfId="0" applyNumberFormat="1" applyFont="1" applyFill="1" applyBorder="1" applyAlignment="1">
      <alignment horizontal="right"/>
    </xf>
    <xf numFmtId="0" fontId="7" fillId="24" borderId="0" xfId="0" applyNumberFormat="1" applyFont="1" applyFill="1"/>
    <xf numFmtId="0" fontId="7" fillId="24" borderId="0" xfId="0" applyNumberFormat="1" applyFont="1" applyFill="1" applyBorder="1" applyAlignment="1">
      <alignment horizontal="left"/>
    </xf>
    <xf numFmtId="0" fontId="7" fillId="24" borderId="12" xfId="0" applyNumberFormat="1" applyFont="1" applyFill="1" applyBorder="1" applyAlignment="1">
      <alignment horizontal="left"/>
    </xf>
    <xf numFmtId="0" fontId="3" fillId="24" borderId="0" xfId="0" applyNumberFormat="1" applyFont="1" applyFill="1" applyBorder="1" applyAlignment="1">
      <alignment wrapText="1"/>
    </xf>
    <xf numFmtId="0" fontId="13" fillId="24" borderId="0" xfId="0" applyNumberFormat="1" applyFont="1" applyFill="1" applyAlignment="1">
      <alignment horizontal="left" indent="1"/>
    </xf>
    <xf numFmtId="0" fontId="0" fillId="24" borderId="0" xfId="0" applyNumberFormat="1" applyFill="1" applyAlignment="1">
      <alignment horizontal="left" indent="2"/>
    </xf>
    <xf numFmtId="0" fontId="0" fillId="24" borderId="0" xfId="0" applyNumberFormat="1" applyFill="1" applyAlignment="1">
      <alignment horizontal="left" wrapText="1" indent="2"/>
    </xf>
    <xf numFmtId="0" fontId="15" fillId="24" borderId="0" xfId="0" applyNumberFormat="1" applyFont="1" applyFill="1"/>
    <xf numFmtId="0" fontId="0" fillId="24" borderId="0" xfId="0" applyNumberFormat="1" applyFill="1" applyAlignment="1"/>
    <xf numFmtId="0" fontId="15" fillId="24" borderId="0" xfId="0" applyNumberFormat="1" applyFont="1" applyFill="1" applyBorder="1"/>
    <xf numFmtId="0" fontId="7" fillId="24" borderId="0" xfId="0" applyNumberFormat="1" applyFont="1" applyFill="1" applyBorder="1"/>
    <xf numFmtId="0" fontId="1" fillId="24" borderId="0" xfId="0" applyNumberFormat="1" applyFont="1" applyFill="1"/>
    <xf numFmtId="0" fontId="4" fillId="24" borderId="0" xfId="0" applyNumberFormat="1" applyFont="1" applyFill="1" applyAlignment="1">
      <alignment wrapText="1"/>
    </xf>
    <xf numFmtId="0" fontId="4" fillId="24" borderId="0" xfId="0" applyNumberFormat="1" applyFont="1" applyFill="1" applyBorder="1" applyAlignment="1">
      <alignment horizontal="left"/>
    </xf>
    <xf numFmtId="0" fontId="4" fillId="24" borderId="12" xfId="0" applyNumberFormat="1" applyFont="1" applyFill="1" applyBorder="1" applyAlignment="1">
      <alignment horizontal="left"/>
    </xf>
    <xf numFmtId="0" fontId="23" fillId="24" borderId="0" xfId="0" applyNumberFormat="1" applyFont="1" applyFill="1"/>
    <xf numFmtId="0" fontId="0" fillId="24" borderId="0" xfId="43" applyNumberFormat="1" applyFont="1" applyFill="1"/>
    <xf numFmtId="0" fontId="30" fillId="24" borderId="0" xfId="0" applyNumberFormat="1" applyFont="1" applyFill="1" applyAlignment="1">
      <alignment horizontal="left" indent="1"/>
    </xf>
    <xf numFmtId="0" fontId="3" fillId="24" borderId="12" xfId="0" applyNumberFormat="1" applyFont="1" applyFill="1" applyBorder="1" applyAlignment="1">
      <alignment wrapText="1"/>
    </xf>
    <xf numFmtId="0" fontId="4" fillId="24" borderId="15" xfId="0" applyNumberFormat="1" applyFont="1" applyFill="1" applyBorder="1" applyAlignment="1">
      <alignment horizontal="right"/>
    </xf>
    <xf numFmtId="0" fontId="4" fillId="24" borderId="13" xfId="0" applyNumberFormat="1" applyFont="1" applyFill="1" applyBorder="1" applyAlignment="1">
      <alignment horizontal="right"/>
    </xf>
    <xf numFmtId="0" fontId="4" fillId="24" borderId="16" xfId="0" applyNumberFormat="1" applyFont="1" applyFill="1" applyBorder="1" applyAlignment="1">
      <alignment horizontal="right"/>
    </xf>
    <xf numFmtId="0" fontId="4" fillId="24" borderId="17" xfId="0" applyNumberFormat="1" applyFont="1" applyFill="1" applyBorder="1" applyAlignment="1">
      <alignment horizontal="right"/>
    </xf>
    <xf numFmtId="0" fontId="3" fillId="24" borderId="15" xfId="0" applyNumberFormat="1" applyFont="1" applyFill="1" applyBorder="1" applyAlignment="1">
      <alignment horizontal="right" wrapText="1"/>
    </xf>
    <xf numFmtId="0" fontId="3" fillId="24" borderId="13" xfId="0" applyNumberFormat="1" applyFont="1" applyFill="1" applyBorder="1" applyAlignment="1">
      <alignment horizontal="right" wrapText="1"/>
    </xf>
    <xf numFmtId="0" fontId="3" fillId="24" borderId="16" xfId="0" applyNumberFormat="1" applyFont="1" applyFill="1" applyBorder="1" applyAlignment="1">
      <alignment horizontal="right" wrapText="1"/>
    </xf>
    <xf numFmtId="0" fontId="0" fillId="24" borderId="14" xfId="0" applyNumberFormat="1" applyFill="1" applyBorder="1" applyAlignment="1">
      <alignment horizontal="right"/>
    </xf>
    <xf numFmtId="0" fontId="0" fillId="24" borderId="17" xfId="0" applyNumberFormat="1" applyFill="1" applyBorder="1" applyAlignment="1">
      <alignment horizontal="right"/>
    </xf>
    <xf numFmtId="0" fontId="0" fillId="24" borderId="14" xfId="0" applyNumberFormat="1" applyFill="1" applyBorder="1"/>
    <xf numFmtId="0" fontId="0" fillId="24" borderId="17" xfId="0" applyNumberFormat="1" applyFill="1" applyBorder="1"/>
    <xf numFmtId="0" fontId="1" fillId="24" borderId="14" xfId="0" applyNumberFormat="1" applyFont="1" applyFill="1" applyBorder="1" applyAlignment="1">
      <alignment horizontal="right"/>
    </xf>
    <xf numFmtId="0" fontId="1" fillId="24" borderId="17" xfId="0" applyNumberFormat="1" applyFont="1" applyFill="1" applyBorder="1" applyAlignment="1">
      <alignment horizontal="right"/>
    </xf>
    <xf numFmtId="0" fontId="15" fillId="24" borderId="13" xfId="0" applyNumberFormat="1" applyFont="1" applyFill="1" applyBorder="1" applyAlignment="1">
      <alignment horizontal="right"/>
    </xf>
    <xf numFmtId="0" fontId="3" fillId="24" borderId="0" xfId="0" applyFont="1" applyFill="1"/>
    <xf numFmtId="41" fontId="3" fillId="24" borderId="0" xfId="0" applyNumberFormat="1" applyFont="1" applyFill="1"/>
    <xf numFmtId="41" fontId="0" fillId="24" borderId="0" xfId="0" applyNumberFormat="1" applyFill="1"/>
    <xf numFmtId="41" fontId="5" fillId="24" borderId="0" xfId="36" applyNumberFormat="1" applyFill="1" applyAlignment="1" applyProtection="1">
      <alignment horizontal="right"/>
    </xf>
    <xf numFmtId="0" fontId="0" fillId="24" borderId="0" xfId="0" applyFill="1"/>
    <xf numFmtId="41" fontId="3" fillId="24" borderId="0" xfId="0" applyNumberFormat="1" applyFont="1" applyFill="1" applyBorder="1"/>
    <xf numFmtId="0" fontId="4" fillId="24" borderId="0" xfId="0" applyFont="1" applyFill="1" applyAlignment="1">
      <alignment wrapText="1"/>
    </xf>
    <xf numFmtId="41" fontId="4" fillId="24" borderId="0" xfId="0" applyNumberFormat="1" applyFont="1" applyFill="1" applyAlignment="1">
      <alignment wrapText="1"/>
    </xf>
    <xf numFmtId="41" fontId="4" fillId="24" borderId="0" xfId="0" applyNumberFormat="1" applyFont="1" applyFill="1" applyBorder="1" applyAlignment="1">
      <alignment wrapText="1"/>
    </xf>
    <xf numFmtId="0" fontId="0" fillId="24" borderId="10" xfId="0" applyNumberFormat="1" applyFill="1" applyBorder="1" applyAlignment="1">
      <alignment wrapText="1"/>
    </xf>
    <xf numFmtId="0" fontId="4" fillId="24" borderId="10" xfId="0" applyNumberFormat="1" applyFont="1" applyFill="1" applyBorder="1" applyAlignment="1">
      <alignment wrapText="1"/>
    </xf>
    <xf numFmtId="0" fontId="0" fillId="24" borderId="0" xfId="0" applyNumberFormat="1" applyFill="1" applyAlignment="1">
      <alignment wrapText="1"/>
    </xf>
    <xf numFmtId="0" fontId="0" fillId="24" borderId="0" xfId="0" applyFill="1" applyBorder="1" applyAlignment="1">
      <alignment horizontal="left"/>
    </xf>
    <xf numFmtId="0" fontId="4" fillId="24" borderId="0" xfId="0" quotePrefix="1" applyFont="1" applyFill="1" applyBorder="1" applyAlignment="1">
      <alignment horizontal="left"/>
    </xf>
    <xf numFmtId="0" fontId="0" fillId="24" borderId="12" xfId="0" applyFill="1" applyBorder="1" applyAlignment="1">
      <alignment horizontal="left"/>
    </xf>
    <xf numFmtId="169" fontId="4" fillId="24" borderId="12" xfId="0" applyNumberFormat="1" applyFont="1" applyFill="1" applyBorder="1" applyAlignment="1">
      <alignment horizontal="right"/>
    </xf>
    <xf numFmtId="41" fontId="0" fillId="24" borderId="0" xfId="0" applyNumberFormat="1" applyFill="1" applyBorder="1"/>
    <xf numFmtId="0" fontId="0" fillId="24" borderId="0" xfId="0" applyFill="1" applyBorder="1"/>
    <xf numFmtId="0" fontId="15" fillId="24" borderId="0" xfId="0" applyFont="1" applyFill="1" applyAlignment="1">
      <alignment horizontal="left"/>
    </xf>
    <xf numFmtId="41" fontId="15" fillId="24" borderId="0" xfId="0" applyNumberFormat="1" applyFont="1" applyFill="1" applyAlignment="1">
      <alignment horizontal="left"/>
    </xf>
    <xf numFmtId="41" fontId="0" fillId="24" borderId="0" xfId="0" applyNumberFormat="1" applyFill="1" applyAlignment="1"/>
    <xf numFmtId="41" fontId="15" fillId="24" borderId="0" xfId="0" applyNumberFormat="1" applyFont="1" applyFill="1" applyAlignment="1"/>
    <xf numFmtId="41" fontId="2" fillId="24" borderId="0" xfId="0" applyNumberFormat="1" applyFont="1" applyFill="1"/>
    <xf numFmtId="41" fontId="2" fillId="24" borderId="0" xfId="0" applyNumberFormat="1" applyFont="1" applyFill="1" applyAlignment="1">
      <alignment horizontal="left"/>
    </xf>
    <xf numFmtId="0" fontId="16" fillId="24" borderId="0" xfId="0" applyFont="1" applyFill="1" applyAlignment="1"/>
    <xf numFmtId="41" fontId="16" fillId="24" borderId="0" xfId="0" applyNumberFormat="1" applyFont="1" applyFill="1" applyAlignment="1"/>
    <xf numFmtId="0" fontId="3" fillId="24" borderId="20" xfId="0" applyNumberFormat="1" applyFont="1" applyFill="1" applyBorder="1" applyAlignment="1">
      <alignment horizontal="center" wrapText="1"/>
    </xf>
    <xf numFmtId="0" fontId="3" fillId="24" borderId="0" xfId="0" applyFont="1" applyFill="1" applyAlignment="1">
      <alignment horizontal="left" wrapText="1"/>
    </xf>
    <xf numFmtId="0" fontId="0" fillId="24" borderId="0" xfId="0" applyFill="1" applyAlignment="1">
      <alignment horizontal="right"/>
    </xf>
    <xf numFmtId="0" fontId="5" fillId="24" borderId="0" xfId="36" applyFill="1" applyAlignment="1" applyProtection="1">
      <alignment horizontal="right"/>
    </xf>
    <xf numFmtId="0" fontId="3" fillId="24" borderId="0" xfId="0" applyFont="1" applyFill="1" applyAlignment="1">
      <alignment horizontal="left"/>
    </xf>
    <xf numFmtId="0" fontId="4" fillId="24" borderId="0" xfId="0" applyFont="1" applyFill="1" applyAlignment="1">
      <alignment horizontal="left"/>
    </xf>
    <xf numFmtId="0" fontId="0" fillId="24" borderId="0" xfId="0" applyFill="1" applyBorder="1" applyAlignment="1">
      <alignment wrapText="1"/>
    </xf>
    <xf numFmtId="0" fontId="0" fillId="24" borderId="0" xfId="0" applyFill="1" applyAlignment="1">
      <alignment wrapText="1"/>
    </xf>
    <xf numFmtId="3" fontId="4" fillId="24" borderId="0" xfId="28" applyNumberFormat="1" applyFont="1" applyFill="1" applyBorder="1" applyAlignment="1">
      <alignment horizontal="right"/>
    </xf>
    <xf numFmtId="3" fontId="3" fillId="24" borderId="0" xfId="28" applyNumberFormat="1" applyFont="1" applyFill="1" applyBorder="1" applyAlignment="1">
      <alignment horizontal="right"/>
    </xf>
    <xf numFmtId="3" fontId="0" fillId="24" borderId="0" xfId="0" applyNumberFormat="1" applyFill="1" applyBorder="1" applyAlignment="1">
      <alignment horizontal="right"/>
    </xf>
    <xf numFmtId="3" fontId="3" fillId="24" borderId="0" xfId="0" applyNumberFormat="1" applyFont="1" applyFill="1" applyBorder="1" applyAlignment="1">
      <alignment horizontal="right"/>
    </xf>
    <xf numFmtId="3" fontId="0" fillId="24" borderId="0" xfId="0" applyNumberFormat="1" applyFill="1" applyBorder="1" applyAlignment="1">
      <alignment wrapText="1"/>
    </xf>
    <xf numFmtId="3" fontId="4" fillId="24" borderId="0" xfId="28" applyNumberFormat="1" applyFont="1" applyFill="1" applyBorder="1" applyAlignment="1">
      <alignment horizontal="right" wrapText="1"/>
    </xf>
    <xf numFmtId="3" fontId="3" fillId="24" borderId="0" xfId="28" applyNumberFormat="1" applyFont="1" applyFill="1" applyBorder="1" applyAlignment="1">
      <alignment horizontal="right" wrapText="1"/>
    </xf>
    <xf numFmtId="0" fontId="4" fillId="24" borderId="12" xfId="0" applyFont="1" applyFill="1" applyBorder="1" applyAlignment="1">
      <alignment horizontal="left"/>
    </xf>
    <xf numFmtId="3" fontId="1" fillId="24" borderId="12" xfId="0" applyNumberFormat="1" applyFont="1" applyFill="1" applyBorder="1" applyAlignment="1">
      <alignment horizontal="right"/>
    </xf>
    <xf numFmtId="3" fontId="3" fillId="24" borderId="12" xfId="0" applyNumberFormat="1" applyFont="1" applyFill="1" applyBorder="1" applyAlignment="1">
      <alignment horizontal="right"/>
    </xf>
    <xf numFmtId="3" fontId="0" fillId="24" borderId="12" xfId="0" applyNumberFormat="1" applyFill="1" applyBorder="1" applyAlignment="1">
      <alignment horizontal="right"/>
    </xf>
    <xf numFmtId="0" fontId="0" fillId="24" borderId="0" xfId="0" applyFill="1" applyAlignment="1"/>
    <xf numFmtId="0" fontId="0" fillId="24" borderId="0" xfId="0" applyFill="1" applyBorder="1" applyAlignment="1"/>
    <xf numFmtId="2" fontId="16" fillId="24" borderId="0" xfId="0" applyNumberFormat="1" applyFont="1" applyFill="1" applyAlignment="1">
      <alignment horizontal="left"/>
    </xf>
    <xf numFmtId="0" fontId="24" fillId="24" borderId="0" xfId="0" applyFont="1" applyFill="1" applyAlignment="1">
      <alignment horizontal="left"/>
    </xf>
    <xf numFmtId="0" fontId="19" fillId="24" borderId="0" xfId="0" applyFont="1" applyFill="1" applyBorder="1" applyAlignment="1">
      <alignment horizontal="left" wrapText="1" indent="2"/>
    </xf>
    <xf numFmtId="3" fontId="19" fillId="24" borderId="0" xfId="0" applyNumberFormat="1" applyFont="1" applyFill="1" applyBorder="1" applyAlignment="1">
      <alignment horizontal="right"/>
    </xf>
    <xf numFmtId="3" fontId="19" fillId="24" borderId="0" xfId="0" applyNumberFormat="1" applyFont="1" applyFill="1" applyBorder="1"/>
    <xf numFmtId="1" fontId="19" fillId="24" borderId="0" xfId="0" applyNumberFormat="1" applyFont="1" applyFill="1" applyBorder="1" applyAlignment="1">
      <alignment horizontal="left" wrapText="1" indent="2"/>
    </xf>
    <xf numFmtId="0" fontId="21" fillId="24" borderId="0" xfId="0" applyFont="1" applyFill="1" applyBorder="1" applyAlignment="1">
      <alignment horizontal="left" wrapText="1"/>
    </xf>
    <xf numFmtId="3" fontId="21" fillId="24" borderId="0" xfId="0" applyNumberFormat="1" applyFont="1" applyFill="1" applyBorder="1" applyAlignment="1">
      <alignment horizontal="right"/>
    </xf>
    <xf numFmtId="3" fontId="21" fillId="24" borderId="0" xfId="0" applyNumberFormat="1" applyFont="1" applyFill="1" applyBorder="1"/>
    <xf numFmtId="0" fontId="19" fillId="24" borderId="0" xfId="0" applyFont="1" applyFill="1" applyBorder="1" applyAlignment="1">
      <alignment horizontal="left" wrapText="1"/>
    </xf>
    <xf numFmtId="0" fontId="21" fillId="24" borderId="0" xfId="0" applyFont="1" applyFill="1" applyBorder="1" applyAlignment="1">
      <alignment horizontal="left"/>
    </xf>
    <xf numFmtId="0" fontId="19" fillId="24" borderId="0" xfId="0" applyFont="1" applyFill="1" applyBorder="1" applyAlignment="1">
      <alignment horizontal="left" wrapText="1" indent="1"/>
    </xf>
    <xf numFmtId="0" fontId="19" fillId="24" borderId="0" xfId="0" applyFont="1" applyFill="1" applyBorder="1"/>
    <xf numFmtId="0" fontId="3" fillId="24" borderId="0" xfId="0" applyFont="1" applyFill="1" applyAlignment="1">
      <alignment horizontal="center" wrapText="1"/>
    </xf>
    <xf numFmtId="0" fontId="3" fillId="24" borderId="0" xfId="0" applyFont="1" applyFill="1" applyAlignment="1">
      <alignment horizontal="right"/>
    </xf>
    <xf numFmtId="0" fontId="4" fillId="24" borderId="12" xfId="0" applyFont="1" applyFill="1" applyBorder="1"/>
    <xf numFmtId="0" fontId="4" fillId="24" borderId="0" xfId="0" applyFont="1" applyFill="1"/>
    <xf numFmtId="3" fontId="0" fillId="24" borderId="0" xfId="0" applyNumberFormat="1" applyFill="1" applyAlignment="1">
      <alignment wrapText="1"/>
    </xf>
    <xf numFmtId="0" fontId="21" fillId="24" borderId="0" xfId="0" applyFont="1" applyFill="1" applyBorder="1" applyAlignment="1">
      <alignment horizontal="right"/>
    </xf>
    <xf numFmtId="1" fontId="21" fillId="24" borderId="0" xfId="0" applyNumberFormat="1" applyFont="1" applyFill="1" applyBorder="1" applyAlignment="1">
      <alignment horizontal="right"/>
    </xf>
    <xf numFmtId="0" fontId="19" fillId="24" borderId="0" xfId="0" applyFont="1" applyFill="1" applyBorder="1" applyAlignment="1">
      <alignment horizontal="right"/>
    </xf>
    <xf numFmtId="0" fontId="19" fillId="24" borderId="0" xfId="0" applyFont="1" applyFill="1" applyBorder="1" applyAlignment="1">
      <alignment horizontal="right" wrapText="1"/>
    </xf>
    <xf numFmtId="3" fontId="19" fillId="24" borderId="0" xfId="0" applyNumberFormat="1" applyFont="1" applyFill="1" applyBorder="1" applyAlignment="1">
      <alignment horizontal="right" wrapText="1"/>
    </xf>
    <xf numFmtId="3" fontId="1" fillId="24" borderId="12" xfId="0" applyNumberFormat="1" applyFont="1" applyFill="1" applyBorder="1" applyAlignment="1">
      <alignment horizontal="right" wrapText="1"/>
    </xf>
    <xf numFmtId="0" fontId="15" fillId="24" borderId="0" xfId="0" applyFont="1" applyFill="1"/>
    <xf numFmtId="0" fontId="19" fillId="24" borderId="0" xfId="0" applyFont="1" applyFill="1"/>
    <xf numFmtId="1" fontId="0" fillId="24" borderId="0" xfId="0" applyNumberFormat="1" applyFill="1" applyBorder="1"/>
    <xf numFmtId="41" fontId="0" fillId="24" borderId="0" xfId="0" applyNumberFormat="1" applyFill="1" applyAlignment="1">
      <alignment horizontal="center" wrapText="1"/>
    </xf>
    <xf numFmtId="41" fontId="3" fillId="24" borderId="0" xfId="0" applyNumberFormat="1" applyFont="1" applyFill="1" applyAlignment="1">
      <alignment horizontal="center" wrapText="1"/>
    </xf>
    <xf numFmtId="41" fontId="3" fillId="24" borderId="0" xfId="0" applyNumberFormat="1" applyFont="1" applyFill="1" applyAlignment="1">
      <alignment horizontal="left" wrapText="1"/>
    </xf>
    <xf numFmtId="0" fontId="4" fillId="24" borderId="0" xfId="0" applyFont="1" applyFill="1" applyBorder="1" applyAlignment="1">
      <alignment horizontal="left" wrapText="1"/>
    </xf>
    <xf numFmtId="3" fontId="4" fillId="24" borderId="0" xfId="0" applyNumberFormat="1" applyFont="1" applyFill="1" applyBorder="1" applyAlignment="1">
      <alignment horizontal="right" wrapText="1"/>
    </xf>
    <xf numFmtId="3" fontId="4" fillId="24" borderId="0" xfId="0" applyNumberFormat="1" applyFont="1" applyFill="1" applyBorder="1" applyAlignment="1">
      <alignment horizontal="right"/>
    </xf>
    <xf numFmtId="3" fontId="0" fillId="24" borderId="0" xfId="0" applyNumberFormat="1" applyFill="1"/>
    <xf numFmtId="0" fontId="4" fillId="24" borderId="12" xfId="0" applyFont="1" applyFill="1" applyBorder="1" applyAlignment="1">
      <alignment horizontal="left" wrapText="1"/>
    </xf>
    <xf numFmtId="41" fontId="4" fillId="24" borderId="12" xfId="0" applyNumberFormat="1" applyFont="1" applyFill="1" applyBorder="1" applyAlignment="1">
      <alignment horizontal="right" wrapText="1"/>
    </xf>
    <xf numFmtId="41" fontId="3" fillId="24" borderId="0" xfId="0" applyNumberFormat="1" applyFont="1" applyFill="1" applyBorder="1" applyAlignment="1">
      <alignment horizontal="right" wrapText="1"/>
    </xf>
    <xf numFmtId="41" fontId="4" fillId="24" borderId="0" xfId="0" applyNumberFormat="1" applyFont="1" applyFill="1" applyBorder="1" applyAlignment="1">
      <alignment horizontal="right" wrapText="1"/>
    </xf>
    <xf numFmtId="0" fontId="4" fillId="24" borderId="13" xfId="0" applyFont="1" applyFill="1" applyBorder="1" applyAlignment="1">
      <alignment horizontal="left" wrapText="1"/>
    </xf>
    <xf numFmtId="41" fontId="4" fillId="24" borderId="13" xfId="0" applyNumberFormat="1" applyFont="1" applyFill="1" applyBorder="1" applyAlignment="1">
      <alignment wrapText="1"/>
    </xf>
    <xf numFmtId="41" fontId="4" fillId="24" borderId="0" xfId="0" applyNumberFormat="1" applyFont="1" applyFill="1" applyBorder="1" applyAlignment="1">
      <alignment horizontal="right"/>
    </xf>
    <xf numFmtId="41" fontId="4" fillId="24" borderId="0" xfId="0" quotePrefix="1" applyNumberFormat="1" applyFont="1" applyFill="1" applyBorder="1" applyAlignment="1">
      <alignment horizontal="right" wrapText="1"/>
    </xf>
    <xf numFmtId="0" fontId="3" fillId="24" borderId="10" xfId="0" applyFont="1" applyFill="1" applyBorder="1" applyAlignment="1">
      <alignment horizontal="left" wrapText="1"/>
    </xf>
    <xf numFmtId="41" fontId="3" fillId="24" borderId="10" xfId="0" applyNumberFormat="1" applyFont="1" applyFill="1" applyBorder="1" applyAlignment="1">
      <alignment horizontal="right" wrapText="1"/>
    </xf>
    <xf numFmtId="0" fontId="61" fillId="24" borderId="0" xfId="0" applyNumberFormat="1" applyFont="1" applyFill="1" applyBorder="1" applyAlignment="1">
      <alignment horizontal="right"/>
    </xf>
    <xf numFmtId="3" fontId="4" fillId="24" borderId="0" xfId="0" applyNumberFormat="1" applyFont="1" applyFill="1" applyAlignment="1">
      <alignment horizontal="right" wrapText="1"/>
    </xf>
    <xf numFmtId="1" fontId="4" fillId="24" borderId="0" xfId="0" applyNumberFormat="1" applyFont="1" applyFill="1" applyAlignment="1">
      <alignment horizontal="right"/>
    </xf>
    <xf numFmtId="169" fontId="0" fillId="24" borderId="0" xfId="0" applyNumberFormat="1" applyFill="1"/>
    <xf numFmtId="3" fontId="4" fillId="24" borderId="0" xfId="0" quotePrefix="1" applyNumberFormat="1" applyFont="1" applyFill="1" applyBorder="1" applyAlignment="1">
      <alignment horizontal="right" wrapText="1"/>
    </xf>
    <xf numFmtId="3" fontId="4" fillId="24" borderId="0" xfId="0" quotePrefix="1" applyNumberFormat="1" applyFont="1" applyFill="1" applyAlignment="1">
      <alignment horizontal="right" wrapText="1"/>
    </xf>
    <xf numFmtId="3" fontId="3" fillId="24" borderId="10" xfId="0" applyNumberFormat="1" applyFont="1" applyFill="1" applyBorder="1" applyAlignment="1">
      <alignment horizontal="right" wrapText="1"/>
    </xf>
    <xf numFmtId="3" fontId="3" fillId="24" borderId="0" xfId="0" applyNumberFormat="1" applyFont="1" applyFill="1" applyAlignment="1">
      <alignment horizontal="right" wrapText="1"/>
    </xf>
    <xf numFmtId="9" fontId="0" fillId="24" borderId="0" xfId="0" applyNumberFormat="1" applyFill="1"/>
    <xf numFmtId="3" fontId="4" fillId="24" borderId="0" xfId="0" applyNumberFormat="1" applyFont="1" applyFill="1" applyBorder="1" applyAlignment="1">
      <alignment wrapText="1"/>
    </xf>
    <xf numFmtId="0" fontId="0" fillId="24" borderId="13" xfId="0" applyFill="1" applyBorder="1"/>
    <xf numFmtId="0" fontId="4" fillId="24" borderId="0" xfId="0" applyFont="1" applyFill="1" applyAlignment="1">
      <alignment horizontal="left" wrapText="1"/>
    </xf>
    <xf numFmtId="3" fontId="4" fillId="24" borderId="0" xfId="0" applyNumberFormat="1" applyFont="1" applyFill="1" applyAlignment="1">
      <alignment wrapText="1"/>
    </xf>
    <xf numFmtId="3" fontId="4" fillId="24" borderId="0" xfId="0" applyNumberFormat="1" applyFont="1" applyFill="1" applyAlignment="1">
      <alignment horizontal="right"/>
    </xf>
    <xf numFmtId="0" fontId="57" fillId="24" borderId="13" xfId="0" applyNumberFormat="1" applyFont="1" applyFill="1" applyBorder="1" applyAlignment="1">
      <alignment horizontal="right"/>
    </xf>
    <xf numFmtId="41" fontId="19" fillId="24" borderId="0" xfId="0" applyNumberFormat="1" applyFont="1" applyFill="1" applyBorder="1" applyAlignment="1">
      <alignment horizontal="right" wrapText="1"/>
    </xf>
    <xf numFmtId="41" fontId="19" fillId="24" borderId="0" xfId="0" applyNumberFormat="1" applyFont="1" applyFill="1" applyBorder="1" applyAlignment="1">
      <alignment horizontal="right"/>
    </xf>
    <xf numFmtId="0" fontId="15" fillId="24" borderId="0" xfId="0" applyFont="1" applyFill="1" applyBorder="1" applyAlignment="1">
      <alignment horizontal="left" wrapText="1"/>
    </xf>
    <xf numFmtId="41" fontId="21" fillId="24" borderId="0" xfId="0" applyNumberFormat="1" applyFont="1" applyFill="1" applyBorder="1" applyAlignment="1">
      <alignment horizontal="right" wrapText="1"/>
    </xf>
    <xf numFmtId="3" fontId="0" fillId="24" borderId="0" xfId="0" applyNumberFormat="1" applyFill="1" applyAlignment="1">
      <alignment horizontal="center" wrapText="1"/>
    </xf>
    <xf numFmtId="3" fontId="5" fillId="24" borderId="0" xfId="36" applyNumberFormat="1" applyFill="1" applyAlignment="1" applyProtection="1">
      <alignment horizontal="right"/>
    </xf>
    <xf numFmtId="0" fontId="4" fillId="24" borderId="0" xfId="0" applyFont="1" applyFill="1" applyBorder="1" applyAlignment="1">
      <alignment wrapText="1"/>
    </xf>
    <xf numFmtId="0" fontId="7" fillId="24" borderId="0" xfId="0" applyFont="1" applyFill="1"/>
    <xf numFmtId="1" fontId="0" fillId="24" borderId="0" xfId="0" applyNumberFormat="1" applyFill="1"/>
    <xf numFmtId="3" fontId="4" fillId="24" borderId="12" xfId="0" applyNumberFormat="1" applyFont="1" applyFill="1" applyBorder="1" applyAlignment="1">
      <alignment horizontal="right"/>
    </xf>
    <xf numFmtId="0" fontId="7" fillId="24" borderId="0" xfId="0" applyFont="1" applyFill="1" applyBorder="1"/>
    <xf numFmtId="3" fontId="3" fillId="24" borderId="0" xfId="0" applyNumberFormat="1" applyFont="1" applyFill="1" applyAlignment="1">
      <alignment horizontal="right"/>
    </xf>
    <xf numFmtId="3" fontId="0" fillId="24" borderId="0" xfId="0" applyNumberFormat="1" applyFill="1" applyAlignment="1">
      <alignment horizontal="right"/>
    </xf>
    <xf numFmtId="3" fontId="61" fillId="24" borderId="0" xfId="0" applyNumberFormat="1" applyFont="1" applyFill="1" applyBorder="1" applyAlignment="1">
      <alignment horizontal="right"/>
    </xf>
    <xf numFmtId="3" fontId="57" fillId="24" borderId="12" xfId="0" applyNumberFormat="1" applyFont="1" applyFill="1" applyBorder="1" applyAlignment="1">
      <alignment horizontal="right"/>
    </xf>
    <xf numFmtId="0" fontId="11" fillId="24" borderId="0" xfId="0" applyFont="1" applyFill="1"/>
    <xf numFmtId="3" fontId="7" fillId="24" borderId="0" xfId="0" applyNumberFormat="1" applyFont="1" applyFill="1"/>
    <xf numFmtId="3" fontId="7" fillId="24" borderId="0" xfId="0" applyNumberFormat="1" applyFont="1" applyFill="1" applyBorder="1"/>
    <xf numFmtId="3" fontId="7" fillId="24" borderId="0" xfId="0" applyNumberFormat="1" applyFont="1" applyFill="1" applyBorder="1" applyAlignment="1">
      <alignment horizontal="left"/>
    </xf>
    <xf numFmtId="3" fontId="6" fillId="24" borderId="0" xfId="0" applyNumberFormat="1" applyFont="1" applyFill="1" applyBorder="1" applyAlignment="1">
      <alignment horizontal="left" wrapText="1"/>
    </xf>
    <xf numFmtId="3" fontId="7" fillId="24" borderId="0" xfId="0" applyNumberFormat="1" applyFont="1" applyFill="1" applyBorder="1" applyAlignment="1">
      <alignment wrapText="1"/>
    </xf>
    <xf numFmtId="3" fontId="6" fillId="24" borderId="0" xfId="0" applyNumberFormat="1" applyFont="1" applyFill="1" applyBorder="1" applyAlignment="1">
      <alignment horizontal="right"/>
    </xf>
    <xf numFmtId="3" fontId="7" fillId="24" borderId="0" xfId="0" applyNumberFormat="1" applyFont="1" applyFill="1" applyBorder="1" applyAlignment="1">
      <alignment horizontal="right"/>
    </xf>
    <xf numFmtId="3" fontId="7" fillId="24" borderId="0" xfId="0" applyNumberFormat="1" applyFont="1" applyFill="1" applyBorder="1" applyAlignment="1">
      <alignment horizontal="right" wrapText="1"/>
    </xf>
    <xf numFmtId="3" fontId="0" fillId="24" borderId="0" xfId="0" applyNumberFormat="1" applyFill="1" applyBorder="1"/>
    <xf numFmtId="3" fontId="19" fillId="24" borderId="0" xfId="0" quotePrefix="1" applyNumberFormat="1" applyFont="1" applyFill="1" applyBorder="1" applyAlignment="1">
      <alignment horizontal="right" wrapText="1"/>
    </xf>
    <xf numFmtId="3" fontId="21" fillId="24" borderId="0" xfId="0" applyNumberFormat="1" applyFont="1" applyFill="1" applyBorder="1" applyAlignment="1">
      <alignment horizontal="right" wrapText="1"/>
    </xf>
    <xf numFmtId="0" fontId="3" fillId="24" borderId="0" xfId="0" applyFont="1" applyFill="1" applyBorder="1" applyAlignment="1">
      <alignment horizontal="right"/>
    </xf>
    <xf numFmtId="0" fontId="4" fillId="24" borderId="10" xfId="0" applyFont="1" applyFill="1" applyBorder="1" applyAlignment="1">
      <alignment horizontal="center" wrapText="1"/>
    </xf>
    <xf numFmtId="0" fontId="3" fillId="24" borderId="0" xfId="0" applyFont="1" applyFill="1" applyBorder="1" applyAlignment="1">
      <alignment horizontal="right" wrapText="1"/>
    </xf>
    <xf numFmtId="0" fontId="0" fillId="24" borderId="0" xfId="0" applyFill="1" applyBorder="1" applyAlignment="1">
      <alignment horizontal="left" wrapText="1"/>
    </xf>
    <xf numFmtId="0" fontId="4" fillId="24" borderId="0" xfId="0" applyFont="1" applyFill="1" applyBorder="1" applyAlignment="1"/>
    <xf numFmtId="0" fontId="0" fillId="24" borderId="0" xfId="0" applyFill="1" applyBorder="1" applyAlignment="1">
      <alignment horizontal="center" wrapText="1"/>
    </xf>
    <xf numFmtId="3" fontId="1" fillId="24" borderId="0" xfId="28" applyNumberFormat="1" applyFont="1" applyFill="1" applyBorder="1" applyAlignment="1">
      <alignment horizontal="right" wrapText="1"/>
    </xf>
    <xf numFmtId="3" fontId="0" fillId="24" borderId="0" xfId="28" applyNumberFormat="1" applyFont="1" applyFill="1" applyBorder="1" applyAlignment="1">
      <alignment horizontal="right" wrapText="1"/>
    </xf>
    <xf numFmtId="0" fontId="0" fillId="24" borderId="0" xfId="0" applyFill="1" applyAlignment="1">
      <alignment horizontal="left"/>
    </xf>
    <xf numFmtId="0" fontId="0" fillId="24" borderId="12" xfId="0" applyFill="1" applyBorder="1" applyAlignment="1">
      <alignment horizontal="left" wrapText="1"/>
    </xf>
    <xf numFmtId="3" fontId="0" fillId="24" borderId="12" xfId="28" applyNumberFormat="1" applyFont="1" applyFill="1" applyBorder="1" applyAlignment="1">
      <alignment horizontal="right" wrapText="1"/>
    </xf>
    <xf numFmtId="3" fontId="4" fillId="24" borderId="12" xfId="28" applyNumberFormat="1" applyFont="1" applyFill="1" applyBorder="1" applyAlignment="1">
      <alignment horizontal="right"/>
    </xf>
    <xf numFmtId="3" fontId="0" fillId="24" borderId="12" xfId="28" applyNumberFormat="1" applyFont="1" applyFill="1" applyBorder="1" applyAlignment="1">
      <alignment horizontal="right"/>
    </xf>
    <xf numFmtId="0" fontId="2" fillId="24" borderId="0" xfId="0" applyFont="1" applyFill="1" applyAlignment="1">
      <alignment wrapText="1"/>
    </xf>
    <xf numFmtId="0" fontId="4" fillId="24" borderId="12" xfId="0" applyFont="1" applyFill="1" applyBorder="1" applyAlignment="1">
      <alignment horizontal="right" wrapText="1"/>
    </xf>
    <xf numFmtId="0" fontId="13" fillId="24" borderId="0" xfId="0" applyFont="1" applyFill="1" applyBorder="1" applyAlignment="1">
      <alignment horizontal="left" wrapText="1"/>
    </xf>
    <xf numFmtId="0" fontId="3" fillId="24" borderId="0" xfId="0" applyFont="1" applyFill="1" applyAlignment="1">
      <alignment horizontal="right" wrapText="1"/>
    </xf>
    <xf numFmtId="0" fontId="0" fillId="24" borderId="0" xfId="0" applyFill="1" applyAlignment="1">
      <alignment horizontal="right" wrapText="1"/>
    </xf>
    <xf numFmtId="0" fontId="4" fillId="24" borderId="0" xfId="0" applyFont="1" applyFill="1" applyAlignment="1">
      <alignment horizontal="right" wrapText="1"/>
    </xf>
    <xf numFmtId="0" fontId="3" fillId="24" borderId="0" xfId="0" applyFont="1" applyFill="1" applyBorder="1" applyAlignment="1">
      <alignment horizontal="left" wrapText="1"/>
    </xf>
    <xf numFmtId="0" fontId="3" fillId="24" borderId="0" xfId="0" applyFont="1" applyFill="1" applyBorder="1"/>
    <xf numFmtId="0" fontId="0" fillId="24" borderId="12" xfId="0" applyFill="1" applyBorder="1"/>
    <xf numFmtId="0" fontId="59" fillId="24" borderId="0" xfId="0" applyFont="1" applyFill="1" applyBorder="1"/>
    <xf numFmtId="0" fontId="0" fillId="24" borderId="0" xfId="0" applyFill="1" applyBorder="1" applyAlignment="1">
      <alignment horizontal="right" wrapText="1"/>
    </xf>
    <xf numFmtId="0" fontId="4" fillId="24" borderId="0" xfId="0" applyFont="1" applyFill="1" applyBorder="1"/>
    <xf numFmtId="0" fontId="4" fillId="24" borderId="0" xfId="0" applyFont="1" applyFill="1" applyBorder="1" applyAlignment="1">
      <alignment horizontal="right" wrapText="1"/>
    </xf>
    <xf numFmtId="0" fontId="15" fillId="24" borderId="12" xfId="0" applyFont="1" applyFill="1" applyBorder="1"/>
    <xf numFmtId="0" fontId="7" fillId="24" borderId="0" xfId="0" applyFont="1" applyFill="1" applyAlignment="1">
      <alignment horizontal="right" wrapText="1"/>
    </xf>
    <xf numFmtId="0" fontId="23" fillId="24" borderId="0" xfId="0" applyFont="1" applyFill="1" applyBorder="1" applyAlignment="1">
      <alignment horizontal="left" wrapText="1"/>
    </xf>
    <xf numFmtId="0" fontId="25" fillId="24" borderId="0" xfId="0" applyFont="1" applyFill="1" applyBorder="1" applyAlignment="1">
      <alignment horizontal="left" wrapText="1"/>
    </xf>
    <xf numFmtId="0" fontId="23" fillId="24" borderId="0" xfId="0" applyFont="1" applyFill="1" applyBorder="1" applyAlignment="1">
      <alignment horizontal="right" wrapText="1"/>
    </xf>
    <xf numFmtId="0" fontId="23" fillId="24" borderId="0" xfId="0" applyFont="1" applyFill="1" applyBorder="1"/>
    <xf numFmtId="0" fontId="23" fillId="24" borderId="0" xfId="0" applyFont="1" applyFill="1" applyBorder="1" applyAlignment="1">
      <alignment horizontal="center" wrapText="1"/>
    </xf>
    <xf numFmtId="0" fontId="34" fillId="24" borderId="0" xfId="0" applyFont="1" applyFill="1" applyBorder="1" applyAlignment="1">
      <alignment horizontal="left" wrapText="1"/>
    </xf>
    <xf numFmtId="0" fontId="25" fillId="24" borderId="0" xfId="0" applyFont="1" applyFill="1" applyBorder="1" applyAlignment="1">
      <alignment horizontal="right" wrapText="1"/>
    </xf>
    <xf numFmtId="0" fontId="25" fillId="24" borderId="0" xfId="0" applyFont="1" applyFill="1" applyBorder="1"/>
    <xf numFmtId="0" fontId="3" fillId="24" borderId="0" xfId="0" applyFont="1" applyFill="1" applyBorder="1" applyAlignment="1">
      <alignment horizontal="center" wrapText="1"/>
    </xf>
    <xf numFmtId="0" fontId="3" fillId="24" borderId="12" xfId="0" applyFont="1" applyFill="1" applyBorder="1" applyAlignment="1">
      <alignment horizontal="right" wrapText="1"/>
    </xf>
    <xf numFmtId="3" fontId="3" fillId="24" borderId="12" xfId="0" applyNumberFormat="1" applyFont="1" applyFill="1" applyBorder="1" applyAlignment="1">
      <alignment horizontal="center" vertical="center" wrapText="1"/>
    </xf>
    <xf numFmtId="0" fontId="4" fillId="24" borderId="0" xfId="0" applyFont="1" applyFill="1" applyBorder="1" applyAlignment="1">
      <alignment horizontal="right"/>
    </xf>
    <xf numFmtId="0" fontId="3" fillId="24" borderId="0" xfId="0" applyFont="1" applyFill="1" applyBorder="1" applyAlignment="1">
      <alignment vertical="center" wrapText="1"/>
    </xf>
    <xf numFmtId="0" fontId="3" fillId="24" borderId="0" xfId="0" applyFont="1" applyFill="1" applyBorder="1" applyAlignment="1">
      <alignment horizontal="center" vertical="center" wrapText="1"/>
    </xf>
    <xf numFmtId="0" fontId="4" fillId="24" borderId="12" xfId="0" applyFont="1" applyFill="1" applyBorder="1" applyAlignment="1">
      <alignment horizontal="right"/>
    </xf>
    <xf numFmtId="0" fontId="3" fillId="24" borderId="21" xfId="0" applyFont="1" applyFill="1" applyBorder="1" applyAlignment="1">
      <alignment horizontal="right"/>
    </xf>
    <xf numFmtId="0" fontId="4" fillId="24" borderId="22" xfId="0" applyFont="1" applyFill="1" applyBorder="1" applyAlignment="1">
      <alignment horizontal="right"/>
    </xf>
    <xf numFmtId="0" fontId="3" fillId="24" borderId="23" xfId="0" applyFont="1" applyFill="1" applyBorder="1" applyAlignment="1">
      <alignment horizontal="right"/>
    </xf>
    <xf numFmtId="1" fontId="4" fillId="24" borderId="0" xfId="28" applyNumberFormat="1" applyFont="1" applyFill="1" applyBorder="1" applyAlignment="1">
      <alignment horizontal="right"/>
    </xf>
    <xf numFmtId="1" fontId="3" fillId="24" borderId="24" xfId="28" applyNumberFormat="1" applyFont="1" applyFill="1" applyBorder="1" applyAlignment="1">
      <alignment horizontal="right"/>
    </xf>
    <xf numFmtId="1" fontId="3" fillId="24" borderId="25" xfId="28" applyNumberFormat="1" applyFont="1" applyFill="1" applyBorder="1" applyAlignment="1">
      <alignment horizontal="right"/>
    </xf>
    <xf numFmtId="1" fontId="4" fillId="24" borderId="25" xfId="28" applyNumberFormat="1" applyFont="1" applyFill="1" applyBorder="1" applyAlignment="1">
      <alignment horizontal="right"/>
    </xf>
    <xf numFmtId="1" fontId="3" fillId="24" borderId="26" xfId="28" applyNumberFormat="1" applyFont="1" applyFill="1" applyBorder="1" applyAlignment="1">
      <alignment horizontal="right"/>
    </xf>
    <xf numFmtId="1" fontId="4" fillId="24" borderId="26" xfId="28" applyNumberFormat="1" applyFont="1" applyFill="1" applyBorder="1" applyAlignment="1">
      <alignment horizontal="right"/>
    </xf>
    <xf numFmtId="1" fontId="57" fillId="24" borderId="0" xfId="0" applyNumberFormat="1" applyFont="1" applyFill="1"/>
    <xf numFmtId="0" fontId="57" fillId="24" borderId="0" xfId="0" applyFont="1" applyFill="1"/>
    <xf numFmtId="1" fontId="3" fillId="24" borderId="0" xfId="28" applyNumberFormat="1" applyFont="1" applyFill="1" applyBorder="1" applyAlignment="1">
      <alignment horizontal="right"/>
    </xf>
    <xf numFmtId="1" fontId="4" fillId="24" borderId="25" xfId="28" applyNumberFormat="1" applyFont="1" applyFill="1" applyBorder="1" applyAlignment="1">
      <alignment horizontal="right" wrapText="1"/>
    </xf>
    <xf numFmtId="1" fontId="4" fillId="24" borderId="0" xfId="28" applyNumberFormat="1" applyFont="1" applyFill="1" applyBorder="1" applyAlignment="1">
      <alignment horizontal="right" wrapText="1"/>
    </xf>
    <xf numFmtId="1" fontId="0" fillId="24" borderId="26" xfId="28" applyNumberFormat="1" applyFont="1" applyFill="1" applyBorder="1" applyAlignment="1">
      <alignment horizontal="right" wrapText="1"/>
    </xf>
    <xf numFmtId="1" fontId="0" fillId="24" borderId="0" xfId="28" applyNumberFormat="1" applyFont="1" applyFill="1" applyBorder="1" applyAlignment="1">
      <alignment horizontal="right"/>
    </xf>
    <xf numFmtId="1" fontId="0" fillId="24" borderId="26" xfId="28" applyNumberFormat="1" applyFont="1" applyFill="1" applyBorder="1" applyAlignment="1">
      <alignment horizontal="right"/>
    </xf>
    <xf numFmtId="1" fontId="4" fillId="24" borderId="0" xfId="0" applyNumberFormat="1" applyFont="1" applyFill="1" applyBorder="1"/>
    <xf numFmtId="1" fontId="4" fillId="24" borderId="12" xfId="0" applyNumberFormat="1" applyFont="1" applyFill="1" applyBorder="1"/>
    <xf numFmtId="1" fontId="3" fillId="24" borderId="21" xfId="28" applyNumberFormat="1" applyFont="1" applyFill="1" applyBorder="1" applyAlignment="1">
      <alignment horizontal="right"/>
    </xf>
    <xf numFmtId="1" fontId="3" fillId="24" borderId="12" xfId="28" applyNumberFormat="1" applyFont="1" applyFill="1" applyBorder="1" applyAlignment="1">
      <alignment horizontal="right"/>
    </xf>
    <xf numFmtId="1" fontId="3" fillId="24" borderId="22" xfId="28" applyNumberFormat="1" applyFont="1" applyFill="1" applyBorder="1" applyAlignment="1">
      <alignment horizontal="right"/>
    </xf>
    <xf numFmtId="1" fontId="1" fillId="24" borderId="22" xfId="28" applyNumberFormat="1" applyFont="1" applyFill="1" applyBorder="1" applyAlignment="1">
      <alignment horizontal="right"/>
    </xf>
    <xf numFmtId="1" fontId="1" fillId="24" borderId="12" xfId="28" applyNumberFormat="1" applyFont="1" applyFill="1" applyBorder="1" applyAlignment="1">
      <alignment horizontal="right"/>
    </xf>
    <xf numFmtId="1" fontId="3" fillId="24" borderId="23" xfId="28" applyNumberFormat="1" applyFont="1" applyFill="1" applyBorder="1" applyAlignment="1">
      <alignment horizontal="right"/>
    </xf>
    <xf numFmtId="1" fontId="4" fillId="24" borderId="12" xfId="28" applyNumberFormat="1" applyFont="1" applyFill="1" applyBorder="1" applyAlignment="1">
      <alignment horizontal="right"/>
    </xf>
    <xf numFmtId="1" fontId="4" fillId="24" borderId="23" xfId="28" applyNumberFormat="1" applyFont="1" applyFill="1" applyBorder="1" applyAlignment="1">
      <alignment horizontal="right"/>
    </xf>
    <xf numFmtId="0" fontId="2" fillId="24" borderId="0" xfId="0" applyFont="1" applyFill="1" applyBorder="1"/>
    <xf numFmtId="0" fontId="1" fillId="24" borderId="0" xfId="0" applyFont="1" applyFill="1" applyBorder="1"/>
    <xf numFmtId="0" fontId="1" fillId="24" borderId="0" xfId="0" applyFont="1" applyFill="1"/>
    <xf numFmtId="0" fontId="19" fillId="24" borderId="0" xfId="0" applyFont="1" applyFill="1" applyBorder="1" applyAlignment="1">
      <alignment horizontal="left" indent="1"/>
    </xf>
    <xf numFmtId="0" fontId="21" fillId="24" borderId="0" xfId="0" applyFont="1" applyFill="1" applyBorder="1"/>
    <xf numFmtId="3" fontId="3" fillId="24" borderId="0" xfId="0" applyNumberFormat="1" applyFont="1" applyFill="1" applyAlignment="1">
      <alignment vertical="center" wrapText="1"/>
    </xf>
    <xf numFmtId="3" fontId="4" fillId="24" borderId="0" xfId="0" applyNumberFormat="1" applyFont="1" applyFill="1" applyAlignment="1">
      <alignment horizontal="center" vertical="center" wrapText="1"/>
    </xf>
    <xf numFmtId="0" fontId="0" fillId="24" borderId="0" xfId="0" applyFill="1" applyAlignment="1">
      <alignment vertical="center" wrapText="1"/>
    </xf>
    <xf numFmtId="3" fontId="4" fillId="24" borderId="0" xfId="0" applyNumberFormat="1" applyFont="1" applyFill="1" applyAlignment="1">
      <alignment vertical="center" wrapText="1"/>
    </xf>
    <xf numFmtId="3" fontId="4" fillId="24" borderId="0" xfId="0" applyNumberFormat="1" applyFont="1" applyFill="1" applyBorder="1" applyAlignment="1">
      <alignment vertical="center" wrapText="1"/>
    </xf>
    <xf numFmtId="3" fontId="0" fillId="24" borderId="0" xfId="28" applyNumberFormat="1" applyFont="1" applyFill="1" applyBorder="1"/>
    <xf numFmtId="3" fontId="3" fillId="24" borderId="0" xfId="28" applyNumberFormat="1" applyFont="1" applyFill="1" applyBorder="1"/>
    <xf numFmtId="0" fontId="0" fillId="24" borderId="0" xfId="0" applyNumberFormat="1" applyFill="1" applyAlignment="1">
      <alignment horizontal="left"/>
    </xf>
    <xf numFmtId="3" fontId="3" fillId="24" borderId="0" xfId="0" applyNumberFormat="1" applyFont="1" applyFill="1"/>
    <xf numFmtId="3" fontId="0" fillId="24" borderId="12" xfId="28" applyNumberFormat="1" applyFont="1" applyFill="1" applyBorder="1"/>
    <xf numFmtId="3" fontId="3" fillId="24" borderId="12" xfId="28" applyNumberFormat="1" applyFont="1" applyFill="1" applyBorder="1"/>
    <xf numFmtId="3" fontId="16" fillId="24" borderId="0" xfId="0" applyNumberFormat="1" applyFont="1" applyFill="1" applyAlignment="1">
      <alignment horizontal="left" vertical="center"/>
    </xf>
    <xf numFmtId="3" fontId="16" fillId="24" borderId="0" xfId="0" applyNumberFormat="1" applyFont="1" applyFill="1" applyAlignment="1">
      <alignment horizontal="left" vertical="center" wrapText="1"/>
    </xf>
    <xf numFmtId="0" fontId="3" fillId="24" borderId="10" xfId="0" applyFont="1" applyFill="1" applyBorder="1" applyAlignment="1">
      <alignment horizontal="center" wrapText="1"/>
    </xf>
    <xf numFmtId="0" fontId="4" fillId="24" borderId="0" xfId="0" applyNumberFormat="1" applyFont="1" applyFill="1" applyBorder="1" applyAlignment="1">
      <alignment horizontal="right" wrapText="1"/>
    </xf>
    <xf numFmtId="3" fontId="3" fillId="24" borderId="10" xfId="0" applyNumberFormat="1" applyFont="1" applyFill="1" applyBorder="1" applyAlignment="1">
      <alignment horizontal="center" wrapText="1"/>
    </xf>
    <xf numFmtId="3" fontId="2" fillId="24" borderId="0" xfId="0" applyNumberFormat="1" applyFont="1" applyFill="1" applyAlignment="1">
      <alignment horizontal="left" vertical="center" wrapText="1"/>
    </xf>
    <xf numFmtId="3" fontId="3" fillId="24" borderId="0" xfId="0" applyNumberFormat="1" applyFont="1" applyFill="1" applyBorder="1" applyAlignment="1">
      <alignment horizontal="left" vertical="center" wrapText="1"/>
    </xf>
    <xf numFmtId="3" fontId="3" fillId="24" borderId="0" xfId="0" applyNumberFormat="1" applyFont="1" applyFill="1" applyBorder="1" applyAlignment="1">
      <alignment horizontal="left" vertical="center"/>
    </xf>
    <xf numFmtId="3" fontId="4" fillId="24" borderId="0" xfId="0" applyNumberFormat="1" applyFont="1" applyFill="1" applyAlignment="1">
      <alignment horizontal="center" vertical="center"/>
    </xf>
    <xf numFmtId="3" fontId="4" fillId="24" borderId="0" xfId="0" applyNumberFormat="1" applyFont="1" applyFill="1" applyBorder="1" applyAlignment="1">
      <alignment horizontal="left" vertical="center"/>
    </xf>
    <xf numFmtId="0" fontId="58" fillId="24" borderId="0" xfId="0" applyFont="1" applyFill="1"/>
    <xf numFmtId="3" fontId="4" fillId="24" borderId="12" xfId="0" applyNumberFormat="1" applyFont="1" applyFill="1" applyBorder="1" applyAlignment="1">
      <alignment horizontal="right" vertical="center" wrapText="1"/>
    </xf>
    <xf numFmtId="3" fontId="4" fillId="24" borderId="0" xfId="0" applyNumberFormat="1" applyFont="1" applyFill="1" applyBorder="1" applyAlignment="1">
      <alignment horizontal="left" vertical="center" wrapText="1"/>
    </xf>
    <xf numFmtId="167" fontId="4" fillId="24" borderId="0" xfId="28" applyNumberFormat="1" applyFont="1" applyFill="1" applyBorder="1" applyAlignment="1">
      <alignment horizontal="right" vertical="center" wrapText="1"/>
    </xf>
    <xf numFmtId="167" fontId="3" fillId="24" borderId="0" xfId="28" applyNumberFormat="1" applyFont="1" applyFill="1" applyBorder="1" applyAlignment="1">
      <alignment horizontal="right" vertical="center" wrapText="1"/>
    </xf>
    <xf numFmtId="0" fontId="4" fillId="24" borderId="0" xfId="0" applyNumberFormat="1" applyFont="1" applyFill="1" applyBorder="1" applyAlignment="1" applyProtection="1">
      <alignment horizontal="left" vertical="center" wrapText="1"/>
    </xf>
    <xf numFmtId="167" fontId="4" fillId="24" borderId="0" xfId="28" applyNumberFormat="1" applyFont="1" applyFill="1" applyBorder="1" applyAlignment="1">
      <alignment horizontal="center" vertical="center" wrapText="1"/>
    </xf>
    <xf numFmtId="9" fontId="4" fillId="24" borderId="0" xfId="43" applyFont="1" applyFill="1" applyBorder="1" applyAlignment="1">
      <alignment vertical="center" wrapText="1"/>
    </xf>
    <xf numFmtId="167" fontId="0" fillId="24" borderId="0" xfId="28" applyNumberFormat="1" applyFont="1" applyFill="1" applyAlignment="1">
      <alignment horizontal="center"/>
    </xf>
    <xf numFmtId="9" fontId="0" fillId="24" borderId="0" xfId="43" applyFont="1" applyFill="1" applyBorder="1"/>
    <xf numFmtId="0" fontId="4" fillId="24" borderId="12" xfId="0" applyNumberFormat="1" applyFont="1" applyFill="1" applyBorder="1" applyAlignment="1" applyProtection="1">
      <alignment horizontal="left" vertical="center" wrapText="1"/>
    </xf>
    <xf numFmtId="9" fontId="4" fillId="24" borderId="12" xfId="43" applyFont="1" applyFill="1" applyBorder="1" applyAlignment="1">
      <alignment vertical="center" wrapText="1"/>
    </xf>
    <xf numFmtId="3" fontId="3" fillId="24" borderId="0" xfId="0" applyNumberFormat="1" applyFont="1" applyFill="1" applyBorder="1" applyAlignment="1" applyProtection="1">
      <alignment horizontal="left" vertical="center" wrapText="1"/>
    </xf>
    <xf numFmtId="3" fontId="3" fillId="24" borderId="0" xfId="0" applyNumberFormat="1" applyFont="1" applyFill="1" applyBorder="1" applyAlignment="1">
      <alignment horizontal="center" vertical="center" wrapText="1"/>
    </xf>
    <xf numFmtId="3" fontId="4" fillId="24" borderId="0" xfId="0" applyNumberFormat="1" applyFont="1" applyFill="1" applyBorder="1" applyAlignment="1" applyProtection="1">
      <alignment vertical="center" wrapText="1"/>
    </xf>
    <xf numFmtId="9" fontId="57" fillId="24" borderId="0" xfId="43" applyFont="1" applyFill="1" applyAlignment="1">
      <alignment vertical="center" wrapText="1"/>
    </xf>
    <xf numFmtId="3" fontId="4" fillId="24" borderId="0" xfId="0" applyNumberFormat="1" applyFont="1" applyFill="1" applyBorder="1" applyAlignment="1" applyProtection="1">
      <alignment vertical="center"/>
    </xf>
    <xf numFmtId="3" fontId="4" fillId="24" borderId="0" xfId="0" applyNumberFormat="1" applyFont="1" applyFill="1" applyBorder="1" applyAlignment="1" applyProtection="1">
      <alignment horizontal="left" vertical="center" wrapText="1"/>
    </xf>
    <xf numFmtId="167" fontId="57" fillId="24" borderId="0" xfId="28" applyNumberFormat="1" applyFont="1" applyFill="1" applyBorder="1"/>
    <xf numFmtId="167" fontId="3" fillId="24" borderId="0" xfId="28" applyNumberFormat="1" applyFont="1" applyFill="1" applyBorder="1"/>
    <xf numFmtId="9" fontId="3" fillId="24" borderId="0" xfId="43" applyFont="1" applyFill="1" applyBorder="1"/>
    <xf numFmtId="9" fontId="3" fillId="24" borderId="0" xfId="43" applyFont="1" applyFill="1" applyBorder="1" applyAlignment="1">
      <alignment vertical="center" wrapText="1"/>
    </xf>
    <xf numFmtId="3" fontId="3" fillId="24" borderId="12" xfId="0" applyNumberFormat="1" applyFont="1" applyFill="1" applyBorder="1" applyAlignment="1" applyProtection="1">
      <alignment horizontal="left" vertical="center" wrapText="1"/>
    </xf>
    <xf numFmtId="3" fontId="59" fillId="24" borderId="12" xfId="0" applyNumberFormat="1" applyFont="1" applyFill="1" applyBorder="1" applyAlignment="1">
      <alignment horizontal="center" vertical="center" wrapText="1"/>
    </xf>
    <xf numFmtId="3" fontId="4" fillId="24" borderId="0" xfId="0" applyNumberFormat="1" applyFont="1" applyFill="1" applyAlignment="1">
      <alignment horizontal="right" vertical="center" wrapText="1"/>
    </xf>
    <xf numFmtId="3" fontId="15" fillId="24" borderId="0" xfId="0" applyNumberFormat="1" applyFont="1" applyFill="1" applyAlignment="1">
      <alignment horizontal="left" vertical="center" wrapText="1"/>
    </xf>
    <xf numFmtId="9" fontId="16" fillId="24" borderId="0" xfId="43" applyFont="1" applyFill="1" applyAlignment="1">
      <alignment horizontal="left" vertical="center" wrapText="1"/>
    </xf>
    <xf numFmtId="10" fontId="16" fillId="24" borderId="0" xfId="0" applyNumberFormat="1" applyFont="1" applyFill="1" applyAlignment="1">
      <alignment horizontal="left" vertical="center" wrapText="1"/>
    </xf>
    <xf numFmtId="167" fontId="4" fillId="24" borderId="0" xfId="28" applyNumberFormat="1" applyFont="1" applyFill="1" applyBorder="1" applyAlignment="1">
      <alignment vertical="center" wrapText="1"/>
    </xf>
    <xf numFmtId="9" fontId="57" fillId="24" borderId="0" xfId="0" applyNumberFormat="1" applyFont="1" applyFill="1"/>
    <xf numFmtId="9" fontId="57" fillId="24" borderId="0" xfId="43" applyFont="1" applyFill="1" applyAlignment="1">
      <alignment vertical="center"/>
    </xf>
    <xf numFmtId="167" fontId="37" fillId="24" borderId="0" xfId="28" applyNumberFormat="1" applyFont="1" applyFill="1" applyBorder="1"/>
    <xf numFmtId="3" fontId="15" fillId="24" borderId="0" xfId="0" applyNumberFormat="1" applyFont="1" applyFill="1" applyBorder="1" applyAlignment="1">
      <alignment horizontal="left" vertical="center" wrapText="1"/>
    </xf>
    <xf numFmtId="3" fontId="24" fillId="24" borderId="0" xfId="0" applyNumberFormat="1" applyFont="1" applyFill="1" applyBorder="1" applyAlignment="1">
      <alignment horizontal="left" vertical="center"/>
    </xf>
    <xf numFmtId="3" fontId="23" fillId="24" borderId="0" xfId="0" applyNumberFormat="1" applyFont="1" applyFill="1" applyBorder="1" applyAlignment="1">
      <alignment horizontal="center" vertical="center" wrapText="1"/>
    </xf>
    <xf numFmtId="3" fontId="25" fillId="24" borderId="0" xfId="0" applyNumberFormat="1" applyFont="1" applyFill="1" applyBorder="1" applyAlignment="1">
      <alignment horizontal="left" vertical="center" wrapText="1"/>
    </xf>
    <xf numFmtId="3" fontId="23" fillId="24" borderId="0" xfId="0" applyNumberFormat="1" applyFont="1" applyFill="1" applyBorder="1" applyAlignment="1">
      <alignment horizontal="left" vertical="center" wrapText="1"/>
    </xf>
    <xf numFmtId="3" fontId="23" fillId="24" borderId="0" xfId="0" applyNumberFormat="1" applyFont="1" applyFill="1" applyBorder="1" applyAlignment="1" applyProtection="1">
      <alignment horizontal="left" vertical="center" wrapText="1" indent="1"/>
    </xf>
    <xf numFmtId="3" fontId="23" fillId="24" borderId="0" xfId="0" applyNumberFormat="1" applyFont="1" applyFill="1" applyBorder="1" applyAlignment="1">
      <alignment horizontal="right" vertical="center" wrapText="1"/>
    </xf>
    <xf numFmtId="3" fontId="25" fillId="24" borderId="0" xfId="0" applyNumberFormat="1" applyFont="1" applyFill="1" applyBorder="1" applyAlignment="1">
      <alignment horizontal="right" vertical="center" wrapText="1"/>
    </xf>
    <xf numFmtId="3" fontId="1" fillId="24" borderId="0" xfId="0" applyNumberFormat="1" applyFont="1" applyFill="1" applyBorder="1" applyAlignment="1" applyProtection="1">
      <alignment horizontal="left" vertical="center" indent="1"/>
    </xf>
    <xf numFmtId="3" fontId="23" fillId="24" borderId="0" xfId="0" applyNumberFormat="1" applyFont="1" applyFill="1" applyBorder="1" applyAlignment="1" applyProtection="1">
      <alignment horizontal="left" vertical="center" indent="1"/>
    </xf>
    <xf numFmtId="3" fontId="23" fillId="24" borderId="0" xfId="0" applyNumberFormat="1" applyFont="1" applyFill="1" applyBorder="1" applyAlignment="1" applyProtection="1">
      <alignment horizontal="left" vertical="center" wrapText="1"/>
    </xf>
    <xf numFmtId="3" fontId="25" fillId="24" borderId="0" xfId="0" applyNumberFormat="1" applyFont="1" applyFill="1" applyBorder="1" applyAlignment="1" applyProtection="1">
      <alignment horizontal="left" vertical="center" wrapText="1"/>
    </xf>
    <xf numFmtId="3" fontId="25" fillId="24" borderId="0" xfId="0" applyNumberFormat="1" applyFont="1" applyFill="1" applyBorder="1" applyAlignment="1">
      <alignment horizontal="center" vertical="center" wrapText="1"/>
    </xf>
    <xf numFmtId="3" fontId="4" fillId="24" borderId="0" xfId="0" applyNumberFormat="1" applyFont="1" applyFill="1" applyBorder="1" applyAlignment="1">
      <alignment horizontal="right" vertical="center" wrapText="1"/>
    </xf>
    <xf numFmtId="0" fontId="4" fillId="24" borderId="12" xfId="0" applyNumberFormat="1" applyFont="1" applyFill="1" applyBorder="1" applyAlignment="1">
      <alignment horizontal="left" vertical="center" wrapText="1"/>
    </xf>
    <xf numFmtId="3" fontId="4" fillId="24" borderId="12" xfId="0" applyNumberFormat="1" applyFont="1" applyFill="1" applyBorder="1" applyAlignment="1">
      <alignment vertical="center" wrapText="1"/>
    </xf>
    <xf numFmtId="3" fontId="3" fillId="24" borderId="12" xfId="0" applyNumberFormat="1" applyFont="1" applyFill="1" applyBorder="1" applyAlignment="1">
      <alignment vertical="center" wrapText="1"/>
    </xf>
    <xf numFmtId="3" fontId="3" fillId="24" borderId="0" xfId="0" applyNumberFormat="1" applyFont="1" applyFill="1" applyBorder="1" applyAlignment="1">
      <alignment vertical="center" wrapText="1"/>
    </xf>
    <xf numFmtId="0" fontId="1" fillId="24" borderId="0" xfId="0" applyFont="1" applyFill="1" applyBorder="1" applyAlignment="1">
      <alignment horizontal="right"/>
    </xf>
    <xf numFmtId="3" fontId="3" fillId="24" borderId="12" xfId="0" applyNumberFormat="1" applyFont="1" applyFill="1" applyBorder="1" applyAlignment="1">
      <alignment horizontal="left" vertical="center" wrapText="1"/>
    </xf>
    <xf numFmtId="0" fontId="4" fillId="24" borderId="0" xfId="0" applyFont="1" applyFill="1" applyAlignment="1"/>
    <xf numFmtId="3" fontId="2" fillId="24" borderId="0" xfId="0" applyNumberFormat="1" applyFont="1" applyFill="1" applyBorder="1" applyAlignment="1">
      <alignment horizontal="left" vertical="center" wrapText="1"/>
    </xf>
    <xf numFmtId="3" fontId="4" fillId="24" borderId="0" xfId="0" applyNumberFormat="1" applyFont="1" applyFill="1" applyBorder="1"/>
    <xf numFmtId="0" fontId="57" fillId="24" borderId="0" xfId="0" applyFont="1" applyFill="1" applyBorder="1"/>
    <xf numFmtId="3" fontId="21" fillId="24" borderId="0" xfId="0" applyNumberFormat="1" applyFont="1" applyFill="1" applyBorder="1" applyAlignment="1">
      <alignment horizontal="left" vertical="center" wrapText="1"/>
    </xf>
    <xf numFmtId="3" fontId="19" fillId="24" borderId="0" xfId="0" applyNumberFormat="1" applyFont="1" applyFill="1" applyBorder="1" applyAlignment="1">
      <alignment horizontal="right" vertical="center"/>
    </xf>
    <xf numFmtId="3" fontId="19" fillId="24" borderId="0" xfId="0" applyNumberFormat="1" applyFont="1" applyFill="1" applyBorder="1" applyAlignment="1">
      <alignment horizontal="right" vertical="center" wrapText="1"/>
    </xf>
    <xf numFmtId="3" fontId="21" fillId="24" borderId="0" xfId="0" applyNumberFormat="1" applyFont="1" applyFill="1" applyBorder="1" applyAlignment="1">
      <alignment horizontal="right" vertical="center" wrapText="1"/>
    </xf>
    <xf numFmtId="3" fontId="19" fillId="24" borderId="0" xfId="0" applyNumberFormat="1" applyFont="1" applyFill="1" applyBorder="1" applyAlignment="1">
      <alignment horizontal="left" vertical="center" wrapText="1"/>
    </xf>
    <xf numFmtId="3" fontId="19" fillId="24" borderId="0" xfId="0" applyNumberFormat="1" applyFont="1" applyFill="1" applyBorder="1" applyAlignment="1">
      <alignment horizontal="left" vertical="center"/>
    </xf>
    <xf numFmtId="3" fontId="21" fillId="24" borderId="0" xfId="0" applyNumberFormat="1" applyFont="1" applyFill="1" applyBorder="1" applyAlignment="1">
      <alignment horizontal="center" vertical="center" wrapText="1"/>
    </xf>
    <xf numFmtId="3" fontId="3" fillId="24" borderId="0" xfId="0" applyNumberFormat="1" applyFont="1" applyFill="1" applyAlignment="1">
      <alignment horizontal="left" vertical="center" wrapText="1"/>
    </xf>
    <xf numFmtId="3" fontId="3" fillId="24" borderId="10" xfId="0" applyNumberFormat="1" applyFont="1" applyFill="1" applyBorder="1" applyAlignment="1">
      <alignment horizontal="left" vertical="center" wrapText="1"/>
    </xf>
    <xf numFmtId="1" fontId="4" fillId="24" borderId="0" xfId="0" applyNumberFormat="1" applyFont="1" applyFill="1" applyBorder="1" applyAlignment="1">
      <alignment horizontal="left" vertical="center" wrapText="1"/>
    </xf>
    <xf numFmtId="164" fontId="0" fillId="24" borderId="0" xfId="0" applyNumberFormat="1" applyFill="1" applyBorder="1" applyAlignment="1">
      <alignment horizontal="right" vertical="center" wrapText="1"/>
    </xf>
    <xf numFmtId="164" fontId="0" fillId="24" borderId="0" xfId="0" applyNumberFormat="1" applyFill="1" applyBorder="1" applyAlignment="1">
      <alignment horizontal="right"/>
    </xf>
    <xf numFmtId="0" fontId="0" fillId="24" borderId="0" xfId="0" applyFill="1" applyBorder="1" applyAlignment="1">
      <alignment horizontal="right"/>
    </xf>
    <xf numFmtId="0" fontId="0" fillId="24" borderId="12" xfId="0" applyFill="1" applyBorder="1" applyAlignment="1">
      <alignment horizontal="right"/>
    </xf>
    <xf numFmtId="3" fontId="15" fillId="24" borderId="0" xfId="0" applyNumberFormat="1" applyFont="1" applyFill="1" applyBorder="1" applyAlignment="1">
      <alignment horizontal="left" wrapText="1"/>
    </xf>
    <xf numFmtId="3" fontId="21" fillId="24" borderId="0" xfId="0" applyNumberFormat="1" applyFont="1" applyFill="1" applyBorder="1" applyAlignment="1">
      <alignment horizontal="left" vertical="center"/>
    </xf>
    <xf numFmtId="0" fontId="21" fillId="24" borderId="0" xfId="0" applyFont="1" applyFill="1" applyBorder="1" applyAlignment="1">
      <alignment horizontal="right" wrapText="1"/>
    </xf>
    <xf numFmtId="3" fontId="19" fillId="24" borderId="0" xfId="0" applyNumberFormat="1" applyFont="1" applyFill="1" applyBorder="1" applyAlignment="1">
      <alignment horizontal="center" vertical="center" wrapText="1"/>
    </xf>
    <xf numFmtId="1" fontId="19" fillId="24" borderId="0" xfId="0" applyNumberFormat="1" applyFont="1" applyFill="1" applyBorder="1" applyAlignment="1">
      <alignment horizontal="left" vertical="center" wrapText="1"/>
    </xf>
    <xf numFmtId="164" fontId="19" fillId="24" borderId="0" xfId="0" applyNumberFormat="1" applyFont="1" applyFill="1" applyBorder="1" applyAlignment="1">
      <alignment horizontal="right" vertical="center" wrapText="1"/>
    </xf>
    <xf numFmtId="164" fontId="19" fillId="24" borderId="0" xfId="0" applyNumberFormat="1" applyFont="1" applyFill="1" applyBorder="1" applyAlignment="1">
      <alignment horizontal="right"/>
    </xf>
    <xf numFmtId="0" fontId="21" fillId="24" borderId="0" xfId="0" applyFont="1" applyFill="1" applyBorder="1" applyAlignment="1">
      <alignment horizontal="center"/>
    </xf>
    <xf numFmtId="3" fontId="3" fillId="24" borderId="10" xfId="0" applyNumberFormat="1" applyFont="1" applyFill="1" applyBorder="1" applyAlignment="1">
      <alignment horizontal="right" vertical="center" wrapText="1"/>
    </xf>
    <xf numFmtId="167" fontId="4" fillId="24" borderId="0" xfId="28" applyNumberFormat="1" applyFont="1" applyFill="1" applyBorder="1" applyAlignment="1">
      <alignment horizontal="left" vertical="center" wrapText="1"/>
    </xf>
    <xf numFmtId="167" fontId="0" fillId="24" borderId="0" xfId="28" applyNumberFormat="1" applyFont="1" applyFill="1" applyBorder="1" applyAlignment="1">
      <alignment horizontal="left"/>
    </xf>
    <xf numFmtId="167" fontId="0" fillId="24" borderId="0" xfId="28" applyNumberFormat="1" applyFont="1" applyFill="1" applyAlignment="1">
      <alignment horizontal="left" vertical="center" wrapText="1"/>
    </xf>
    <xf numFmtId="167" fontId="0" fillId="24" borderId="0" xfId="28" applyNumberFormat="1" applyFont="1" applyFill="1" applyBorder="1" applyAlignment="1">
      <alignment horizontal="right"/>
    </xf>
    <xf numFmtId="167" fontId="0" fillId="24" borderId="12" xfId="28" applyNumberFormat="1" applyFont="1" applyFill="1" applyBorder="1" applyAlignment="1">
      <alignment horizontal="right"/>
    </xf>
    <xf numFmtId="3" fontId="3" fillId="24" borderId="0" xfId="0" applyNumberFormat="1" applyFont="1" applyFill="1" applyBorder="1" applyAlignment="1">
      <alignment vertical="center"/>
    </xf>
    <xf numFmtId="3" fontId="0" fillId="24" borderId="0" xfId="0" applyNumberFormat="1" applyFill="1" applyAlignment="1">
      <alignment horizontal="center" vertical="center" wrapText="1"/>
    </xf>
    <xf numFmtId="3" fontId="3" fillId="24" borderId="0" xfId="28" applyNumberFormat="1" applyFont="1" applyFill="1" applyBorder="1" applyAlignment="1">
      <alignment horizontal="right" vertical="center" wrapText="1"/>
    </xf>
    <xf numFmtId="3" fontId="0" fillId="24" borderId="0" xfId="28" applyNumberFormat="1" applyFont="1" applyFill="1" applyBorder="1" applyAlignment="1">
      <alignment horizontal="right" vertical="center" wrapText="1"/>
    </xf>
    <xf numFmtId="3" fontId="0" fillId="24" borderId="0" xfId="28" quotePrefix="1" applyNumberFormat="1" applyFont="1" applyFill="1" applyBorder="1" applyAlignment="1">
      <alignment horizontal="right" vertical="center" wrapText="1"/>
    </xf>
    <xf numFmtId="3" fontId="0" fillId="24" borderId="0" xfId="28" applyNumberFormat="1" applyFont="1" applyFill="1" applyBorder="1" applyAlignment="1">
      <alignment horizontal="right"/>
    </xf>
    <xf numFmtId="3" fontId="4" fillId="24" borderId="0" xfId="28" applyNumberFormat="1" applyFont="1" applyFill="1" applyBorder="1" applyAlignment="1">
      <alignment horizontal="right" vertical="center" wrapText="1"/>
    </xf>
    <xf numFmtId="3" fontId="3" fillId="24" borderId="12" xfId="28" applyNumberFormat="1" applyFont="1" applyFill="1" applyBorder="1" applyAlignment="1">
      <alignment horizontal="right"/>
    </xf>
    <xf numFmtId="0" fontId="1" fillId="24" borderId="12" xfId="0" applyFont="1" applyFill="1" applyBorder="1" applyAlignment="1">
      <alignment horizontal="right"/>
    </xf>
    <xf numFmtId="3" fontId="0" fillId="24" borderId="0" xfId="0" applyNumberFormat="1" applyFill="1" applyBorder="1" applyAlignment="1">
      <alignment horizontal="center" vertical="center" wrapText="1"/>
    </xf>
    <xf numFmtId="0" fontId="2" fillId="24" borderId="0" xfId="0" applyFont="1" applyFill="1"/>
    <xf numFmtId="3" fontId="0" fillId="24" borderId="0" xfId="0" applyNumberFormat="1" applyFill="1" applyAlignment="1">
      <alignment horizontal="left" vertical="center" wrapText="1"/>
    </xf>
    <xf numFmtId="3" fontId="3" fillId="24" borderId="0" xfId="0" applyNumberFormat="1" applyFont="1" applyFill="1" applyAlignment="1">
      <alignment horizontal="left" vertical="center"/>
    </xf>
    <xf numFmtId="3" fontId="7" fillId="24" borderId="0" xfId="0" applyNumberFormat="1" applyFont="1" applyFill="1" applyAlignment="1">
      <alignment horizontal="left" vertical="center"/>
    </xf>
    <xf numFmtId="1" fontId="3" fillId="24" borderId="0" xfId="0" applyNumberFormat="1" applyFont="1" applyFill="1" applyBorder="1" applyAlignment="1">
      <alignment horizontal="right" vertical="center" wrapText="1"/>
    </xf>
    <xf numFmtId="3" fontId="0" fillId="24" borderId="0" xfId="0" applyNumberFormat="1" applyFill="1" applyBorder="1" applyAlignment="1">
      <alignment horizontal="left" vertical="center" wrapText="1"/>
    </xf>
    <xf numFmtId="0" fontId="4" fillId="24" borderId="13" xfId="0" applyFont="1" applyFill="1" applyBorder="1" applyAlignment="1">
      <alignment horizontal="left"/>
    </xf>
    <xf numFmtId="3" fontId="4" fillId="24" borderId="13" xfId="28" applyNumberFormat="1" applyFont="1" applyFill="1" applyBorder="1" applyAlignment="1">
      <alignment horizontal="right"/>
    </xf>
    <xf numFmtId="3" fontId="3" fillId="24" borderId="13" xfId="28" applyNumberFormat="1" applyFont="1" applyFill="1" applyBorder="1" applyAlignment="1">
      <alignment horizontal="right"/>
    </xf>
    <xf numFmtId="3" fontId="4" fillId="24" borderId="13" xfId="28" applyNumberFormat="1" applyFont="1" applyFill="1" applyBorder="1" applyAlignment="1">
      <alignment horizontal="right" vertical="center" wrapText="1"/>
    </xf>
    <xf numFmtId="3" fontId="1" fillId="24" borderId="0" xfId="0" applyNumberFormat="1" applyFont="1" applyFill="1" applyBorder="1" applyAlignment="1">
      <alignment horizontal="right" vertical="center" wrapText="1"/>
    </xf>
    <xf numFmtId="0" fontId="4" fillId="24" borderId="0" xfId="0" applyFont="1" applyFill="1" applyBorder="1" applyAlignment="1">
      <alignment horizontal="left"/>
    </xf>
    <xf numFmtId="3" fontId="0" fillId="24" borderId="0" xfId="0" applyNumberFormat="1" applyFill="1" applyBorder="1" applyAlignment="1">
      <alignment horizontal="right" vertical="center" wrapText="1"/>
    </xf>
    <xf numFmtId="3" fontId="4" fillId="24" borderId="0" xfId="28" applyNumberFormat="1" applyFont="1" applyFill="1" applyBorder="1" applyAlignment="1">
      <alignment horizontal="right" vertical="center"/>
    </xf>
    <xf numFmtId="0" fontId="1" fillId="24" borderId="12" xfId="0" applyNumberFormat="1" applyFont="1" applyFill="1" applyBorder="1" applyAlignment="1">
      <alignment horizontal="left" vertical="center" wrapText="1"/>
    </xf>
    <xf numFmtId="3" fontId="1" fillId="24" borderId="12" xfId="43" applyNumberFormat="1" applyFont="1" applyFill="1" applyBorder="1" applyAlignment="1">
      <alignment horizontal="right" vertical="center" wrapText="1"/>
    </xf>
    <xf numFmtId="3" fontId="1" fillId="24" borderId="12" xfId="0" applyNumberFormat="1" applyFont="1" applyFill="1" applyBorder="1" applyAlignment="1">
      <alignment horizontal="right" vertical="center" wrapText="1"/>
    </xf>
    <xf numFmtId="1" fontId="21" fillId="24" borderId="0" xfId="0" applyNumberFormat="1" applyFont="1" applyFill="1" applyBorder="1" applyAlignment="1">
      <alignment horizontal="right" vertical="center" wrapText="1"/>
    </xf>
    <xf numFmtId="0" fontId="21" fillId="24" borderId="0" xfId="0" applyNumberFormat="1" applyFont="1" applyFill="1" applyBorder="1" applyAlignment="1">
      <alignment horizontal="right" vertical="center" wrapText="1"/>
    </xf>
    <xf numFmtId="3" fontId="19" fillId="24" borderId="0" xfId="0" applyNumberFormat="1" applyFont="1" applyFill="1" applyAlignment="1">
      <alignment horizontal="right" vertical="center" wrapText="1"/>
    </xf>
    <xf numFmtId="3" fontId="16" fillId="24" borderId="0" xfId="0" applyNumberFormat="1" applyFont="1" applyFill="1" applyBorder="1" applyAlignment="1">
      <alignment horizontal="left" vertical="center" wrapText="1"/>
    </xf>
    <xf numFmtId="9" fontId="0" fillId="24" borderId="0" xfId="43" applyFont="1" applyFill="1"/>
    <xf numFmtId="3" fontId="4" fillId="24" borderId="0" xfId="0" applyNumberFormat="1" applyFont="1" applyFill="1" applyAlignment="1">
      <alignment horizontal="left" vertical="center"/>
    </xf>
    <xf numFmtId="0" fontId="3" fillId="24" borderId="10" xfId="0" applyFont="1" applyFill="1" applyBorder="1" applyAlignment="1">
      <alignment wrapText="1"/>
    </xf>
    <xf numFmtId="0" fontId="4" fillId="24" borderId="13" xfId="0" applyFont="1" applyFill="1" applyBorder="1"/>
    <xf numFmtId="3" fontId="1" fillId="24" borderId="13" xfId="28" applyNumberFormat="1" applyFont="1" applyFill="1" applyBorder="1" applyAlignment="1">
      <alignment horizontal="right"/>
    </xf>
    <xf numFmtId="3" fontId="1" fillId="24" borderId="0" xfId="28" applyNumberFormat="1" applyFont="1" applyFill="1" applyBorder="1" applyAlignment="1">
      <alignment horizontal="right"/>
    </xf>
    <xf numFmtId="3" fontId="1" fillId="24" borderId="0" xfId="28" applyNumberFormat="1" applyFont="1" applyFill="1" applyBorder="1" applyAlignment="1">
      <alignment horizontal="right" vertical="center"/>
    </xf>
    <xf numFmtId="3" fontId="1" fillId="24" borderId="0" xfId="28" applyNumberFormat="1" applyFont="1" applyFill="1" applyBorder="1" applyAlignment="1">
      <alignment horizontal="right" vertical="center" wrapText="1"/>
    </xf>
    <xf numFmtId="0" fontId="16" fillId="24" borderId="0" xfId="0" applyFont="1" applyFill="1" applyBorder="1"/>
    <xf numFmtId="0" fontId="3" fillId="24" borderId="0" xfId="0" applyFont="1" applyFill="1" applyAlignment="1"/>
    <xf numFmtId="3" fontId="4" fillId="24" borderId="13" xfId="28" applyNumberFormat="1" applyFont="1" applyFill="1" applyBorder="1" applyAlignment="1">
      <alignment wrapText="1"/>
    </xf>
    <xf numFmtId="3" fontId="4" fillId="24" borderId="0" xfId="28" applyNumberFormat="1" applyFont="1" applyFill="1" applyBorder="1" applyAlignment="1">
      <alignment wrapText="1"/>
    </xf>
    <xf numFmtId="3" fontId="4" fillId="24" borderId="0" xfId="28" applyNumberFormat="1" applyFont="1" applyFill="1" applyBorder="1" applyAlignment="1"/>
    <xf numFmtId="3" fontId="7" fillId="24" borderId="12" xfId="0" applyNumberFormat="1" applyFont="1" applyFill="1" applyBorder="1"/>
    <xf numFmtId="3" fontId="11" fillId="24" borderId="0" xfId="0" applyNumberFormat="1" applyFont="1" applyFill="1" applyBorder="1" applyAlignment="1">
      <alignment horizontal="left" vertical="center" wrapText="1"/>
    </xf>
    <xf numFmtId="0" fontId="6" fillId="24" borderId="0" xfId="0" applyFont="1" applyFill="1" applyBorder="1" applyAlignment="1"/>
    <xf numFmtId="1" fontId="6" fillId="24" borderId="0" xfId="0" applyNumberFormat="1" applyFont="1" applyFill="1" applyBorder="1" applyAlignment="1">
      <alignment horizontal="right" vertical="center" wrapText="1"/>
    </xf>
    <xf numFmtId="3" fontId="12" fillId="24" borderId="0" xfId="0" applyNumberFormat="1" applyFont="1" applyFill="1" applyAlignment="1">
      <alignment horizontal="left" vertical="center"/>
    </xf>
    <xf numFmtId="0" fontId="7" fillId="24" borderId="0" xfId="0" applyFont="1" applyFill="1" applyBorder="1" applyAlignment="1">
      <alignment horizontal="right"/>
    </xf>
    <xf numFmtId="0" fontId="6" fillId="24" borderId="0" xfId="0" applyFont="1" applyFill="1" applyBorder="1" applyAlignment="1">
      <alignment horizontal="right"/>
    </xf>
    <xf numFmtId="0" fontId="7" fillId="24" borderId="0" xfId="0" applyFont="1" applyFill="1" applyBorder="1" applyAlignment="1"/>
    <xf numFmtId="3" fontId="59" fillId="24" borderId="0" xfId="0" applyNumberFormat="1" applyFont="1" applyFill="1" applyBorder="1" applyAlignment="1">
      <alignment horizontal="left" vertical="center"/>
    </xf>
    <xf numFmtId="0" fontId="59" fillId="24" borderId="0" xfId="0" applyFont="1" applyFill="1"/>
    <xf numFmtId="0" fontId="4" fillId="24" borderId="0" xfId="0" applyNumberFormat="1" applyFont="1" applyFill="1"/>
    <xf numFmtId="3" fontId="7" fillId="24" borderId="12" xfId="0" applyNumberFormat="1" applyFont="1" applyFill="1" applyBorder="1" applyAlignment="1">
      <alignment horizontal="right" vertical="center" wrapText="1"/>
    </xf>
    <xf numFmtId="0" fontId="1" fillId="24" borderId="0" xfId="0" applyFont="1" applyFill="1" applyBorder="1" applyAlignment="1">
      <alignment horizontal="left" vertical="center" wrapText="1"/>
    </xf>
    <xf numFmtId="9" fontId="57" fillId="24" borderId="0" xfId="43" applyFont="1" applyFill="1"/>
    <xf numFmtId="167" fontId="1" fillId="24" borderId="0" xfId="28" applyNumberFormat="1" applyFont="1" applyFill="1" applyBorder="1" applyAlignment="1">
      <alignment horizontal="right" vertical="center" wrapText="1"/>
    </xf>
    <xf numFmtId="0" fontId="1" fillId="24" borderId="10" xfId="0" applyFont="1" applyFill="1" applyBorder="1" applyAlignment="1">
      <alignment horizontal="left" vertical="center" wrapText="1"/>
    </xf>
    <xf numFmtId="3" fontId="1" fillId="24" borderId="10" xfId="0" applyNumberFormat="1" applyFont="1" applyFill="1" applyBorder="1" applyAlignment="1">
      <alignment horizontal="right" vertical="center" wrapText="1"/>
    </xf>
    <xf numFmtId="6" fontId="1" fillId="24" borderId="10" xfId="0" applyNumberFormat="1" applyFont="1" applyFill="1" applyBorder="1" applyAlignment="1">
      <alignment wrapText="1"/>
    </xf>
    <xf numFmtId="167" fontId="1" fillId="24" borderId="12" xfId="28" applyNumberFormat="1" applyFont="1" applyFill="1" applyBorder="1" applyAlignment="1">
      <alignment horizontal="right" vertical="center" wrapText="1"/>
    </xf>
    <xf numFmtId="0" fontId="1" fillId="24" borderId="12" xfId="43" applyNumberFormat="1" applyFont="1" applyFill="1" applyBorder="1"/>
    <xf numFmtId="9" fontId="1" fillId="24" borderId="0" xfId="43" applyFont="1" applyFill="1" applyBorder="1" applyAlignment="1">
      <alignment horizontal="right" vertical="center" wrapText="1"/>
    </xf>
    <xf numFmtId="169" fontId="1" fillId="24" borderId="0" xfId="28" applyNumberFormat="1" applyFont="1" applyFill="1" applyBorder="1" applyAlignment="1">
      <alignment horizontal="right" wrapText="1"/>
    </xf>
    <xf numFmtId="0" fontId="1" fillId="24" borderId="0" xfId="0" applyFont="1" applyFill="1" applyAlignment="1">
      <alignment horizontal="right"/>
    </xf>
    <xf numFmtId="0" fontId="1" fillId="24" borderId="0" xfId="0" applyFont="1" applyFill="1" applyBorder="1" applyAlignment="1">
      <alignment wrapText="1"/>
    </xf>
    <xf numFmtId="169" fontId="57" fillId="24" borderId="0" xfId="28" applyNumberFormat="1" applyFont="1" applyFill="1" applyBorder="1" applyAlignment="1">
      <alignment horizontal="right"/>
    </xf>
    <xf numFmtId="169" fontId="3" fillId="24" borderId="12" xfId="28" applyNumberFormat="1" applyFont="1" applyFill="1" applyBorder="1" applyAlignment="1" applyProtection="1">
      <alignment horizontal="right" wrapText="1"/>
    </xf>
    <xf numFmtId="0" fontId="31" fillId="24" borderId="0" xfId="0" applyFont="1" applyFill="1"/>
    <xf numFmtId="0" fontId="60" fillId="24" borderId="0" xfId="0" applyFont="1" applyFill="1"/>
    <xf numFmtId="0" fontId="1" fillId="24" borderId="0" xfId="0" applyFont="1" applyFill="1" applyBorder="1" applyAlignment="1">
      <alignment horizontal="right" vertical="top"/>
    </xf>
    <xf numFmtId="3" fontId="1" fillId="24" borderId="0" xfId="28" applyNumberFormat="1" applyFont="1" applyFill="1" applyBorder="1" applyAlignment="1">
      <alignment horizontal="right" vertical="top"/>
    </xf>
    <xf numFmtId="3" fontId="3" fillId="24" borderId="12" xfId="28" applyNumberFormat="1" applyFont="1" applyFill="1" applyBorder="1" applyAlignment="1" applyProtection="1">
      <alignment horizontal="right" vertical="center" wrapText="1"/>
    </xf>
    <xf numFmtId="3" fontId="3" fillId="24" borderId="12" xfId="28" applyNumberFormat="1" applyFont="1" applyFill="1" applyBorder="1" applyAlignment="1">
      <alignment horizontal="right" vertical="center" wrapText="1"/>
    </xf>
    <xf numFmtId="3" fontId="1" fillId="24" borderId="0" xfId="0" applyNumberFormat="1" applyFont="1" applyFill="1" applyBorder="1" applyAlignment="1">
      <alignment horizontal="right"/>
    </xf>
    <xf numFmtId="3" fontId="4" fillId="24" borderId="12" xfId="43" applyNumberFormat="1" applyFont="1" applyFill="1" applyBorder="1" applyAlignment="1">
      <alignment horizontal="right"/>
    </xf>
    <xf numFmtId="9" fontId="4" fillId="24" borderId="0" xfId="43" applyFont="1" applyFill="1" applyBorder="1" applyAlignment="1">
      <alignment horizontal="right"/>
    </xf>
    <xf numFmtId="0" fontId="29" fillId="24" borderId="0" xfId="0" applyFont="1" applyFill="1"/>
    <xf numFmtId="1" fontId="4" fillId="24" borderId="0" xfId="0" applyNumberFormat="1" applyFont="1" applyFill="1" applyBorder="1" applyAlignment="1">
      <alignment horizontal="right"/>
    </xf>
    <xf numFmtId="1" fontId="4" fillId="24" borderId="0" xfId="43" applyNumberFormat="1" applyFont="1" applyFill="1" applyBorder="1" applyAlignment="1">
      <alignment horizontal="right"/>
    </xf>
    <xf numFmtId="3" fontId="57" fillId="24" borderId="0" xfId="0" applyNumberFormat="1" applyFont="1" applyFill="1"/>
    <xf numFmtId="3" fontId="3" fillId="24" borderId="12" xfId="0" applyNumberFormat="1" applyFont="1" applyFill="1" applyBorder="1" applyAlignment="1">
      <alignment horizontal="center" wrapText="1"/>
    </xf>
    <xf numFmtId="3" fontId="0" fillId="24" borderId="12" xfId="0" applyNumberFormat="1" applyFill="1" applyBorder="1"/>
    <xf numFmtId="0" fontId="16" fillId="24" borderId="0" xfId="0" applyFont="1" applyFill="1" applyBorder="1" applyAlignment="1">
      <alignment horizontal="center"/>
    </xf>
    <xf numFmtId="0" fontId="15" fillId="24" borderId="0" xfId="0" applyFont="1" applyFill="1" applyBorder="1" applyAlignment="1">
      <alignment horizontal="center"/>
    </xf>
    <xf numFmtId="165" fontId="15" fillId="24" borderId="0" xfId="0" applyNumberFormat="1" applyFont="1" applyFill="1" applyBorder="1" applyAlignment="1">
      <alignment horizontal="center"/>
    </xf>
    <xf numFmtId="0" fontId="3" fillId="24" borderId="0" xfId="0" applyFont="1" applyFill="1" applyBorder="1" applyAlignment="1">
      <alignment horizontal="center"/>
    </xf>
    <xf numFmtId="0" fontId="4" fillId="24" borderId="0" xfId="0" applyFont="1" applyFill="1" applyBorder="1" applyAlignment="1">
      <alignment horizontal="center"/>
    </xf>
    <xf numFmtId="0" fontId="3" fillId="24" borderId="10" xfId="0" applyFont="1" applyFill="1" applyBorder="1" applyAlignment="1">
      <alignment vertical="center"/>
    </xf>
    <xf numFmtId="0" fontId="3" fillId="24" borderId="0" xfId="0" applyFont="1" applyFill="1" applyBorder="1" applyAlignment="1">
      <alignment vertical="center"/>
    </xf>
    <xf numFmtId="0" fontId="3" fillId="24" borderId="27" xfId="0" applyFont="1" applyFill="1" applyBorder="1"/>
    <xf numFmtId="3" fontId="3" fillId="24" borderId="27" xfId="0" applyNumberFormat="1" applyFont="1" applyFill="1" applyBorder="1" applyAlignment="1">
      <alignment horizontal="right"/>
    </xf>
    <xf numFmtId="0" fontId="3" fillId="24" borderId="10" xfId="0" applyFont="1" applyFill="1" applyBorder="1"/>
    <xf numFmtId="3" fontId="3" fillId="24" borderId="10" xfId="0" applyNumberFormat="1" applyFont="1" applyFill="1" applyBorder="1" applyAlignment="1">
      <alignment horizontal="right"/>
    </xf>
    <xf numFmtId="1" fontId="3" fillId="24" borderId="10" xfId="0" applyNumberFormat="1" applyFont="1" applyFill="1" applyBorder="1" applyAlignment="1">
      <alignment horizontal="right"/>
    </xf>
    <xf numFmtId="9" fontId="57" fillId="24" borderId="13" xfId="43" applyFont="1" applyFill="1" applyBorder="1"/>
    <xf numFmtId="9" fontId="57" fillId="24" borderId="0" xfId="43" applyFont="1" applyFill="1" applyBorder="1"/>
    <xf numFmtId="0" fontId="15" fillId="24" borderId="0" xfId="0" applyFont="1" applyFill="1" applyBorder="1"/>
    <xf numFmtId="3" fontId="57" fillId="24" borderId="0" xfId="0" applyNumberFormat="1" applyFont="1" applyFill="1" applyBorder="1"/>
    <xf numFmtId="0" fontId="3" fillId="24" borderId="28" xfId="0" applyFont="1" applyFill="1" applyBorder="1"/>
    <xf numFmtId="3" fontId="3" fillId="24" borderId="28" xfId="0" applyNumberFormat="1" applyFont="1" applyFill="1" applyBorder="1" applyAlignment="1">
      <alignment horizontal="right"/>
    </xf>
    <xf numFmtId="3" fontId="2" fillId="24" borderId="0" xfId="0" applyNumberFormat="1" applyFont="1" applyFill="1" applyAlignment="1">
      <alignment horizontal="left" vertical="center"/>
    </xf>
    <xf numFmtId="3" fontId="3" fillId="25" borderId="0" xfId="28" applyNumberFormat="1" applyFont="1" applyFill="1" applyBorder="1"/>
    <xf numFmtId="3" fontId="3" fillId="25" borderId="0" xfId="0" applyNumberFormat="1" applyFont="1" applyFill="1"/>
    <xf numFmtId="3" fontId="3" fillId="25" borderId="12" xfId="28" applyNumberFormat="1" applyFont="1" applyFill="1" applyBorder="1"/>
    <xf numFmtId="0" fontId="1" fillId="24" borderId="12" xfId="0" applyFont="1" applyFill="1" applyBorder="1" applyAlignment="1">
      <alignment horizontal="right" wrapText="1"/>
    </xf>
    <xf numFmtId="0" fontId="0" fillId="24" borderId="12" xfId="0" applyFill="1" applyBorder="1" applyAlignment="1">
      <alignment horizontal="right" wrapText="1"/>
    </xf>
    <xf numFmtId="10" fontId="2" fillId="24" borderId="0" xfId="0" applyNumberFormat="1" applyFont="1" applyFill="1" applyAlignment="1">
      <alignment horizontal="left" vertical="center" wrapText="1"/>
    </xf>
    <xf numFmtId="3" fontId="1" fillId="24" borderId="0" xfId="0" applyNumberFormat="1" applyFont="1" applyFill="1" applyBorder="1" applyAlignment="1">
      <alignment horizontal="left" vertical="center"/>
    </xf>
    <xf numFmtId="9" fontId="1" fillId="24" borderId="0" xfId="43" applyFill="1" applyAlignment="1">
      <alignment horizontal="left" vertical="center" wrapText="1"/>
    </xf>
    <xf numFmtId="3" fontId="62" fillId="24" borderId="0" xfId="0" applyNumberFormat="1" applyFont="1" applyFill="1" applyBorder="1" applyAlignment="1">
      <alignment horizontal="left" vertical="center" wrapText="1"/>
    </xf>
    <xf numFmtId="3" fontId="2" fillId="24" borderId="0" xfId="0" applyNumberFormat="1" applyFont="1" applyFill="1" applyBorder="1" applyAlignment="1">
      <alignment vertical="center" wrapText="1"/>
    </xf>
    <xf numFmtId="0" fontId="4" fillId="24" borderId="13" xfId="28" applyNumberFormat="1" applyFont="1" applyFill="1" applyBorder="1" applyAlignment="1">
      <alignment horizontal="right"/>
    </xf>
    <xf numFmtId="0" fontId="4" fillId="24" borderId="17" xfId="28" applyNumberFormat="1" applyFont="1" applyFill="1" applyBorder="1" applyAlignment="1">
      <alignment horizontal="right"/>
    </xf>
    <xf numFmtId="3" fontId="22" fillId="24" borderId="0" xfId="0" applyNumberFormat="1" applyFont="1" applyFill="1" applyBorder="1" applyAlignment="1">
      <alignment vertical="center"/>
    </xf>
    <xf numFmtId="0" fontId="0" fillId="24" borderId="29" xfId="0" applyFill="1" applyBorder="1" applyAlignment="1">
      <alignment horizontal="right" wrapText="1"/>
    </xf>
    <xf numFmtId="0" fontId="1" fillId="24" borderId="29" xfId="0" applyFont="1" applyFill="1" applyBorder="1" applyAlignment="1">
      <alignment horizontal="right" wrapText="1"/>
    </xf>
    <xf numFmtId="0" fontId="3" fillId="24" borderId="29" xfId="0" applyFont="1" applyFill="1" applyBorder="1" applyAlignment="1">
      <alignment horizontal="right" wrapText="1"/>
    </xf>
    <xf numFmtId="3" fontId="63" fillId="24" borderId="0" xfId="28" applyNumberFormat="1" applyFont="1" applyFill="1" applyBorder="1" applyAlignment="1">
      <alignment horizontal="right"/>
    </xf>
    <xf numFmtId="3" fontId="0" fillId="24" borderId="12" xfId="43" applyNumberFormat="1" applyFont="1" applyFill="1" applyBorder="1"/>
    <xf numFmtId="0" fontId="2" fillId="24" borderId="0" xfId="0" applyFont="1" applyFill="1" applyAlignment="1">
      <alignment vertical="center"/>
    </xf>
    <xf numFmtId="0" fontId="2" fillId="24" borderId="0" xfId="0" applyFont="1" applyFill="1" applyAlignment="1"/>
    <xf numFmtId="0" fontId="0" fillId="24" borderId="0" xfId="0" applyFill="1" applyAlignment="1">
      <alignment horizontal="left" wrapText="1"/>
    </xf>
    <xf numFmtId="0" fontId="16" fillId="24" borderId="0" xfId="0" applyFont="1" applyFill="1" applyAlignment="1">
      <alignment horizontal="left" wrapText="1"/>
    </xf>
    <xf numFmtId="0" fontId="7" fillId="24" borderId="0" xfId="0" applyFont="1" applyFill="1" applyAlignment="1">
      <alignment wrapText="1"/>
    </xf>
    <xf numFmtId="3" fontId="4" fillId="24" borderId="0" xfId="28" applyNumberFormat="1" applyFont="1" applyFill="1" applyBorder="1" applyAlignment="1">
      <alignment horizontal="right" vertical="top"/>
    </xf>
    <xf numFmtId="3" fontId="4" fillId="24" borderId="12" xfId="28" applyNumberFormat="1" applyFont="1" applyFill="1" applyBorder="1" applyAlignment="1"/>
    <xf numFmtId="3" fontId="4" fillId="24" borderId="12" xfId="28" applyNumberFormat="1" applyFont="1" applyFill="1" applyBorder="1" applyAlignment="1">
      <alignment wrapText="1"/>
    </xf>
    <xf numFmtId="3" fontId="3" fillId="24" borderId="12" xfId="28" applyNumberFormat="1" applyFont="1" applyFill="1" applyBorder="1" applyAlignment="1"/>
    <xf numFmtId="0" fontId="21" fillId="24" borderId="0" xfId="0" applyFont="1" applyFill="1" applyBorder="1" applyAlignment="1">
      <alignment horizontal="left" vertical="top"/>
    </xf>
    <xf numFmtId="9" fontId="0" fillId="24" borderId="0" xfId="43" applyFont="1" applyFill="1" applyAlignment="1">
      <alignment wrapText="1"/>
    </xf>
    <xf numFmtId="0" fontId="6" fillId="24" borderId="0" xfId="0" applyFont="1" applyFill="1"/>
    <xf numFmtId="0" fontId="7" fillId="24" borderId="10" xfId="0" applyFont="1" applyFill="1" applyBorder="1" applyAlignment="1">
      <alignment wrapText="1"/>
    </xf>
    <xf numFmtId="0" fontId="7" fillId="24" borderId="0" xfId="0" applyFont="1" applyFill="1" applyBorder="1" applyAlignment="1">
      <alignment horizontal="left"/>
    </xf>
    <xf numFmtId="3" fontId="7" fillId="24" borderId="0" xfId="28" applyNumberFormat="1" applyFont="1" applyFill="1" applyBorder="1"/>
    <xf numFmtId="3" fontId="6" fillId="24" borderId="0" xfId="28" applyNumberFormat="1" applyFont="1" applyFill="1" applyBorder="1"/>
    <xf numFmtId="0" fontId="59" fillId="24" borderId="0" xfId="0" applyFont="1" applyFill="1" applyBorder="1" applyAlignment="1">
      <alignment horizontal="right"/>
    </xf>
    <xf numFmtId="3" fontId="7" fillId="24" borderId="0" xfId="28" applyNumberFormat="1" applyFont="1" applyFill="1" applyBorder="1" applyAlignment="1">
      <alignment horizontal="right"/>
    </xf>
    <xf numFmtId="0" fontId="7" fillId="24" borderId="12" xfId="0" applyFont="1" applyFill="1" applyBorder="1" applyAlignment="1">
      <alignment horizontal="left"/>
    </xf>
    <xf numFmtId="3" fontId="7" fillId="24" borderId="12" xfId="28" applyNumberFormat="1" applyFont="1" applyFill="1" applyBorder="1" applyAlignment="1">
      <alignment horizontal="right"/>
    </xf>
    <xf numFmtId="1" fontId="7" fillId="24" borderId="12" xfId="43" applyNumberFormat="1" applyFont="1" applyFill="1" applyBorder="1"/>
    <xf numFmtId="3" fontId="6" fillId="24" borderId="12" xfId="28" applyNumberFormat="1" applyFont="1" applyFill="1" applyBorder="1"/>
    <xf numFmtId="9" fontId="7" fillId="24" borderId="0" xfId="43" applyFont="1" applyFill="1"/>
    <xf numFmtId="0" fontId="12" fillId="24" borderId="0" xfId="0" applyFont="1" applyFill="1"/>
    <xf numFmtId="0" fontId="6" fillId="24" borderId="10" xfId="0" applyFont="1" applyFill="1" applyBorder="1" applyAlignment="1">
      <alignment horizontal="right" wrapText="1"/>
    </xf>
    <xf numFmtId="0" fontId="7" fillId="24" borderId="10" xfId="0" applyNumberFormat="1" applyFont="1" applyFill="1" applyBorder="1" applyAlignment="1">
      <alignment horizontal="right" wrapText="1"/>
    </xf>
    <xf numFmtId="3" fontId="0" fillId="24" borderId="13" xfId="28" applyNumberFormat="1" applyFont="1" applyFill="1" applyBorder="1" applyAlignment="1">
      <alignment horizontal="right"/>
    </xf>
    <xf numFmtId="0" fontId="15" fillId="24" borderId="0" xfId="0" applyFont="1" applyFill="1" applyAlignment="1"/>
    <xf numFmtId="0" fontId="64" fillId="24" borderId="0" xfId="0" applyFont="1" applyFill="1" applyAlignment="1"/>
    <xf numFmtId="0" fontId="60" fillId="24" borderId="0" xfId="0" applyFont="1" applyFill="1" applyAlignment="1"/>
    <xf numFmtId="0" fontId="57" fillId="24" borderId="0" xfId="0" applyFont="1" applyFill="1" applyAlignment="1"/>
    <xf numFmtId="0" fontId="0" fillId="24" borderId="12" xfId="0" applyFill="1" applyBorder="1" applyAlignment="1">
      <alignment wrapText="1"/>
    </xf>
    <xf numFmtId="0" fontId="3" fillId="24" borderId="13" xfId="0" applyFont="1" applyFill="1" applyBorder="1" applyAlignment="1">
      <alignment horizontal="left" wrapText="1"/>
    </xf>
    <xf numFmtId="3" fontId="4" fillId="24" borderId="12" xfId="0" applyNumberFormat="1" applyFont="1" applyFill="1" applyBorder="1" applyAlignment="1">
      <alignment horizontal="right" wrapText="1"/>
    </xf>
    <xf numFmtId="0" fontId="3" fillId="24" borderId="12" xfId="0" applyFont="1" applyFill="1" applyBorder="1" applyAlignment="1">
      <alignment horizontal="left" wrapText="1"/>
    </xf>
    <xf numFmtId="3" fontId="12" fillId="24" borderId="0" xfId="0" applyNumberFormat="1" applyFont="1" applyFill="1" applyBorder="1" applyAlignment="1">
      <alignment horizontal="left" vertical="center" wrapText="1"/>
    </xf>
    <xf numFmtId="0" fontId="0" fillId="24" borderId="13" xfId="0" applyFill="1" applyBorder="1" applyAlignment="1">
      <alignment horizontal="left" vertical="center"/>
    </xf>
    <xf numFmtId="167" fontId="0" fillId="24" borderId="13" xfId="28" applyNumberFormat="1" applyFont="1" applyFill="1" applyBorder="1" applyAlignment="1">
      <alignment vertical="center"/>
    </xf>
    <xf numFmtId="0" fontId="0" fillId="24" borderId="0" xfId="0" applyFill="1" applyBorder="1" applyAlignment="1">
      <alignment horizontal="left" vertical="center"/>
    </xf>
    <xf numFmtId="3" fontId="0" fillId="24" borderId="0" xfId="28" applyNumberFormat="1" applyFont="1" applyFill="1" applyBorder="1" applyAlignment="1">
      <alignment vertical="center"/>
    </xf>
    <xf numFmtId="3" fontId="0" fillId="24" borderId="0" xfId="28" applyNumberFormat="1" applyFont="1" applyFill="1" applyBorder="1" applyAlignment="1">
      <alignment horizontal="right" vertical="center"/>
    </xf>
    <xf numFmtId="3" fontId="0" fillId="24" borderId="0" xfId="28" applyNumberFormat="1" applyFont="1" applyFill="1" applyBorder="1" applyAlignment="1"/>
    <xf numFmtId="0" fontId="0" fillId="24" borderId="12" xfId="0" applyFill="1" applyBorder="1" applyAlignment="1">
      <alignment horizontal="left" vertical="center"/>
    </xf>
    <xf numFmtId="3" fontId="0" fillId="24" borderId="12" xfId="0" applyNumberFormat="1" applyFill="1" applyBorder="1" applyAlignment="1">
      <alignment vertical="center"/>
    </xf>
    <xf numFmtId="3" fontId="0" fillId="24" borderId="0" xfId="0" applyNumberFormat="1" applyFill="1" applyBorder="1" applyAlignment="1">
      <alignment vertical="center"/>
    </xf>
    <xf numFmtId="3" fontId="0" fillId="24" borderId="0" xfId="0" applyNumberFormat="1" applyFill="1" applyBorder="1" applyAlignment="1">
      <alignment horizontal="right" vertical="center"/>
    </xf>
    <xf numFmtId="0" fontId="14" fillId="24" borderId="0" xfId="0" applyFont="1" applyFill="1" applyAlignment="1">
      <alignment wrapText="1"/>
    </xf>
    <xf numFmtId="3" fontId="6" fillId="24" borderId="0" xfId="0" applyNumberFormat="1" applyFont="1" applyFill="1" applyAlignment="1">
      <alignment horizontal="left" vertical="center" wrapText="1"/>
    </xf>
    <xf numFmtId="3" fontId="7" fillId="24" borderId="0" xfId="0" applyNumberFormat="1" applyFont="1" applyFill="1" applyAlignment="1">
      <alignment horizontal="center" vertical="center" wrapText="1"/>
    </xf>
    <xf numFmtId="3" fontId="7" fillId="24" borderId="0" xfId="0" applyNumberFormat="1" applyFont="1" applyFill="1" applyBorder="1" applyAlignment="1">
      <alignment horizontal="center" vertical="center" wrapText="1"/>
    </xf>
    <xf numFmtId="0" fontId="7" fillId="24" borderId="0" xfId="0" applyFont="1" applyFill="1" applyAlignment="1">
      <alignment horizontal="left" vertical="center"/>
    </xf>
    <xf numFmtId="3" fontId="7" fillId="24" borderId="0" xfId="0" applyNumberFormat="1" applyFont="1" applyFill="1" applyBorder="1" applyAlignment="1">
      <alignment horizontal="right" vertical="center"/>
    </xf>
    <xf numFmtId="0" fontId="7" fillId="24" borderId="13" xfId="0" applyFont="1" applyFill="1" applyBorder="1" applyAlignment="1">
      <alignment horizontal="left"/>
    </xf>
    <xf numFmtId="3" fontId="6" fillId="24" borderId="13" xfId="28" applyNumberFormat="1" applyFont="1" applyFill="1" applyBorder="1"/>
    <xf numFmtId="3" fontId="7" fillId="24" borderId="13" xfId="28" applyNumberFormat="1" applyFont="1" applyFill="1" applyBorder="1"/>
    <xf numFmtId="3" fontId="63" fillId="24" borderId="13" xfId="28" applyNumberFormat="1" applyFont="1" applyFill="1" applyBorder="1" applyAlignment="1">
      <alignment horizontal="right"/>
    </xf>
    <xf numFmtId="3" fontId="6" fillId="24" borderId="12" xfId="43" applyNumberFormat="1" applyFont="1" applyFill="1" applyBorder="1"/>
    <xf numFmtId="3" fontId="7" fillId="24" borderId="0" xfId="0" applyNumberFormat="1" applyFont="1" applyFill="1" applyAlignment="1">
      <alignment horizontal="center"/>
    </xf>
    <xf numFmtId="3" fontId="12" fillId="24" borderId="0" xfId="0" applyNumberFormat="1" applyFont="1" applyFill="1" applyAlignment="1">
      <alignment vertical="center"/>
    </xf>
    <xf numFmtId="0" fontId="0" fillId="24" borderId="12" xfId="0" applyFill="1" applyBorder="1" applyAlignment="1">
      <alignment horizontal="right" vertical="center" wrapText="1"/>
    </xf>
    <xf numFmtId="0" fontId="1" fillId="24" borderId="0" xfId="28" applyNumberFormat="1" applyFont="1" applyFill="1" applyBorder="1" applyAlignment="1">
      <alignment horizontal="right"/>
    </xf>
    <xf numFmtId="168" fontId="1" fillId="24" borderId="0" xfId="29" applyNumberFormat="1" applyFont="1" applyFill="1" applyBorder="1" applyAlignment="1">
      <alignment horizontal="right"/>
    </xf>
    <xf numFmtId="0" fontId="1" fillId="24" borderId="0" xfId="28" applyNumberFormat="1" applyFill="1" applyBorder="1" applyAlignment="1">
      <alignment horizontal="right"/>
    </xf>
    <xf numFmtId="168" fontId="1" fillId="24" borderId="0" xfId="29" applyNumberFormat="1" applyFill="1" applyBorder="1" applyAlignment="1">
      <alignment horizontal="right"/>
    </xf>
    <xf numFmtId="166" fontId="23" fillId="24" borderId="0" xfId="0" applyNumberFormat="1" applyFont="1" applyFill="1" applyAlignment="1">
      <alignment horizontal="left"/>
    </xf>
    <xf numFmtId="168" fontId="4" fillId="24" borderId="0" xfId="29" applyNumberFormat="1" applyFont="1" applyFill="1" applyBorder="1" applyAlignment="1">
      <alignment horizontal="right"/>
    </xf>
    <xf numFmtId="0" fontId="1" fillId="24" borderId="12" xfId="28" applyNumberFormat="1" applyFill="1" applyBorder="1" applyAlignment="1">
      <alignment horizontal="right"/>
    </xf>
    <xf numFmtId="168" fontId="1" fillId="24" borderId="12" xfId="29" applyNumberFormat="1" applyFill="1" applyBorder="1" applyAlignment="1">
      <alignment horizontal="right"/>
    </xf>
    <xf numFmtId="168" fontId="1" fillId="24" borderId="0" xfId="29" applyNumberFormat="1" applyFont="1" applyFill="1" applyBorder="1" applyAlignment="1">
      <alignment horizontal="left"/>
    </xf>
    <xf numFmtId="8" fontId="1" fillId="24" borderId="0" xfId="0" applyNumberFormat="1" applyFont="1" applyFill="1" applyBorder="1" applyAlignment="1">
      <alignment horizontal="right"/>
    </xf>
    <xf numFmtId="8" fontId="1" fillId="24" borderId="0" xfId="0" applyNumberFormat="1" applyFont="1" applyFill="1" applyBorder="1"/>
    <xf numFmtId="0" fontId="3" fillId="24" borderId="13" xfId="0" applyFont="1" applyFill="1" applyBorder="1" applyAlignment="1">
      <alignment horizontal="left"/>
    </xf>
    <xf numFmtId="0" fontId="3" fillId="24" borderId="13" xfId="0" applyFont="1" applyFill="1" applyBorder="1" applyAlignment="1">
      <alignment horizontal="right"/>
    </xf>
    <xf numFmtId="167" fontId="3" fillId="24" borderId="13" xfId="28" applyNumberFormat="1" applyFont="1" applyFill="1" applyBorder="1" applyAlignment="1">
      <alignment horizontal="right"/>
    </xf>
    <xf numFmtId="167" fontId="0" fillId="24" borderId="0" xfId="28" applyNumberFormat="1" applyFont="1" applyFill="1" applyAlignment="1">
      <alignment horizontal="right"/>
    </xf>
    <xf numFmtId="167" fontId="32" fillId="24" borderId="0" xfId="28" applyNumberFormat="1" applyFont="1" applyFill="1" applyBorder="1"/>
    <xf numFmtId="167" fontId="59" fillId="24" borderId="0" xfId="0" applyNumberFormat="1" applyFont="1" applyFill="1" applyBorder="1" applyAlignment="1">
      <alignment horizontal="right"/>
    </xf>
    <xf numFmtId="167" fontId="3" fillId="24" borderId="0" xfId="28" applyNumberFormat="1" applyFont="1" applyFill="1" applyBorder="1" applyAlignment="1">
      <alignment horizontal="right"/>
    </xf>
    <xf numFmtId="167" fontId="4" fillId="24" borderId="0" xfId="28" applyNumberFormat="1" applyFont="1" applyFill="1" applyBorder="1" applyAlignment="1">
      <alignment horizontal="right"/>
    </xf>
    <xf numFmtId="167" fontId="0" fillId="24" borderId="0" xfId="28" applyNumberFormat="1" applyFont="1" applyFill="1" applyBorder="1"/>
    <xf numFmtId="167" fontId="1" fillId="24" borderId="0" xfId="28" applyNumberFormat="1" applyFont="1" applyFill="1" applyBorder="1"/>
    <xf numFmtId="167" fontId="1" fillId="24" borderId="12" xfId="28" applyNumberFormat="1" applyFont="1" applyFill="1" applyBorder="1"/>
    <xf numFmtId="3" fontId="16" fillId="24" borderId="0" xfId="0" applyNumberFormat="1" applyFont="1" applyFill="1" applyAlignment="1">
      <alignment horizontal="center"/>
    </xf>
    <xf numFmtId="0" fontId="36" fillId="24" borderId="0" xfId="0" applyFont="1" applyFill="1"/>
    <xf numFmtId="0" fontId="1" fillId="24" borderId="0" xfId="0" applyFont="1" applyFill="1" applyBorder="1" applyAlignment="1">
      <alignment horizontal="left"/>
    </xf>
    <xf numFmtId="3" fontId="1" fillId="24" borderId="0" xfId="0" applyNumberFormat="1" applyFont="1" applyFill="1" applyBorder="1"/>
    <xf numFmtId="167" fontId="0" fillId="24" borderId="0" xfId="0" applyNumberFormat="1" applyFill="1"/>
    <xf numFmtId="0" fontId="4" fillId="24" borderId="0" xfId="0" applyFont="1" applyFill="1" applyAlignment="1">
      <alignment horizontal="center"/>
    </xf>
    <xf numFmtId="0" fontId="3" fillId="24" borderId="10" xfId="0" applyFont="1" applyFill="1" applyBorder="1" applyAlignment="1">
      <alignment horizontal="left"/>
    </xf>
    <xf numFmtId="0" fontId="3" fillId="24" borderId="10" xfId="0" applyFont="1" applyFill="1" applyBorder="1" applyAlignment="1">
      <alignment horizontal="right"/>
    </xf>
    <xf numFmtId="0" fontId="3" fillId="24" borderId="0" xfId="0" applyFont="1" applyFill="1" applyBorder="1" applyAlignment="1">
      <alignment horizontal="left"/>
    </xf>
    <xf numFmtId="3" fontId="59" fillId="24" borderId="0" xfId="0" applyNumberFormat="1" applyFont="1" applyFill="1" applyBorder="1" applyAlignment="1">
      <alignment horizontal="right"/>
    </xf>
    <xf numFmtId="3" fontId="4" fillId="24" borderId="0" xfId="28" applyNumberFormat="1" applyFont="1" applyFill="1" applyAlignment="1">
      <alignment horizontal="right"/>
    </xf>
    <xf numFmtId="3" fontId="4" fillId="24" borderId="0" xfId="28" applyNumberFormat="1" applyFont="1" applyFill="1"/>
    <xf numFmtId="9" fontId="4" fillId="24" borderId="0" xfId="0" applyNumberFormat="1" applyFont="1" applyFill="1" applyBorder="1" applyAlignment="1">
      <alignment horizontal="left"/>
    </xf>
    <xf numFmtId="9" fontId="4" fillId="24" borderId="0" xfId="0" applyNumberFormat="1" applyFont="1" applyFill="1" applyBorder="1"/>
    <xf numFmtId="3" fontId="14" fillId="24" borderId="0" xfId="0" applyNumberFormat="1" applyFont="1" applyFill="1" applyBorder="1" applyAlignment="1">
      <alignment horizontal="right"/>
    </xf>
    <xf numFmtId="3" fontId="3" fillId="24" borderId="12" xfId="0" applyNumberFormat="1" applyFont="1" applyFill="1" applyBorder="1"/>
    <xf numFmtId="0" fontId="14" fillId="24" borderId="0" xfId="0" applyFont="1" applyFill="1"/>
    <xf numFmtId="0" fontId="15" fillId="24" borderId="0" xfId="0" applyFont="1" applyFill="1" applyBorder="1" applyAlignment="1">
      <alignment horizontal="left"/>
    </xf>
    <xf numFmtId="3" fontId="4" fillId="24" borderId="0" xfId="43" applyNumberFormat="1" applyFont="1" applyFill="1" applyBorder="1" applyAlignment="1">
      <alignment horizontal="right"/>
    </xf>
    <xf numFmtId="3" fontId="3" fillId="24" borderId="0" xfId="0" applyNumberFormat="1" applyFont="1" applyFill="1" applyBorder="1"/>
    <xf numFmtId="3" fontId="16" fillId="24" borderId="0" xfId="0" applyNumberFormat="1" applyFont="1" applyFill="1" applyBorder="1" applyAlignment="1">
      <alignment horizontal="center"/>
    </xf>
    <xf numFmtId="0" fontId="5" fillId="24" borderId="0" xfId="36" applyFill="1" applyBorder="1" applyAlignment="1" applyProtection="1">
      <alignment horizontal="right"/>
    </xf>
    <xf numFmtId="0" fontId="4" fillId="24" borderId="12" xfId="0" applyFont="1" applyFill="1" applyBorder="1" applyAlignment="1">
      <alignment horizontal="right" textRotation="180"/>
    </xf>
    <xf numFmtId="0" fontId="3" fillId="24" borderId="12" xfId="0" applyFont="1" applyFill="1" applyBorder="1" applyAlignment="1">
      <alignment horizontal="right"/>
    </xf>
    <xf numFmtId="3" fontId="0" fillId="24" borderId="0" xfId="0" applyNumberFormat="1" applyFont="1" applyFill="1" applyBorder="1" applyAlignment="1">
      <alignment horizontal="right"/>
    </xf>
    <xf numFmtId="3" fontId="0" fillId="24" borderId="12" xfId="0" applyNumberFormat="1" applyFont="1" applyFill="1" applyBorder="1" applyAlignment="1">
      <alignment horizontal="right"/>
    </xf>
    <xf numFmtId="1" fontId="19" fillId="24" borderId="0" xfId="0" applyNumberFormat="1" applyFont="1" applyFill="1" applyBorder="1" applyAlignment="1">
      <alignment horizontal="right"/>
    </xf>
    <xf numFmtId="3" fontId="3" fillId="25" borderId="0" xfId="0" applyNumberFormat="1" applyFont="1" applyFill="1" applyBorder="1" applyAlignment="1">
      <alignment horizontal="right"/>
    </xf>
    <xf numFmtId="3" fontId="3" fillId="25" borderId="12" xfId="0" applyNumberFormat="1" applyFont="1" applyFill="1" applyBorder="1" applyAlignment="1">
      <alignment horizontal="right"/>
    </xf>
    <xf numFmtId="3" fontId="3" fillId="25" borderId="0" xfId="28" applyNumberFormat="1" applyFont="1" applyFill="1" applyBorder="1" applyAlignment="1">
      <alignment horizontal="right"/>
    </xf>
    <xf numFmtId="3" fontId="3" fillId="24" borderId="15" xfId="28" applyNumberFormat="1" applyFont="1" applyFill="1" applyBorder="1" applyAlignment="1">
      <alignment horizontal="right"/>
    </xf>
    <xf numFmtId="3" fontId="3" fillId="25" borderId="16" xfId="28" applyNumberFormat="1" applyFont="1" applyFill="1" applyBorder="1" applyAlignment="1">
      <alignment horizontal="right"/>
    </xf>
    <xf numFmtId="3" fontId="3" fillId="24" borderId="14" xfId="28" applyNumberFormat="1" applyFont="1" applyFill="1" applyBorder="1" applyAlignment="1">
      <alignment horizontal="right"/>
    </xf>
    <xf numFmtId="3" fontId="3" fillId="25" borderId="17" xfId="28" applyNumberFormat="1" applyFont="1" applyFill="1" applyBorder="1" applyAlignment="1">
      <alignment horizontal="right"/>
    </xf>
    <xf numFmtId="3" fontId="3" fillId="24" borderId="18" xfId="28" applyNumberFormat="1" applyFont="1" applyFill="1" applyBorder="1" applyAlignment="1">
      <alignment horizontal="right"/>
    </xf>
    <xf numFmtId="3" fontId="3" fillId="25" borderId="19" xfId="28" applyNumberFormat="1" applyFont="1" applyFill="1" applyBorder="1" applyAlignment="1">
      <alignment horizontal="right"/>
    </xf>
    <xf numFmtId="3" fontId="3" fillId="25" borderId="16" xfId="0" applyNumberFormat="1" applyFont="1" applyFill="1" applyBorder="1" applyAlignment="1">
      <alignment horizontal="right"/>
    </xf>
    <xf numFmtId="3" fontId="3" fillId="25" borderId="17" xfId="0" applyNumberFormat="1" applyFont="1" applyFill="1" applyBorder="1" applyAlignment="1">
      <alignment horizontal="right"/>
    </xf>
    <xf numFmtId="3" fontId="3" fillId="25" borderId="19" xfId="0" applyNumberFormat="1" applyFont="1" applyFill="1" applyBorder="1" applyAlignment="1">
      <alignment horizontal="right"/>
    </xf>
    <xf numFmtId="3" fontId="3" fillId="24" borderId="15" xfId="0" applyNumberFormat="1" applyFont="1" applyFill="1" applyBorder="1" applyAlignment="1">
      <alignment horizontal="right"/>
    </xf>
    <xf numFmtId="3" fontId="4" fillId="24" borderId="13" xfId="0" applyNumberFormat="1" applyFont="1" applyFill="1" applyBorder="1" applyAlignment="1">
      <alignment horizontal="right"/>
    </xf>
    <xf numFmtId="3" fontId="3" fillId="24" borderId="14" xfId="0" applyNumberFormat="1" applyFont="1" applyFill="1" applyBorder="1" applyAlignment="1">
      <alignment horizontal="right"/>
    </xf>
    <xf numFmtId="3" fontId="3" fillId="24" borderId="18" xfId="0" applyNumberFormat="1" applyFont="1" applyFill="1" applyBorder="1" applyAlignment="1">
      <alignment horizontal="right"/>
    </xf>
    <xf numFmtId="3" fontId="1" fillId="25" borderId="30" xfId="28" applyNumberFormat="1" applyFont="1" applyFill="1" applyBorder="1" applyAlignment="1">
      <alignment horizontal="right" wrapText="1"/>
    </xf>
    <xf numFmtId="3" fontId="1" fillId="25" borderId="31" xfId="28" applyNumberFormat="1" applyFont="1" applyFill="1" applyBorder="1" applyAlignment="1">
      <alignment horizontal="right" wrapText="1"/>
    </xf>
    <xf numFmtId="3" fontId="4" fillId="25" borderId="31" xfId="28" applyNumberFormat="1" applyFont="1" applyFill="1" applyBorder="1" applyAlignment="1"/>
    <xf numFmtId="3" fontId="7" fillId="25" borderId="32" xfId="0" applyNumberFormat="1" applyFont="1" applyFill="1" applyBorder="1"/>
    <xf numFmtId="3" fontId="4" fillId="25" borderId="30" xfId="28" applyNumberFormat="1" applyFont="1" applyFill="1" applyBorder="1" applyAlignment="1">
      <alignment wrapText="1"/>
    </xf>
    <xf numFmtId="3" fontId="4" fillId="25" borderId="31" xfId="28" applyNumberFormat="1" applyFont="1" applyFill="1" applyBorder="1" applyAlignment="1">
      <alignment wrapText="1"/>
    </xf>
    <xf numFmtId="3" fontId="4" fillId="25" borderId="31" xfId="28" applyNumberFormat="1" applyFont="1" applyFill="1" applyBorder="1" applyAlignment="1">
      <alignment vertical="center"/>
    </xf>
    <xf numFmtId="0" fontId="3" fillId="24" borderId="10" xfId="0" applyFont="1" applyFill="1" applyBorder="1" applyAlignment="1">
      <alignment horizontal="right" wrapText="1"/>
    </xf>
    <xf numFmtId="3" fontId="4" fillId="24" borderId="10" xfId="0" applyNumberFormat="1" applyFont="1" applyFill="1" applyBorder="1" applyAlignment="1">
      <alignment horizontal="right" wrapText="1"/>
    </xf>
    <xf numFmtId="0" fontId="4" fillId="24" borderId="10" xfId="0" applyFont="1" applyFill="1" applyBorder="1" applyAlignment="1">
      <alignment horizontal="right" wrapText="1"/>
    </xf>
    <xf numFmtId="0" fontId="1" fillId="24" borderId="10" xfId="0" applyFont="1" applyFill="1" applyBorder="1" applyAlignment="1">
      <alignment horizontal="right" wrapText="1"/>
    </xf>
    <xf numFmtId="3" fontId="3" fillId="25" borderId="30" xfId="28" applyNumberFormat="1" applyFont="1" applyFill="1" applyBorder="1" applyAlignment="1">
      <alignment horizontal="right"/>
    </xf>
    <xf numFmtId="3" fontId="3" fillId="25" borderId="31" xfId="28" applyNumberFormat="1" applyFont="1" applyFill="1" applyBorder="1" applyAlignment="1">
      <alignment horizontal="right"/>
    </xf>
    <xf numFmtId="3" fontId="3" fillId="25" borderId="32" xfId="0" applyNumberFormat="1" applyFont="1" applyFill="1" applyBorder="1" applyAlignment="1">
      <alignment horizontal="right"/>
    </xf>
    <xf numFmtId="3" fontId="4" fillId="24" borderId="15" xfId="28" applyNumberFormat="1" applyFont="1" applyFill="1" applyBorder="1" applyAlignment="1">
      <alignment horizontal="right"/>
    </xf>
    <xf numFmtId="3" fontId="4" fillId="24" borderId="14" xfId="28" applyNumberFormat="1" applyFont="1" applyFill="1" applyBorder="1" applyAlignment="1">
      <alignment horizontal="right"/>
    </xf>
    <xf numFmtId="3" fontId="4" fillId="24" borderId="14" xfId="28" applyNumberFormat="1" applyFont="1" applyFill="1" applyBorder="1" applyAlignment="1">
      <alignment horizontal="right" vertical="center" wrapText="1"/>
    </xf>
    <xf numFmtId="3" fontId="1" fillId="24" borderId="18" xfId="0" applyNumberFormat="1" applyFont="1" applyFill="1" applyBorder="1" applyAlignment="1">
      <alignment horizontal="right" vertical="center" wrapText="1"/>
    </xf>
    <xf numFmtId="3" fontId="3" fillId="25" borderId="19" xfId="0" applyNumberFormat="1" applyFont="1" applyFill="1" applyBorder="1" applyAlignment="1">
      <alignment horizontal="right" vertical="center" wrapText="1"/>
    </xf>
    <xf numFmtId="3" fontId="3" fillId="25" borderId="32" xfId="28" applyNumberFormat="1" applyFont="1" applyFill="1" applyBorder="1" applyAlignment="1">
      <alignment horizontal="right"/>
    </xf>
    <xf numFmtId="3" fontId="3" fillId="25" borderId="15" xfId="28" applyNumberFormat="1" applyFont="1" applyFill="1" applyBorder="1" applyAlignment="1">
      <alignment horizontal="right"/>
    </xf>
    <xf numFmtId="3" fontId="3" fillId="25" borderId="14" xfId="28" applyNumberFormat="1" applyFont="1" applyFill="1" applyBorder="1" applyAlignment="1">
      <alignment horizontal="right"/>
    </xf>
    <xf numFmtId="3" fontId="3" fillId="25" borderId="18" xfId="28" applyNumberFormat="1" applyFont="1" applyFill="1" applyBorder="1" applyAlignment="1">
      <alignment horizontal="right"/>
    </xf>
    <xf numFmtId="0" fontId="3" fillId="25" borderId="30" xfId="0" applyFont="1" applyFill="1" applyBorder="1" applyAlignment="1">
      <alignment horizontal="right" wrapText="1"/>
    </xf>
    <xf numFmtId="0" fontId="3" fillId="25" borderId="32" xfId="0" applyFont="1" applyFill="1" applyBorder="1" applyAlignment="1">
      <alignment horizontal="right" wrapText="1"/>
    </xf>
    <xf numFmtId="0" fontId="0" fillId="24" borderId="17" xfId="0" applyFill="1" applyBorder="1" applyAlignment="1">
      <alignment horizontal="left"/>
    </xf>
    <xf numFmtId="0" fontId="0" fillId="24" borderId="19" xfId="0" applyFill="1" applyBorder="1" applyAlignment="1">
      <alignment horizontal="left"/>
    </xf>
    <xf numFmtId="0" fontId="3" fillId="24" borderId="10" xfId="0" applyFont="1" applyFill="1" applyBorder="1" applyAlignment="1">
      <alignment horizontal="right" vertical="center" wrapText="1"/>
    </xf>
    <xf numFmtId="49" fontId="1" fillId="24" borderId="0" xfId="0" applyNumberFormat="1" applyFont="1" applyFill="1" applyBorder="1" applyAlignment="1">
      <alignment horizontal="left" vertical="center" wrapText="1"/>
    </xf>
    <xf numFmtId="3" fontId="3" fillId="25" borderId="0" xfId="0" applyNumberFormat="1" applyFont="1" applyFill="1" applyBorder="1" applyAlignment="1">
      <alignment horizontal="right" vertical="center" wrapText="1"/>
    </xf>
    <xf numFmtId="3" fontId="3" fillId="25" borderId="0" xfId="0" applyNumberFormat="1" applyFont="1" applyFill="1" applyAlignment="1">
      <alignment vertical="center" wrapText="1"/>
    </xf>
    <xf numFmtId="3" fontId="3" fillId="25" borderId="12" xfId="0" applyNumberFormat="1" applyFont="1" applyFill="1" applyBorder="1" applyAlignment="1">
      <alignment vertical="center" wrapText="1"/>
    </xf>
    <xf numFmtId="3" fontId="3" fillId="25" borderId="0" xfId="0" applyNumberFormat="1" applyFont="1" applyFill="1" applyBorder="1" applyAlignment="1">
      <alignment vertical="center" wrapText="1"/>
    </xf>
    <xf numFmtId="0" fontId="1" fillId="25" borderId="0" xfId="0" applyFont="1" applyFill="1" applyBorder="1" applyAlignment="1">
      <alignment horizontal="right"/>
    </xf>
    <xf numFmtId="3" fontId="59" fillId="25" borderId="12" xfId="0" applyNumberFormat="1" applyFont="1" applyFill="1" applyBorder="1" applyAlignment="1">
      <alignment horizontal="center" vertical="center" wrapText="1"/>
    </xf>
    <xf numFmtId="167" fontId="3" fillId="25" borderId="0" xfId="28" applyNumberFormat="1" applyFont="1" applyFill="1" applyBorder="1" applyAlignment="1">
      <alignment horizontal="right" vertical="center" wrapText="1"/>
    </xf>
    <xf numFmtId="167" fontId="3" fillId="25" borderId="0" xfId="28" applyNumberFormat="1" applyFont="1" applyFill="1" applyBorder="1" applyAlignment="1">
      <alignment horizontal="center" vertical="center" wrapText="1"/>
    </xf>
    <xf numFmtId="167" fontId="3" fillId="25" borderId="0" xfId="28" applyNumberFormat="1" applyFont="1" applyFill="1" applyBorder="1" applyAlignment="1">
      <alignment vertical="center" wrapText="1"/>
    </xf>
    <xf numFmtId="167" fontId="57" fillId="25" borderId="0" xfId="28" applyNumberFormat="1" applyFont="1" applyFill="1" applyBorder="1"/>
    <xf numFmtId="167" fontId="3" fillId="25" borderId="0" xfId="28" applyNumberFormat="1" applyFont="1" applyFill="1" applyBorder="1"/>
    <xf numFmtId="167" fontId="37" fillId="25" borderId="0" xfId="28" applyNumberFormat="1" applyFont="1" applyFill="1" applyBorder="1"/>
    <xf numFmtId="3" fontId="3" fillId="25" borderId="12" xfId="43" applyNumberFormat="1" applyFont="1" applyFill="1" applyBorder="1"/>
    <xf numFmtId="0" fontId="0" fillId="25" borderId="0" xfId="0" applyFill="1" applyBorder="1" applyAlignment="1">
      <alignment horizontal="center" wrapText="1"/>
    </xf>
    <xf numFmtId="0" fontId="3" fillId="25" borderId="0" xfId="0" applyFont="1" applyFill="1" applyAlignment="1">
      <alignment horizontal="right" wrapText="1"/>
    </xf>
    <xf numFmtId="0" fontId="3" fillId="25" borderId="0" xfId="0" applyFont="1" applyFill="1" applyBorder="1"/>
    <xf numFmtId="0" fontId="0" fillId="25" borderId="12" xfId="0" applyFill="1" applyBorder="1"/>
    <xf numFmtId="0" fontId="59" fillId="25" borderId="0" xfId="0" applyFont="1" applyFill="1" applyBorder="1"/>
    <xf numFmtId="0" fontId="3" fillId="25" borderId="0" xfId="0" applyFont="1" applyFill="1" applyBorder="1" applyAlignment="1">
      <alignment horizontal="right" wrapText="1"/>
    </xf>
    <xf numFmtId="3" fontId="6" fillId="24" borderId="15" xfId="28" applyNumberFormat="1" applyFont="1" applyFill="1" applyBorder="1"/>
    <xf numFmtId="3" fontId="6" fillId="24" borderId="14" xfId="28" applyNumberFormat="1" applyFont="1" applyFill="1" applyBorder="1"/>
    <xf numFmtId="3" fontId="6" fillId="24" borderId="18" xfId="0" applyNumberFormat="1" applyFont="1" applyFill="1" applyBorder="1"/>
    <xf numFmtId="3" fontId="7" fillId="24" borderId="16" xfId="28" applyNumberFormat="1" applyFont="1" applyFill="1" applyBorder="1"/>
    <xf numFmtId="3" fontId="7" fillId="24" borderId="17" xfId="28" applyNumberFormat="1" applyFont="1" applyFill="1" applyBorder="1"/>
    <xf numFmtId="3" fontId="7" fillId="24" borderId="19" xfId="0" applyNumberFormat="1" applyFont="1" applyFill="1" applyBorder="1"/>
    <xf numFmtId="0" fontId="0" fillId="25" borderId="0" xfId="0" applyFill="1" applyBorder="1"/>
    <xf numFmtId="3" fontId="0" fillId="24" borderId="12" xfId="0" applyNumberFormat="1" applyFill="1" applyBorder="1" applyAlignment="1">
      <alignment horizontal="right" wrapText="1"/>
    </xf>
    <xf numFmtId="0" fontId="0" fillId="25" borderId="0" xfId="0" applyFill="1" applyBorder="1" applyAlignment="1">
      <alignment horizontal="right"/>
    </xf>
    <xf numFmtId="3" fontId="0" fillId="25" borderId="0" xfId="28" applyNumberFormat="1" applyFont="1" applyFill="1" applyBorder="1" applyAlignment="1">
      <alignment horizontal="right"/>
    </xf>
    <xf numFmtId="3" fontId="4" fillId="25" borderId="0" xfId="28" applyNumberFormat="1" applyFont="1" applyFill="1" applyBorder="1" applyAlignment="1">
      <alignment horizontal="right"/>
    </xf>
    <xf numFmtId="3" fontId="4" fillId="25" borderId="0" xfId="28" applyNumberFormat="1" applyFont="1" applyFill="1" applyBorder="1" applyAlignment="1">
      <alignment horizontal="right" wrapText="1"/>
    </xf>
    <xf numFmtId="3" fontId="4" fillId="25" borderId="0" xfId="28" applyNumberFormat="1" applyFont="1" applyFill="1" applyBorder="1" applyAlignment="1">
      <alignment horizontal="right" vertical="top"/>
    </xf>
    <xf numFmtId="3" fontId="4" fillId="25" borderId="12" xfId="28" applyNumberFormat="1" applyFont="1" applyFill="1" applyBorder="1" applyAlignment="1"/>
    <xf numFmtId="3" fontId="4" fillId="25" borderId="0" xfId="0" applyNumberFormat="1" applyFont="1" applyFill="1" applyBorder="1" applyAlignment="1">
      <alignment horizontal="right" wrapText="1"/>
    </xf>
    <xf numFmtId="3" fontId="4" fillId="25" borderId="12" xfId="28" applyNumberFormat="1" applyFont="1" applyFill="1" applyBorder="1" applyAlignment="1">
      <alignment wrapText="1"/>
    </xf>
    <xf numFmtId="3" fontId="1" fillId="25" borderId="0" xfId="28" applyNumberFormat="1" applyFont="1" applyFill="1" applyBorder="1" applyAlignment="1">
      <alignment horizontal="right" wrapText="1"/>
    </xf>
    <xf numFmtId="3" fontId="3" fillId="25" borderId="0" xfId="28" applyNumberFormat="1" applyFont="1" applyFill="1" applyBorder="1" applyAlignment="1">
      <alignment horizontal="right" wrapText="1"/>
    </xf>
    <xf numFmtId="3" fontId="3" fillId="25" borderId="12" xfId="28" applyNumberFormat="1" applyFont="1" applyFill="1" applyBorder="1" applyAlignment="1"/>
    <xf numFmtId="3" fontId="3" fillId="25" borderId="0" xfId="0" applyNumberFormat="1" applyFont="1" applyFill="1" applyAlignment="1">
      <alignment horizontal="right" wrapText="1"/>
    </xf>
    <xf numFmtId="3" fontId="3" fillId="25" borderId="10" xfId="0" applyNumberFormat="1" applyFont="1" applyFill="1" applyBorder="1" applyAlignment="1">
      <alignment horizontal="right" wrapText="1"/>
    </xf>
    <xf numFmtId="3" fontId="3" fillId="24" borderId="17" xfId="0" applyNumberFormat="1" applyFont="1" applyFill="1" applyBorder="1" applyAlignment="1">
      <alignment horizontal="right"/>
    </xf>
    <xf numFmtId="3" fontId="3" fillId="24" borderId="19" xfId="0" applyNumberFormat="1" applyFont="1" applyFill="1" applyBorder="1" applyAlignment="1">
      <alignment horizontal="right"/>
    </xf>
    <xf numFmtId="3" fontId="3" fillId="24" borderId="17" xfId="0" applyNumberFormat="1" applyFont="1" applyFill="1" applyBorder="1" applyAlignment="1">
      <alignment horizontal="right" wrapText="1"/>
    </xf>
    <xf numFmtId="3" fontId="4" fillId="24" borderId="17" xfId="0" applyNumberFormat="1" applyFont="1" applyFill="1" applyBorder="1" applyAlignment="1">
      <alignment horizontal="right"/>
    </xf>
    <xf numFmtId="3" fontId="4" fillId="24" borderId="17" xfId="0" applyNumberFormat="1" applyFont="1" applyFill="1" applyBorder="1" applyAlignment="1">
      <alignment horizontal="right" wrapText="1"/>
    </xf>
    <xf numFmtId="3" fontId="3" fillId="25" borderId="0" xfId="0" applyNumberFormat="1" applyFont="1" applyFill="1" applyBorder="1" applyAlignment="1">
      <alignment horizontal="right" wrapText="1"/>
    </xf>
    <xf numFmtId="41" fontId="3" fillId="25" borderId="12" xfId="0" applyNumberFormat="1" applyFont="1" applyFill="1" applyBorder="1" applyAlignment="1">
      <alignment horizontal="right" wrapText="1"/>
    </xf>
    <xf numFmtId="41" fontId="3" fillId="25" borderId="0" xfId="0" applyNumberFormat="1" applyFont="1" applyFill="1" applyBorder="1" applyAlignment="1">
      <alignment horizontal="right" wrapText="1"/>
    </xf>
    <xf numFmtId="41" fontId="3" fillId="25" borderId="10" xfId="0" applyNumberFormat="1" applyFont="1" applyFill="1" applyBorder="1" applyAlignment="1">
      <alignment horizontal="right" wrapText="1"/>
    </xf>
    <xf numFmtId="3" fontId="3" fillId="24" borderId="16" xfId="0" applyNumberFormat="1" applyFont="1" applyFill="1" applyBorder="1" applyAlignment="1">
      <alignment horizontal="right" wrapText="1"/>
    </xf>
    <xf numFmtId="41" fontId="3" fillId="24" borderId="19" xfId="0" applyNumberFormat="1" applyFont="1" applyFill="1" applyBorder="1" applyAlignment="1">
      <alignment horizontal="right" wrapText="1"/>
    </xf>
    <xf numFmtId="41" fontId="3" fillId="24" borderId="17" xfId="0" applyNumberFormat="1" applyFont="1" applyFill="1" applyBorder="1" applyAlignment="1">
      <alignment horizontal="right" wrapText="1"/>
    </xf>
    <xf numFmtId="41" fontId="3" fillId="24" borderId="17" xfId="0" applyNumberFormat="1" applyFont="1" applyFill="1" applyBorder="1" applyAlignment="1">
      <alignment horizontal="right"/>
    </xf>
    <xf numFmtId="3" fontId="3" fillId="25" borderId="12" xfId="43" applyNumberFormat="1" applyFont="1" applyFill="1" applyBorder="1" applyAlignment="1">
      <alignment horizontal="right"/>
    </xf>
    <xf numFmtId="3" fontId="4" fillId="24" borderId="16" xfId="28" applyNumberFormat="1" applyFont="1" applyFill="1" applyBorder="1" applyAlignment="1">
      <alignment horizontal="right"/>
    </xf>
    <xf numFmtId="3" fontId="4" fillId="24" borderId="17" xfId="28" applyNumberFormat="1" applyFont="1" applyFill="1" applyBorder="1" applyAlignment="1">
      <alignment horizontal="right"/>
    </xf>
    <xf numFmtId="3" fontId="4" fillId="24" borderId="17" xfId="28" applyNumberFormat="1" applyFont="1" applyFill="1" applyBorder="1" applyAlignment="1">
      <alignment horizontal="right" wrapText="1"/>
    </xf>
    <xf numFmtId="3" fontId="1" fillId="24" borderId="19" xfId="0" applyNumberFormat="1" applyFont="1" applyFill="1" applyBorder="1" applyAlignment="1">
      <alignment horizontal="right"/>
    </xf>
    <xf numFmtId="3" fontId="0" fillId="24" borderId="16" xfId="0" applyNumberFormat="1" applyFill="1" applyBorder="1" applyAlignment="1">
      <alignment horizontal="right"/>
    </xf>
    <xf numFmtId="3" fontId="0" fillId="24" borderId="17" xfId="0" applyNumberFormat="1" applyFill="1" applyBorder="1" applyAlignment="1">
      <alignment horizontal="right"/>
    </xf>
    <xf numFmtId="3" fontId="0" fillId="24" borderId="19" xfId="0" applyNumberFormat="1" applyFill="1" applyBorder="1" applyAlignment="1">
      <alignment horizontal="right"/>
    </xf>
    <xf numFmtId="0" fontId="3" fillId="25" borderId="33" xfId="0" applyNumberFormat="1" applyFont="1" applyFill="1" applyBorder="1" applyAlignment="1">
      <alignment horizontal="center"/>
    </xf>
    <xf numFmtId="0" fontId="3" fillId="25" borderId="0" xfId="0" applyNumberFormat="1" applyFont="1" applyFill="1" applyBorder="1" applyAlignment="1">
      <alignment horizontal="right"/>
    </xf>
    <xf numFmtId="0" fontId="3" fillId="25" borderId="12" xfId="0" applyNumberFormat="1" applyFont="1" applyFill="1" applyBorder="1" applyAlignment="1">
      <alignment horizontal="right"/>
    </xf>
    <xf numFmtId="0" fontId="0" fillId="25" borderId="0" xfId="0" applyNumberFormat="1" applyFill="1" applyBorder="1" applyAlignment="1">
      <alignment horizontal="right"/>
    </xf>
    <xf numFmtId="0" fontId="4" fillId="25" borderId="0" xfId="0" applyNumberFormat="1" applyFont="1" applyFill="1" applyBorder="1" applyAlignment="1">
      <alignment horizontal="right"/>
    </xf>
    <xf numFmtId="0" fontId="3" fillId="24" borderId="34" xfId="0" applyNumberFormat="1" applyFont="1" applyFill="1" applyBorder="1"/>
    <xf numFmtId="0" fontId="3" fillId="24" borderId="34" xfId="0" applyNumberFormat="1" applyFont="1" applyFill="1" applyBorder="1" applyAlignment="1">
      <alignment horizontal="right"/>
    </xf>
    <xf numFmtId="0" fontId="3" fillId="24" borderId="35" xfId="0" applyNumberFormat="1" applyFont="1" applyFill="1" applyBorder="1" applyAlignment="1">
      <alignment horizontal="right"/>
    </xf>
    <xf numFmtId="0" fontId="3" fillId="24" borderId="36" xfId="0" applyNumberFormat="1" applyFont="1" applyFill="1" applyBorder="1" applyAlignment="1">
      <alignment horizontal="right"/>
    </xf>
    <xf numFmtId="0" fontId="3" fillId="25" borderId="34" xfId="0" applyNumberFormat="1" applyFont="1" applyFill="1" applyBorder="1" applyAlignment="1">
      <alignment horizontal="right"/>
    </xf>
    <xf numFmtId="0" fontId="0" fillId="25" borderId="0" xfId="0" applyNumberFormat="1" applyFill="1"/>
    <xf numFmtId="0" fontId="0" fillId="25" borderId="0" xfId="0" applyNumberFormat="1" applyFill="1" applyAlignment="1">
      <alignment horizontal="right"/>
    </xf>
    <xf numFmtId="0" fontId="0" fillId="25" borderId="12" xfId="0" applyNumberFormat="1" applyFill="1" applyBorder="1"/>
    <xf numFmtId="0" fontId="0" fillId="24" borderId="16" xfId="0" applyNumberFormat="1" applyFill="1" applyBorder="1"/>
    <xf numFmtId="0" fontId="0" fillId="24" borderId="19" xfId="0" applyNumberFormat="1" applyFill="1" applyBorder="1"/>
    <xf numFmtId="0" fontId="1" fillId="25" borderId="0" xfId="0" applyNumberFormat="1" applyFont="1" applyFill="1" applyBorder="1" applyAlignment="1">
      <alignment horizontal="right"/>
    </xf>
    <xf numFmtId="0" fontId="0" fillId="24" borderId="29" xfId="0" applyNumberFormat="1" applyFill="1" applyBorder="1"/>
    <xf numFmtId="0" fontId="1" fillId="24" borderId="37" xfId="0" applyNumberFormat="1" applyFont="1" applyFill="1" applyBorder="1" applyAlignment="1">
      <alignment horizontal="right"/>
    </xf>
    <xf numFmtId="0" fontId="1" fillId="24" borderId="29" xfId="0" applyNumberFormat="1" applyFont="1" applyFill="1" applyBorder="1" applyAlignment="1">
      <alignment horizontal="right"/>
    </xf>
    <xf numFmtId="0" fontId="1" fillId="25" borderId="29" xfId="0" applyNumberFormat="1" applyFont="1" applyFill="1" applyBorder="1" applyAlignment="1">
      <alignment horizontal="right"/>
    </xf>
    <xf numFmtId="0" fontId="4" fillId="24" borderId="37" xfId="0" applyNumberFormat="1" applyFont="1" applyFill="1" applyBorder="1" applyAlignment="1">
      <alignment horizontal="right"/>
    </xf>
    <xf numFmtId="0" fontId="4" fillId="24" borderId="29" xfId="0" applyNumberFormat="1" applyFont="1" applyFill="1" applyBorder="1" applyAlignment="1">
      <alignment horizontal="right"/>
    </xf>
    <xf numFmtId="0" fontId="4" fillId="25" borderId="29" xfId="0" applyNumberFormat="1" applyFont="1" applyFill="1" applyBorder="1" applyAlignment="1">
      <alignment horizontal="right"/>
    </xf>
    <xf numFmtId="0" fontId="3" fillId="25" borderId="0" xfId="0" applyNumberFormat="1" applyFont="1" applyFill="1" applyBorder="1" applyAlignment="1">
      <alignment horizontal="right" vertical="center" wrapText="1"/>
    </xf>
    <xf numFmtId="0" fontId="3" fillId="25" borderId="0" xfId="0" applyNumberFormat="1" applyFont="1" applyFill="1" applyAlignment="1">
      <alignment horizontal="right"/>
    </xf>
    <xf numFmtId="0" fontId="1" fillId="25" borderId="0" xfId="0" applyNumberFormat="1" applyFont="1" applyFill="1" applyAlignment="1">
      <alignment horizontal="right"/>
    </xf>
    <xf numFmtId="0" fontId="3" fillId="25" borderId="10" xfId="0" applyNumberFormat="1" applyFont="1" applyFill="1" applyBorder="1" applyAlignment="1">
      <alignment horizontal="right"/>
    </xf>
    <xf numFmtId="0" fontId="4" fillId="24" borderId="13" xfId="28" applyNumberFormat="1" applyFont="1" applyFill="1" applyBorder="1" applyAlignment="1">
      <alignment horizontal="right" wrapText="1"/>
    </xf>
    <xf numFmtId="0" fontId="4" fillId="24" borderId="16" xfId="28" applyNumberFormat="1" applyFont="1" applyFill="1" applyBorder="1" applyAlignment="1">
      <alignment horizontal="right" wrapText="1"/>
    </xf>
    <xf numFmtId="0" fontId="4" fillId="24" borderId="0" xfId="28" applyNumberFormat="1" applyFont="1" applyFill="1" applyBorder="1" applyAlignment="1">
      <alignment horizontal="right" wrapText="1"/>
    </xf>
    <xf numFmtId="0" fontId="4" fillId="24" borderId="17" xfId="28" applyNumberFormat="1" applyFont="1" applyFill="1" applyBorder="1" applyAlignment="1">
      <alignment horizontal="right" wrapText="1"/>
    </xf>
    <xf numFmtId="0" fontId="4" fillId="24" borderId="19" xfId="28" applyNumberFormat="1" applyFont="1" applyFill="1" applyBorder="1" applyAlignment="1">
      <alignment horizontal="right"/>
    </xf>
    <xf numFmtId="0" fontId="1" fillId="24" borderId="17" xfId="0" applyNumberFormat="1" applyFont="1" applyFill="1" applyBorder="1"/>
    <xf numFmtId="0" fontId="0" fillId="24" borderId="0" xfId="0" applyFill="1" applyAlignment="1">
      <alignment horizontal="center"/>
    </xf>
    <xf numFmtId="0" fontId="56" fillId="24" borderId="0" xfId="37" applyFill="1" applyAlignment="1" applyProtection="1">
      <alignment horizontal="right"/>
    </xf>
    <xf numFmtId="3" fontId="0" fillId="24" borderId="13" xfId="0" applyNumberFormat="1" applyFill="1" applyBorder="1" applyAlignment="1">
      <alignment horizontal="right" wrapText="1"/>
    </xf>
    <xf numFmtId="0" fontId="4" fillId="24" borderId="12" xfId="0" applyFont="1" applyFill="1" applyBorder="1" applyAlignment="1">
      <alignment wrapText="1"/>
    </xf>
    <xf numFmtId="167" fontId="1" fillId="24" borderId="12" xfId="28" applyNumberFormat="1" applyFont="1" applyFill="1" applyBorder="1" applyAlignment="1">
      <alignment horizontal="right" wrapText="1"/>
    </xf>
    <xf numFmtId="167" fontId="3" fillId="24" borderId="12" xfId="28" applyNumberFormat="1" applyFont="1" applyFill="1" applyBorder="1" applyAlignment="1">
      <alignment horizontal="left" wrapText="1"/>
    </xf>
    <xf numFmtId="3" fontId="1" fillId="24" borderId="12" xfId="28" applyNumberFormat="1" applyFont="1" applyFill="1" applyBorder="1" applyAlignment="1">
      <alignment horizontal="right"/>
    </xf>
    <xf numFmtId="3" fontId="0" fillId="24" borderId="0" xfId="0" applyNumberFormat="1" applyFill="1" applyBorder="1" applyAlignment="1">
      <alignment horizontal="right" wrapText="1"/>
    </xf>
    <xf numFmtId="9" fontId="1" fillId="24" borderId="0" xfId="43" applyFont="1" applyFill="1" applyBorder="1"/>
    <xf numFmtId="9" fontId="1" fillId="24" borderId="0" xfId="43" applyFont="1" applyFill="1"/>
    <xf numFmtId="0" fontId="15" fillId="24" borderId="0" xfId="0" applyFont="1" applyFill="1" applyAlignment="1">
      <alignment horizontal="left" wrapText="1"/>
    </xf>
    <xf numFmtId="3" fontId="1" fillId="24" borderId="0" xfId="0" applyNumberFormat="1" applyFont="1" applyFill="1"/>
    <xf numFmtId="0" fontId="3" fillId="25" borderId="38" xfId="0" applyNumberFormat="1" applyFont="1" applyFill="1" applyBorder="1" applyAlignment="1">
      <alignment horizontal="center"/>
    </xf>
    <xf numFmtId="0" fontId="3" fillId="25" borderId="30" xfId="28" applyNumberFormat="1" applyFont="1" applyFill="1" applyBorder="1" applyAlignment="1">
      <alignment horizontal="right"/>
    </xf>
    <xf numFmtId="0" fontId="3" fillId="25" borderId="31" xfId="28" applyNumberFormat="1" applyFont="1" applyFill="1" applyBorder="1" applyAlignment="1">
      <alignment horizontal="right"/>
    </xf>
    <xf numFmtId="0" fontId="3" fillId="25" borderId="32" xfId="28" applyNumberFormat="1" applyFont="1" applyFill="1" applyBorder="1" applyAlignment="1">
      <alignment horizontal="right"/>
    </xf>
    <xf numFmtId="0" fontId="3" fillId="25" borderId="30" xfId="0" applyNumberFormat="1" applyFont="1" applyFill="1" applyBorder="1" applyAlignment="1">
      <alignment horizontal="right" wrapText="1"/>
    </xf>
    <xf numFmtId="0" fontId="3" fillId="25" borderId="31" xfId="0" applyNumberFormat="1" applyFont="1" applyFill="1" applyBorder="1" applyAlignment="1">
      <alignment horizontal="right"/>
    </xf>
    <xf numFmtId="0" fontId="4" fillId="25" borderId="31" xfId="28" applyNumberFormat="1" applyFont="1" applyFill="1" applyBorder="1" applyAlignment="1">
      <alignment horizontal="right"/>
    </xf>
    <xf numFmtId="0" fontId="3" fillId="25" borderId="32" xfId="0" applyNumberFormat="1" applyFont="1" applyFill="1" applyBorder="1" applyAlignment="1">
      <alignment horizontal="right"/>
    </xf>
    <xf numFmtId="0" fontId="3" fillId="25" borderId="39" xfId="0" applyNumberFormat="1" applyFont="1" applyFill="1" applyBorder="1" applyAlignment="1">
      <alignment horizontal="right"/>
    </xf>
    <xf numFmtId="0" fontId="3" fillId="25" borderId="30" xfId="0" applyNumberFormat="1" applyFont="1" applyFill="1" applyBorder="1" applyAlignment="1">
      <alignment horizontal="right"/>
    </xf>
    <xf numFmtId="0" fontId="4" fillId="25" borderId="31" xfId="0" applyNumberFormat="1" applyFont="1" applyFill="1" applyBorder="1" applyAlignment="1">
      <alignment horizontal="right"/>
    </xf>
    <xf numFmtId="0" fontId="1" fillId="25" borderId="31" xfId="0" applyNumberFormat="1" applyFont="1" applyFill="1" applyBorder="1" applyAlignment="1">
      <alignment horizontal="right"/>
    </xf>
    <xf numFmtId="0" fontId="19" fillId="24" borderId="13" xfId="0" applyFont="1" applyFill="1" applyBorder="1"/>
    <xf numFmtId="0" fontId="19" fillId="24" borderId="12" xfId="0" applyFont="1" applyFill="1" applyBorder="1"/>
    <xf numFmtId="167" fontId="4" fillId="24" borderId="0" xfId="28" applyNumberFormat="1" applyFont="1" applyFill="1" applyBorder="1" applyAlignment="1">
      <alignment horizontal="left"/>
    </xf>
    <xf numFmtId="0" fontId="4" fillId="24" borderId="0" xfId="0" applyNumberFormat="1" applyFont="1" applyFill="1" applyBorder="1" applyAlignment="1">
      <alignment horizontal="right" vertical="center"/>
    </xf>
    <xf numFmtId="167" fontId="4" fillId="24" borderId="0" xfId="28" applyNumberFormat="1" applyFont="1" applyFill="1" applyBorder="1" applyAlignment="1">
      <alignment horizontal="left" wrapText="1"/>
    </xf>
    <xf numFmtId="167" fontId="4" fillId="24" borderId="12" xfId="28" applyNumberFormat="1" applyFont="1" applyFill="1" applyBorder="1" applyAlignment="1">
      <alignment horizontal="left" wrapText="1"/>
    </xf>
    <xf numFmtId="167" fontId="4" fillId="24" borderId="12" xfId="28" applyNumberFormat="1" applyFont="1" applyFill="1" applyBorder="1" applyAlignment="1">
      <alignment horizontal="left"/>
    </xf>
    <xf numFmtId="3" fontId="0" fillId="24" borderId="0" xfId="0" applyNumberFormat="1" applyFill="1" applyBorder="1" applyAlignment="1">
      <alignment horizontal="left" vertical="center" wrapText="1" indent="1"/>
    </xf>
    <xf numFmtId="3" fontId="19" fillId="24" borderId="0" xfId="0" applyNumberFormat="1" applyFont="1" applyFill="1" applyBorder="1" applyAlignment="1">
      <alignment horizontal="left" vertical="center" wrapText="1" indent="1"/>
    </xf>
    <xf numFmtId="3" fontId="3" fillId="24" borderId="0" xfId="0" applyNumberFormat="1" applyFont="1" applyFill="1" applyBorder="1" applyAlignment="1">
      <alignment horizontal="right" vertical="center" wrapText="1"/>
    </xf>
    <xf numFmtId="3" fontId="19" fillId="24" borderId="0" xfId="0" quotePrefix="1" applyNumberFormat="1" applyFont="1" applyFill="1" applyBorder="1" applyAlignment="1">
      <alignment horizontal="right" vertical="center" wrapText="1"/>
    </xf>
    <xf numFmtId="3" fontId="21" fillId="24" borderId="0" xfId="0" applyNumberFormat="1" applyFont="1" applyFill="1" applyAlignment="1">
      <alignment horizontal="left" vertical="center" wrapText="1"/>
    </xf>
    <xf numFmtId="3" fontId="0" fillId="24" borderId="0" xfId="0" quotePrefix="1" applyNumberFormat="1" applyFill="1" applyBorder="1" applyAlignment="1">
      <alignment horizontal="right" vertical="center" wrapText="1"/>
    </xf>
    <xf numFmtId="3" fontId="3" fillId="24" borderId="0" xfId="0" applyNumberFormat="1" applyFont="1" applyFill="1" applyAlignment="1">
      <alignment horizontal="center" vertical="center" wrapText="1"/>
    </xf>
    <xf numFmtId="3" fontId="16" fillId="24" borderId="0" xfId="0" applyNumberFormat="1" applyFont="1" applyFill="1" applyBorder="1" applyAlignment="1">
      <alignment horizontal="left" vertical="center"/>
    </xf>
    <xf numFmtId="3" fontId="0" fillId="24" borderId="0" xfId="0" quotePrefix="1" applyNumberFormat="1" applyFill="1" applyAlignment="1">
      <alignment horizontal="center" vertical="center" wrapText="1"/>
    </xf>
    <xf numFmtId="167" fontId="3" fillId="25" borderId="0" xfId="28" applyNumberFormat="1" applyFont="1" applyFill="1" applyBorder="1" applyAlignment="1">
      <alignment horizontal="left"/>
    </xf>
    <xf numFmtId="167" fontId="3" fillId="25" borderId="12" xfId="28" applyNumberFormat="1" applyFont="1" applyFill="1" applyBorder="1" applyAlignment="1">
      <alignment horizontal="left"/>
    </xf>
    <xf numFmtId="167" fontId="3" fillId="25" borderId="13" xfId="28" applyNumberFormat="1" applyFont="1" applyFill="1" applyBorder="1" applyAlignment="1">
      <alignment horizontal="left"/>
    </xf>
    <xf numFmtId="0" fontId="3" fillId="24" borderId="0" xfId="0" applyNumberFormat="1" applyFont="1" applyFill="1" applyAlignment="1">
      <alignment horizontal="left"/>
    </xf>
    <xf numFmtId="3" fontId="4" fillId="24" borderId="12" xfId="0" applyNumberFormat="1" applyFont="1" applyFill="1" applyBorder="1" applyAlignment="1">
      <alignment horizontal="right" wrapText="1"/>
    </xf>
    <xf numFmtId="3" fontId="3" fillId="24" borderId="0" xfId="0" applyNumberFormat="1" applyFont="1" applyFill="1" applyAlignment="1">
      <alignment vertical="center" wrapText="1"/>
    </xf>
    <xf numFmtId="0" fontId="0" fillId="24" borderId="12" xfId="0" applyFill="1" applyBorder="1" applyAlignment="1">
      <alignment horizontal="right" wrapText="1"/>
    </xf>
    <xf numFmtId="3" fontId="3" fillId="24" borderId="0" xfId="0" applyNumberFormat="1" applyFont="1" applyFill="1" applyBorder="1" applyAlignment="1">
      <alignment horizontal="left" vertical="center" wrapText="1"/>
    </xf>
    <xf numFmtId="3" fontId="3" fillId="24" borderId="0" xfId="0" applyNumberFormat="1" applyFont="1" applyFill="1" applyAlignment="1">
      <alignment horizontal="left" vertical="center" wrapText="1"/>
    </xf>
    <xf numFmtId="0" fontId="3" fillId="24" borderId="0" xfId="0" applyFont="1" applyFill="1" applyAlignment="1"/>
    <xf numFmtId="0" fontId="3" fillId="24" borderId="12" xfId="0" applyFont="1" applyFill="1" applyBorder="1" applyAlignment="1">
      <alignment horizontal="right" wrapText="1"/>
    </xf>
    <xf numFmtId="0" fontId="21" fillId="0" borderId="0" xfId="0" applyFont="1" applyAlignment="1">
      <alignment horizontal="left" wrapText="1"/>
    </xf>
    <xf numFmtId="0" fontId="0" fillId="0" borderId="0" xfId="0" applyFill="1" applyAlignment="1">
      <alignment horizontal="left" wrapText="1"/>
    </xf>
    <xf numFmtId="167" fontId="1" fillId="24" borderId="19" xfId="28" applyNumberFormat="1" applyFont="1" applyFill="1" applyBorder="1" applyAlignment="1">
      <alignment horizontal="right" wrapText="1"/>
    </xf>
    <xf numFmtId="3" fontId="1" fillId="24" borderId="17" xfId="28" applyNumberFormat="1" applyFont="1" applyFill="1" applyBorder="1" applyAlignment="1">
      <alignment horizontal="right"/>
    </xf>
    <xf numFmtId="3" fontId="1" fillId="24" borderId="17" xfId="28" applyNumberFormat="1" applyFont="1" applyFill="1" applyBorder="1" applyAlignment="1">
      <alignment horizontal="right" wrapText="1"/>
    </xf>
    <xf numFmtId="3" fontId="1" fillId="24" borderId="19" xfId="28" applyNumberFormat="1" applyFont="1" applyFill="1" applyBorder="1" applyAlignment="1">
      <alignment horizontal="right"/>
    </xf>
    <xf numFmtId="3" fontId="1" fillId="26" borderId="31" xfId="28" applyNumberFormat="1" applyFont="1" applyFill="1" applyBorder="1" applyAlignment="1">
      <alignment horizontal="right"/>
    </xf>
    <xf numFmtId="0" fontId="7" fillId="0" borderId="0" xfId="0" applyFont="1" applyAlignment="1">
      <alignment horizontal="left" wrapText="1"/>
    </xf>
    <xf numFmtId="0" fontId="1" fillId="0" borderId="0" xfId="0" applyFont="1" applyFill="1" applyAlignment="1">
      <alignment horizontal="left" wrapText="1"/>
    </xf>
    <xf numFmtId="3" fontId="1" fillId="0" borderId="0" xfId="0" applyNumberFormat="1" applyFont="1" applyAlignment="1">
      <alignment horizontal="left" wrapText="1"/>
    </xf>
    <xf numFmtId="3" fontId="1" fillId="0" borderId="0" xfId="0" applyNumberFormat="1" applyFont="1" applyAlignment="1">
      <alignment wrapText="1"/>
    </xf>
    <xf numFmtId="3" fontId="1" fillId="0" borderId="0" xfId="0" applyNumberFormat="1" applyFont="1" applyFill="1" applyAlignment="1">
      <alignment horizontal="left" wrapText="1"/>
    </xf>
    <xf numFmtId="3" fontId="1" fillId="0" borderId="0" xfId="0" applyNumberFormat="1" applyFont="1" applyFill="1" applyBorder="1" applyAlignment="1">
      <alignment horizontal="left" wrapText="1"/>
    </xf>
    <xf numFmtId="0" fontId="2" fillId="24" borderId="0" xfId="0" applyFont="1" applyFill="1" applyAlignment="1">
      <alignment horizontal="left"/>
    </xf>
    <xf numFmtId="3" fontId="3" fillId="26" borderId="13" xfId="28" applyNumberFormat="1" applyFont="1" applyFill="1" applyBorder="1" applyAlignment="1">
      <alignment horizontal="right"/>
    </xf>
    <xf numFmtId="3" fontId="3" fillId="26" borderId="0" xfId="28" applyNumberFormat="1" applyFont="1" applyFill="1" applyBorder="1" applyAlignment="1">
      <alignment horizontal="right"/>
    </xf>
    <xf numFmtId="3" fontId="3" fillId="26" borderId="12" xfId="28" applyNumberFormat="1" applyFont="1" applyFill="1" applyBorder="1" applyAlignment="1">
      <alignment horizontal="right"/>
    </xf>
    <xf numFmtId="3" fontId="6" fillId="27" borderId="0" xfId="0" applyNumberFormat="1" applyFont="1" applyFill="1" applyAlignment="1">
      <alignment horizontal="left" vertical="center" wrapText="1"/>
    </xf>
    <xf numFmtId="0" fontId="7" fillId="27" borderId="0" xfId="0" applyFont="1" applyFill="1" applyAlignment="1">
      <alignment horizontal="right"/>
    </xf>
    <xf numFmtId="0" fontId="7" fillId="27" borderId="0" xfId="0" applyFont="1" applyFill="1"/>
    <xf numFmtId="0" fontId="5" fillId="27" borderId="0" xfId="36" applyFill="1" applyAlignment="1" applyProtection="1">
      <alignment horizontal="right"/>
    </xf>
    <xf numFmtId="3" fontId="6" fillId="27" borderId="0" xfId="0" applyNumberFormat="1" applyFont="1" applyFill="1" applyAlignment="1">
      <alignment horizontal="left" vertical="center"/>
    </xf>
    <xf numFmtId="3" fontId="7" fillId="27" borderId="0" xfId="0" applyNumberFormat="1" applyFont="1" applyFill="1" applyAlignment="1">
      <alignment horizontal="left" vertical="center"/>
    </xf>
    <xf numFmtId="3" fontId="7" fillId="27" borderId="0" xfId="0" applyNumberFormat="1" applyFont="1" applyFill="1" applyAlignment="1">
      <alignment horizontal="left" vertical="center" wrapText="1"/>
    </xf>
    <xf numFmtId="0" fontId="6" fillId="27" borderId="0" xfId="0" applyFont="1" applyFill="1" applyBorder="1" applyAlignment="1">
      <alignment horizontal="right"/>
    </xf>
    <xf numFmtId="0" fontId="6" fillId="27" borderId="0" xfId="0" applyFont="1" applyFill="1" applyAlignment="1">
      <alignment horizontal="center" wrapText="1"/>
    </xf>
    <xf numFmtId="0" fontId="7" fillId="27" borderId="12" xfId="0" applyFont="1" applyFill="1" applyBorder="1" applyAlignment="1">
      <alignment horizontal="right" wrapText="1"/>
    </xf>
    <xf numFmtId="0" fontId="7" fillId="27" borderId="0" xfId="0" applyFont="1" applyFill="1" applyAlignment="1">
      <alignment wrapText="1"/>
    </xf>
    <xf numFmtId="0" fontId="7" fillId="27" borderId="0" xfId="0" applyFont="1" applyFill="1" applyBorder="1" applyAlignment="1">
      <alignment horizontal="left"/>
    </xf>
    <xf numFmtId="3" fontId="7" fillId="27" borderId="0" xfId="28" applyNumberFormat="1" applyFont="1" applyFill="1" applyBorder="1" applyAlignment="1">
      <alignment horizontal="right"/>
    </xf>
    <xf numFmtId="3" fontId="6" fillId="27" borderId="0" xfId="28" applyNumberFormat="1" applyFont="1" applyFill="1" applyBorder="1" applyAlignment="1">
      <alignment horizontal="right"/>
    </xf>
    <xf numFmtId="0" fontId="0" fillId="27" borderId="0" xfId="0" applyFill="1" applyAlignment="1">
      <alignment wrapText="1"/>
    </xf>
    <xf numFmtId="0" fontId="7" fillId="27" borderId="12" xfId="0" applyFont="1" applyFill="1" applyBorder="1" applyAlignment="1">
      <alignment horizontal="left"/>
    </xf>
    <xf numFmtId="3" fontId="7" fillId="27" borderId="12" xfId="28" applyNumberFormat="1" applyFont="1" applyFill="1" applyBorder="1" applyAlignment="1">
      <alignment horizontal="right"/>
    </xf>
    <xf numFmtId="3" fontId="6" fillId="27" borderId="12" xfId="28" applyNumberFormat="1" applyFont="1" applyFill="1" applyBorder="1" applyAlignment="1">
      <alignment horizontal="right"/>
    </xf>
    <xf numFmtId="0" fontId="0" fillId="27" borderId="0" xfId="0" applyFill="1" applyAlignment="1"/>
    <xf numFmtId="3" fontId="12" fillId="27" borderId="0" xfId="0" applyNumberFormat="1" applyFont="1" applyFill="1" applyAlignment="1">
      <alignment horizontal="left" vertical="center"/>
    </xf>
    <xf numFmtId="0" fontId="11" fillId="27" borderId="0" xfId="0" applyFont="1" applyFill="1" applyAlignment="1">
      <alignment horizontal="left" vertical="center" wrapText="1"/>
    </xf>
    <xf numFmtId="3" fontId="12" fillId="27" borderId="0" xfId="0" applyNumberFormat="1" applyFont="1" applyFill="1" applyAlignment="1">
      <alignment horizontal="right" vertical="center" wrapText="1"/>
    </xf>
    <xf numFmtId="3" fontId="12" fillId="27" borderId="0" xfId="0" applyNumberFormat="1" applyFont="1" applyFill="1" applyAlignment="1">
      <alignment horizontal="left" vertical="center" wrapText="1"/>
    </xf>
    <xf numFmtId="3" fontId="7" fillId="27" borderId="0" xfId="0" applyNumberFormat="1" applyFont="1" applyFill="1"/>
    <xf numFmtId="0" fontId="2" fillId="27" borderId="0" xfId="0" applyFont="1" applyFill="1"/>
    <xf numFmtId="0" fontId="12" fillId="27" borderId="0" xfId="0" applyFont="1" applyFill="1"/>
    <xf numFmtId="0" fontId="12" fillId="27" borderId="0" xfId="0" applyFont="1" applyFill="1" applyAlignment="1"/>
    <xf numFmtId="0" fontId="7" fillId="27" borderId="0" xfId="0" applyFont="1" applyFill="1" applyAlignment="1"/>
    <xf numFmtId="0" fontId="12" fillId="27" borderId="0" xfId="0" applyFont="1" applyFill="1" applyAlignment="1">
      <alignment horizontal="left"/>
    </xf>
    <xf numFmtId="0" fontId="16" fillId="27" borderId="0" xfId="0" applyFont="1" applyFill="1" applyAlignment="1">
      <alignment horizontal="left"/>
    </xf>
    <xf numFmtId="0" fontId="16" fillId="27" borderId="0" xfId="0" quotePrefix="1" applyFont="1" applyFill="1" applyAlignment="1">
      <alignment horizontal="left"/>
    </xf>
    <xf numFmtId="9" fontId="19" fillId="24" borderId="0" xfId="43" applyFont="1" applyFill="1" applyBorder="1" applyAlignment="1">
      <alignment horizontal="right"/>
    </xf>
    <xf numFmtId="0" fontId="0" fillId="27" borderId="0" xfId="0" applyFill="1"/>
    <xf numFmtId="0" fontId="6" fillId="27" borderId="0" xfId="0" applyFont="1" applyFill="1" applyAlignment="1">
      <alignment horizontal="left" vertical="center" wrapText="1"/>
    </xf>
    <xf numFmtId="0" fontId="6" fillId="27" borderId="0" xfId="0" applyFont="1" applyFill="1" applyAlignment="1">
      <alignment horizontal="left" vertical="center"/>
    </xf>
    <xf numFmtId="0" fontId="58" fillId="27" borderId="0" xfId="0" applyFont="1" applyFill="1" applyAlignment="1">
      <alignment horizontal="left" vertical="center"/>
    </xf>
    <xf numFmtId="0" fontId="7" fillId="27" borderId="0" xfId="0" applyFont="1" applyFill="1" applyBorder="1"/>
    <xf numFmtId="0" fontId="7" fillId="27" borderId="0" xfId="0" applyFont="1" applyFill="1" applyAlignment="1">
      <alignment horizontal="left" vertical="center"/>
    </xf>
    <xf numFmtId="0" fontId="6" fillId="27" borderId="11" xfId="0" applyFont="1" applyFill="1" applyBorder="1" applyAlignment="1">
      <alignment horizontal="left" vertical="center" wrapText="1"/>
    </xf>
    <xf numFmtId="0" fontId="6" fillId="27" borderId="10" xfId="0" applyFont="1" applyFill="1" applyBorder="1"/>
    <xf numFmtId="0" fontId="6" fillId="27" borderId="10" xfId="0" quotePrefix="1" applyNumberFormat="1" applyFont="1" applyFill="1" applyBorder="1" applyAlignment="1">
      <alignment horizontal="right"/>
    </xf>
    <xf numFmtId="0" fontId="7" fillId="27" borderId="0" xfId="0" applyFont="1" applyFill="1" applyAlignment="1">
      <alignment horizontal="left" vertical="center" wrapText="1"/>
    </xf>
    <xf numFmtId="0" fontId="8" fillId="27" borderId="0" xfId="0" applyFont="1" applyFill="1" applyAlignment="1">
      <alignment horizontal="left" vertical="center" wrapText="1"/>
    </xf>
    <xf numFmtId="0" fontId="7" fillId="27" borderId="0" xfId="0" applyFont="1" applyFill="1" applyBorder="1" applyAlignment="1">
      <alignment horizontal="center"/>
    </xf>
    <xf numFmtId="3" fontId="7" fillId="27" borderId="0" xfId="0" applyNumberFormat="1" applyFont="1" applyFill="1" applyAlignment="1">
      <alignment horizontal="right" vertical="center" wrapText="1"/>
    </xf>
    <xf numFmtId="3" fontId="7" fillId="27" borderId="0" xfId="0" applyNumberFormat="1" applyFont="1" applyFill="1" applyAlignment="1">
      <alignment horizontal="right" vertical="center"/>
    </xf>
    <xf numFmtId="3" fontId="7" fillId="27" borderId="0" xfId="0" applyNumberFormat="1" applyFont="1" applyFill="1" applyAlignment="1">
      <alignment horizontal="right"/>
    </xf>
    <xf numFmtId="3" fontId="7" fillId="27" borderId="0" xfId="0" applyNumberFormat="1" applyFont="1" applyFill="1" applyBorder="1" applyAlignment="1">
      <alignment horizontal="right"/>
    </xf>
    <xf numFmtId="3" fontId="8" fillId="27" borderId="0" xfId="0" applyNumberFormat="1" applyFont="1" applyFill="1" applyAlignment="1">
      <alignment horizontal="right" vertical="center" wrapText="1"/>
    </xf>
    <xf numFmtId="3" fontId="6" fillId="27" borderId="0" xfId="0" applyNumberFormat="1" applyFont="1" applyFill="1" applyBorder="1" applyAlignment="1">
      <alignment horizontal="right"/>
    </xf>
    <xf numFmtId="3" fontId="6" fillId="27" borderId="0" xfId="0" applyNumberFormat="1" applyFont="1" applyFill="1"/>
    <xf numFmtId="3" fontId="6" fillId="27" borderId="0" xfId="0" applyNumberFormat="1" applyFont="1" applyFill="1" applyBorder="1"/>
    <xf numFmtId="0" fontId="6" fillId="27" borderId="12" xfId="0" applyFont="1" applyFill="1" applyBorder="1" applyAlignment="1">
      <alignment horizontal="left" vertical="center" wrapText="1"/>
    </xf>
    <xf numFmtId="3" fontId="59" fillId="27" borderId="12" xfId="0" applyNumberFormat="1" applyFont="1" applyFill="1" applyBorder="1" applyAlignment="1">
      <alignment horizontal="left" vertical="center" wrapText="1"/>
    </xf>
    <xf numFmtId="0" fontId="11" fillId="27" borderId="0" xfId="0" applyFont="1" applyFill="1"/>
    <xf numFmtId="0" fontId="12" fillId="27" borderId="0" xfId="0" applyFont="1" applyFill="1" applyAlignment="1">
      <alignment wrapText="1"/>
    </xf>
    <xf numFmtId="0" fontId="0" fillId="27" borderId="0" xfId="0" applyFill="1" applyBorder="1"/>
    <xf numFmtId="9" fontId="1" fillId="24" borderId="0" xfId="0" applyNumberFormat="1" applyFont="1" applyFill="1"/>
    <xf numFmtId="9" fontId="21" fillId="24" borderId="0" xfId="0" applyNumberFormat="1" applyFont="1" applyFill="1" applyBorder="1"/>
    <xf numFmtId="9" fontId="0" fillId="24" borderId="0" xfId="0" applyNumberFormat="1" applyFill="1" applyBorder="1"/>
    <xf numFmtId="3" fontId="66" fillId="24" borderId="0" xfId="0" applyNumberFormat="1" applyFont="1" applyFill="1" applyBorder="1" applyAlignment="1">
      <alignment horizontal="right"/>
    </xf>
    <xf numFmtId="3" fontId="1" fillId="27" borderId="0" xfId="0" applyNumberFormat="1" applyFont="1" applyFill="1" applyBorder="1" applyAlignment="1">
      <alignment horizontal="right"/>
    </xf>
    <xf numFmtId="0" fontId="0" fillId="24" borderId="0" xfId="0" applyFill="1" applyAlignment="1">
      <alignment wrapText="1"/>
    </xf>
    <xf numFmtId="0" fontId="1" fillId="24" borderId="0" xfId="0" quotePrefix="1" applyFont="1" applyFill="1" applyBorder="1" applyAlignment="1">
      <alignment horizontal="left" wrapText="1"/>
    </xf>
    <xf numFmtId="0" fontId="57" fillId="27" borderId="0" xfId="0" applyFont="1" applyFill="1"/>
    <xf numFmtId="3" fontId="3" fillId="27" borderId="0" xfId="28" applyNumberFormat="1" applyFont="1" applyFill="1" applyBorder="1" applyAlignment="1">
      <alignment horizontal="right"/>
    </xf>
    <xf numFmtId="3" fontId="4" fillId="27" borderId="0" xfId="28" applyNumberFormat="1" applyFont="1" applyFill="1" applyBorder="1" applyAlignment="1">
      <alignment horizontal="right"/>
    </xf>
    <xf numFmtId="3" fontId="3" fillId="27" borderId="12" xfId="28" applyNumberFormat="1" applyFont="1" applyFill="1" applyBorder="1" applyAlignment="1">
      <alignment horizontal="right"/>
    </xf>
    <xf numFmtId="3" fontId="4" fillId="27" borderId="0" xfId="0" applyNumberFormat="1" applyFont="1" applyFill="1" applyBorder="1" applyAlignment="1">
      <alignment horizontal="right"/>
    </xf>
    <xf numFmtId="3" fontId="0" fillId="27" borderId="0" xfId="0" applyNumberFormat="1" applyFill="1" applyBorder="1"/>
    <xf numFmtId="0" fontId="3" fillId="24" borderId="12" xfId="0" applyNumberFormat="1" applyFont="1" applyFill="1" applyBorder="1" applyAlignment="1">
      <alignment horizontal="right" wrapText="1"/>
    </xf>
    <xf numFmtId="0" fontId="4" fillId="24" borderId="12" xfId="0" applyNumberFormat="1" applyFont="1" applyFill="1" applyBorder="1" applyAlignment="1">
      <alignment horizontal="right" wrapText="1"/>
    </xf>
    <xf numFmtId="0" fontId="4" fillId="24" borderId="0" xfId="0" applyNumberFormat="1" applyFont="1" applyFill="1" applyBorder="1" applyAlignment="1">
      <alignment horizontal="left" vertical="center" wrapText="1"/>
    </xf>
    <xf numFmtId="0" fontId="4" fillId="24" borderId="0" xfId="0" applyFont="1" applyFill="1" applyAlignment="1">
      <alignment wrapText="1"/>
    </xf>
    <xf numFmtId="0" fontId="0" fillId="24" borderId="0" xfId="0" applyFill="1" applyAlignment="1"/>
    <xf numFmtId="0" fontId="0" fillId="24" borderId="0" xfId="0" applyFill="1" applyBorder="1" applyAlignment="1">
      <alignment wrapText="1"/>
    </xf>
    <xf numFmtId="0" fontId="16" fillId="24" borderId="0" xfId="0" applyFont="1" applyFill="1" applyAlignment="1">
      <alignment horizontal="left" wrapText="1"/>
    </xf>
    <xf numFmtId="0" fontId="24" fillId="24" borderId="0" xfId="0" applyFont="1" applyFill="1" applyAlignment="1">
      <alignment horizontal="left" wrapText="1"/>
    </xf>
    <xf numFmtId="0" fontId="12" fillId="27" borderId="0" xfId="0" applyFont="1" applyFill="1" applyAlignment="1">
      <alignment horizontal="left" vertical="center" wrapText="1"/>
    </xf>
    <xf numFmtId="0" fontId="7" fillId="27" borderId="0" xfId="0" applyFont="1" applyFill="1" applyAlignment="1">
      <alignment wrapText="1"/>
    </xf>
    <xf numFmtId="0" fontId="0" fillId="27" borderId="0" xfId="0" applyFill="1" applyAlignment="1">
      <alignment wrapText="1"/>
    </xf>
    <xf numFmtId="3" fontId="2" fillId="24" borderId="0" xfId="0" applyNumberFormat="1" applyFont="1" applyFill="1" applyAlignment="1">
      <alignment horizontal="left" vertical="center" wrapText="1"/>
    </xf>
    <xf numFmtId="0" fontId="0" fillId="24" borderId="0" xfId="0" applyFill="1" applyAlignment="1">
      <alignment wrapText="1"/>
    </xf>
    <xf numFmtId="0" fontId="12" fillId="24" borderId="0" xfId="0" applyFont="1" applyFill="1" applyAlignment="1">
      <alignment wrapText="1"/>
    </xf>
    <xf numFmtId="0" fontId="7" fillId="24" borderId="12" xfId="0" applyFont="1" applyFill="1" applyBorder="1" applyAlignment="1">
      <alignment horizontal="right" wrapText="1"/>
    </xf>
    <xf numFmtId="0" fontId="2" fillId="24" borderId="0" xfId="0" applyFont="1" applyFill="1" applyAlignment="1">
      <alignment wrapText="1"/>
    </xf>
    <xf numFmtId="3" fontId="3" fillId="24" borderId="0" xfId="0" applyNumberFormat="1" applyFont="1" applyFill="1" applyBorder="1" applyAlignment="1">
      <alignment horizontal="left" vertical="center" wrapText="1"/>
    </xf>
    <xf numFmtId="3" fontId="1" fillId="24" borderId="0" xfId="0" applyNumberFormat="1" applyFont="1" applyFill="1" applyBorder="1" applyAlignment="1">
      <alignment horizontal="left" vertical="center" wrapText="1"/>
    </xf>
    <xf numFmtId="0" fontId="2" fillId="24" borderId="0" xfId="0" applyFont="1" applyFill="1" applyAlignment="1">
      <alignment horizontal="left" wrapText="1"/>
    </xf>
    <xf numFmtId="0" fontId="16" fillId="24" borderId="0" xfId="0" applyFont="1" applyFill="1" applyAlignment="1">
      <alignment wrapText="1"/>
    </xf>
    <xf numFmtId="0" fontId="1" fillId="24" borderId="0" xfId="0" applyFont="1" applyFill="1" applyBorder="1" applyAlignment="1">
      <alignment wrapText="1"/>
    </xf>
    <xf numFmtId="3" fontId="3" fillId="27" borderId="0" xfId="0" applyNumberFormat="1" applyFont="1" applyFill="1" applyBorder="1" applyAlignment="1">
      <alignment horizontal="right" vertical="center" wrapText="1"/>
    </xf>
    <xf numFmtId="0" fontId="0" fillId="27" borderId="0" xfId="0" applyFill="1" applyBorder="1" applyAlignment="1">
      <alignment horizontal="left"/>
    </xf>
    <xf numFmtId="0" fontId="16" fillId="24" borderId="0" xfId="0" applyFont="1" applyFill="1" applyAlignment="1"/>
    <xf numFmtId="9" fontId="32" fillId="24" borderId="0" xfId="43" applyFont="1" applyFill="1" applyBorder="1"/>
    <xf numFmtId="0" fontId="1" fillId="24" borderId="10" xfId="0" applyNumberFormat="1" applyFont="1" applyFill="1" applyBorder="1" applyAlignment="1">
      <alignment wrapText="1"/>
    </xf>
    <xf numFmtId="0" fontId="1" fillId="24" borderId="0" xfId="0" quotePrefix="1" applyFont="1" applyFill="1" applyBorder="1" applyAlignment="1">
      <alignment horizontal="left"/>
    </xf>
    <xf numFmtId="0" fontId="1" fillId="24" borderId="0" xfId="0" applyFont="1" applyFill="1" applyAlignment="1">
      <alignment horizontal="left"/>
    </xf>
    <xf numFmtId="0" fontId="4" fillId="27" borderId="0" xfId="0" applyFont="1" applyFill="1" applyBorder="1" applyAlignment="1">
      <alignment horizontal="left"/>
    </xf>
    <xf numFmtId="3" fontId="3" fillId="27" borderId="0" xfId="43" applyNumberFormat="1" applyFont="1" applyFill="1" applyBorder="1" applyAlignment="1">
      <alignment horizontal="right"/>
    </xf>
    <xf numFmtId="3" fontId="3" fillId="27" borderId="0" xfId="0" applyNumberFormat="1" applyFont="1" applyFill="1" applyBorder="1" applyAlignment="1">
      <alignment horizontal="right"/>
    </xf>
    <xf numFmtId="3" fontId="0" fillId="27" borderId="0" xfId="0" applyNumberFormat="1" applyFill="1" applyBorder="1" applyAlignment="1">
      <alignment horizontal="right"/>
    </xf>
    <xf numFmtId="0" fontId="4" fillId="24" borderId="0" xfId="0" applyNumberFormat="1" applyFont="1" applyFill="1" applyBorder="1" applyAlignment="1">
      <alignment horizontal="left" wrapText="1"/>
    </xf>
    <xf numFmtId="3" fontId="1" fillId="24" borderId="0" xfId="0" applyNumberFormat="1" applyFont="1" applyFill="1" applyBorder="1" applyAlignment="1">
      <alignment horizontal="right" wrapText="1"/>
    </xf>
    <xf numFmtId="3" fontId="4" fillId="27" borderId="0" xfId="28" applyNumberFormat="1" applyFont="1" applyFill="1" applyBorder="1" applyAlignment="1"/>
    <xf numFmtId="3" fontId="4" fillId="27" borderId="0" xfId="28" applyNumberFormat="1" applyFont="1" applyFill="1" applyBorder="1" applyAlignment="1">
      <alignment wrapText="1"/>
    </xf>
    <xf numFmtId="3" fontId="3" fillId="27" borderId="0" xfId="28" applyNumberFormat="1" applyFont="1" applyFill="1" applyBorder="1" applyAlignment="1"/>
    <xf numFmtId="3" fontId="0" fillId="27" borderId="0" xfId="0" applyNumberFormat="1" applyFill="1" applyAlignment="1">
      <alignment wrapText="1"/>
    </xf>
    <xf numFmtId="9" fontId="0" fillId="27" borderId="0" xfId="43" applyFont="1" applyFill="1" applyAlignment="1">
      <alignment wrapText="1"/>
    </xf>
    <xf numFmtId="3" fontId="11" fillId="27" borderId="0" xfId="0" applyNumberFormat="1" applyFont="1" applyFill="1" applyAlignment="1">
      <alignment horizontal="left" vertical="center"/>
    </xf>
    <xf numFmtId="0" fontId="6" fillId="27" borderId="0" xfId="0" applyFont="1" applyFill="1" applyBorder="1" applyAlignment="1">
      <alignment horizontal="left" vertical="center" wrapText="1"/>
    </xf>
    <xf numFmtId="3" fontId="59" fillId="27" borderId="0" xfId="0" applyNumberFormat="1" applyFont="1" applyFill="1" applyBorder="1" applyAlignment="1">
      <alignment horizontal="left" vertical="center" wrapText="1"/>
    </xf>
    <xf numFmtId="0" fontId="0" fillId="27" borderId="0" xfId="0" applyNumberFormat="1" applyFill="1" applyBorder="1" applyAlignment="1">
      <alignment horizontal="left"/>
    </xf>
    <xf numFmtId="3" fontId="0" fillId="27" borderId="0" xfId="28" applyNumberFormat="1" applyFont="1" applyFill="1" applyBorder="1"/>
    <xf numFmtId="3" fontId="3" fillId="27" borderId="0" xfId="28" applyNumberFormat="1" applyFont="1" applyFill="1" applyBorder="1"/>
    <xf numFmtId="3" fontId="3" fillId="27" borderId="0" xfId="43" applyNumberFormat="1" applyFont="1" applyFill="1" applyBorder="1"/>
    <xf numFmtId="3" fontId="6" fillId="24" borderId="0" xfId="43" applyNumberFormat="1" applyFont="1" applyFill="1" applyBorder="1"/>
    <xf numFmtId="3" fontId="6" fillId="24" borderId="0" xfId="0" applyNumberFormat="1" applyFont="1" applyFill="1" applyBorder="1"/>
    <xf numFmtId="3" fontId="0" fillId="27" borderId="0" xfId="43" applyNumberFormat="1" applyFont="1" applyFill="1" applyBorder="1"/>
    <xf numFmtId="3" fontId="63" fillId="27" borderId="0" xfId="43" applyNumberFormat="1" applyFont="1" applyFill="1" applyBorder="1" applyAlignment="1">
      <alignment horizontal="right"/>
    </xf>
    <xf numFmtId="3" fontId="59" fillId="27" borderId="0" xfId="0" applyNumberFormat="1" applyFont="1" applyFill="1" applyBorder="1" applyAlignment="1">
      <alignment horizontal="center" vertical="center" wrapText="1"/>
    </xf>
    <xf numFmtId="3" fontId="3" fillId="27" borderId="13" xfId="0" applyNumberFormat="1" applyFont="1" applyFill="1" applyBorder="1" applyAlignment="1" applyProtection="1">
      <alignment horizontal="left" vertical="center" wrapText="1"/>
    </xf>
    <xf numFmtId="3" fontId="59" fillId="27" borderId="13" xfId="0" applyNumberFormat="1" applyFont="1" applyFill="1" applyBorder="1" applyAlignment="1">
      <alignment horizontal="center" vertical="center" wrapText="1"/>
    </xf>
    <xf numFmtId="0" fontId="0" fillId="27" borderId="13" xfId="0" applyFill="1" applyBorder="1"/>
    <xf numFmtId="3" fontId="3" fillId="27" borderId="13" xfId="0" applyNumberFormat="1" applyFont="1" applyFill="1" applyBorder="1" applyAlignment="1">
      <alignment horizontal="center" vertical="center" wrapText="1"/>
    </xf>
    <xf numFmtId="167" fontId="3" fillId="24" borderId="12" xfId="28" applyNumberFormat="1" applyFont="1" applyFill="1" applyBorder="1"/>
    <xf numFmtId="167" fontId="3" fillId="25" borderId="12" xfId="28" applyNumberFormat="1" applyFont="1" applyFill="1" applyBorder="1"/>
    <xf numFmtId="9" fontId="3" fillId="24" borderId="12" xfId="43" applyFont="1" applyFill="1" applyBorder="1"/>
    <xf numFmtId="9" fontId="3" fillId="24" borderId="12" xfId="43" applyFont="1" applyFill="1" applyBorder="1" applyAlignment="1">
      <alignment vertical="center" wrapText="1"/>
    </xf>
    <xf numFmtId="167" fontId="3" fillId="25" borderId="12" xfId="28" applyNumberFormat="1" applyFont="1" applyFill="1" applyBorder="1" applyAlignment="1">
      <alignment vertical="center" wrapText="1"/>
    </xf>
    <xf numFmtId="3" fontId="3" fillId="27" borderId="0" xfId="0" applyNumberFormat="1" applyFont="1" applyFill="1" applyBorder="1" applyAlignment="1">
      <alignment horizontal="left" vertical="center" wrapText="1"/>
    </xf>
    <xf numFmtId="3" fontId="15" fillId="24" borderId="0" xfId="0" applyNumberFormat="1" applyFont="1" applyFill="1" applyAlignment="1">
      <alignment horizontal="left" vertical="center"/>
    </xf>
    <xf numFmtId="3" fontId="0" fillId="27" borderId="0" xfId="28" applyNumberFormat="1" applyFont="1" applyFill="1" applyBorder="1" applyAlignment="1">
      <alignment horizontal="right"/>
    </xf>
    <xf numFmtId="0" fontId="1" fillId="27" borderId="0" xfId="0" applyFont="1" applyFill="1" applyBorder="1" applyAlignment="1">
      <alignment horizontal="right"/>
    </xf>
    <xf numFmtId="0" fontId="1" fillId="27" borderId="0" xfId="0" applyNumberFormat="1" applyFont="1" applyFill="1" applyBorder="1" applyAlignment="1">
      <alignment horizontal="left" vertical="center" wrapText="1"/>
    </xf>
    <xf numFmtId="3" fontId="1" fillId="27" borderId="0" xfId="43" applyNumberFormat="1" applyFont="1" applyFill="1" applyBorder="1" applyAlignment="1">
      <alignment horizontal="right" vertical="center" wrapText="1"/>
    </xf>
    <xf numFmtId="3" fontId="1" fillId="27" borderId="0" xfId="0" applyNumberFormat="1" applyFont="1" applyFill="1" applyBorder="1" applyAlignment="1">
      <alignment horizontal="right" vertical="center" wrapText="1"/>
    </xf>
    <xf numFmtId="0" fontId="4" fillId="27" borderId="0" xfId="0" applyFont="1" applyFill="1" applyBorder="1"/>
    <xf numFmtId="3" fontId="7" fillId="27" borderId="0" xfId="0" applyNumberFormat="1" applyFont="1" applyFill="1" applyBorder="1"/>
    <xf numFmtId="0" fontId="1" fillId="24" borderId="0" xfId="43" applyNumberFormat="1" applyFont="1" applyFill="1" applyBorder="1"/>
    <xf numFmtId="0" fontId="1" fillId="24" borderId="12" xfId="0" quotePrefix="1" applyFont="1" applyFill="1" applyBorder="1" applyAlignment="1">
      <alignment horizontal="left" vertical="center" wrapText="1"/>
    </xf>
    <xf numFmtId="0" fontId="4" fillId="27" borderId="0" xfId="0" applyNumberFormat="1" applyFont="1" applyFill="1" applyBorder="1" applyAlignment="1">
      <alignment horizontal="right" vertical="center" wrapText="1"/>
    </xf>
    <xf numFmtId="167" fontId="4" fillId="27" borderId="0" xfId="28" applyNumberFormat="1" applyFont="1" applyFill="1" applyBorder="1" applyAlignment="1">
      <alignment horizontal="left" wrapText="1"/>
    </xf>
    <xf numFmtId="167" fontId="3" fillId="27" borderId="0" xfId="28" applyNumberFormat="1" applyFont="1" applyFill="1" applyBorder="1" applyAlignment="1">
      <alignment horizontal="left"/>
    </xf>
    <xf numFmtId="167" fontId="4" fillId="27" borderId="0" xfId="28" applyNumberFormat="1" applyFont="1" applyFill="1" applyBorder="1" applyAlignment="1">
      <alignment horizontal="left"/>
    </xf>
    <xf numFmtId="0" fontId="1" fillId="24" borderId="0" xfId="0" quotePrefix="1" applyNumberFormat="1" applyFont="1" applyFill="1" applyBorder="1" applyAlignment="1">
      <alignment horizontal="right"/>
    </xf>
    <xf numFmtId="1" fontId="1" fillId="24" borderId="0" xfId="28" applyNumberFormat="1" applyFont="1" applyFill="1" applyBorder="1" applyAlignment="1">
      <alignment horizontal="right"/>
    </xf>
    <xf numFmtId="0" fontId="1" fillId="24" borderId="23" xfId="0" applyFont="1" applyFill="1" applyBorder="1" applyAlignment="1">
      <alignment horizontal="right"/>
    </xf>
    <xf numFmtId="3" fontId="0" fillId="27" borderId="0" xfId="0" applyNumberFormat="1" applyFont="1" applyFill="1" applyBorder="1" applyAlignment="1">
      <alignment horizontal="right"/>
    </xf>
    <xf numFmtId="9" fontId="57" fillId="27" borderId="0" xfId="43" applyFont="1" applyFill="1"/>
    <xf numFmtId="0" fontId="1" fillId="24" borderId="12" xfId="0" applyFont="1" applyFill="1" applyBorder="1" applyAlignment="1">
      <alignment horizontal="right" textRotation="180"/>
    </xf>
    <xf numFmtId="1" fontId="7" fillId="24" borderId="0" xfId="43" applyNumberFormat="1" applyFont="1" applyFill="1" applyBorder="1"/>
    <xf numFmtId="0" fontId="3" fillId="24" borderId="0" xfId="0" applyNumberFormat="1" applyFont="1" applyFill="1" applyBorder="1" applyAlignment="1">
      <alignment horizontal="right" wrapText="1"/>
    </xf>
    <xf numFmtId="0" fontId="4" fillId="24" borderId="12" xfId="0" applyNumberFormat="1" applyFont="1" applyFill="1" applyBorder="1" applyAlignment="1">
      <alignment horizontal="right" wrapText="1"/>
    </xf>
    <xf numFmtId="0" fontId="3" fillId="24" borderId="12" xfId="0" applyNumberFormat="1" applyFont="1" applyFill="1" applyBorder="1" applyAlignment="1">
      <alignment horizontal="right" wrapText="1"/>
    </xf>
    <xf numFmtId="0" fontId="3" fillId="24" borderId="0" xfId="0" applyNumberFormat="1" applyFont="1" applyFill="1" applyBorder="1" applyAlignment="1">
      <alignment wrapText="1"/>
    </xf>
    <xf numFmtId="0" fontId="0" fillId="24" borderId="0" xfId="0" applyFill="1" applyBorder="1" applyAlignment="1">
      <alignment wrapText="1"/>
    </xf>
    <xf numFmtId="0" fontId="3" fillId="24" borderId="13" xfId="0" applyNumberFormat="1" applyFont="1" applyFill="1" applyBorder="1" applyAlignment="1">
      <alignment horizontal="right" wrapText="1"/>
    </xf>
    <xf numFmtId="0" fontId="3" fillId="24" borderId="0" xfId="0" applyFont="1" applyFill="1" applyBorder="1" applyAlignment="1">
      <alignment horizontal="left" wrapText="1"/>
    </xf>
    <xf numFmtId="0" fontId="0" fillId="24" borderId="0" xfId="0" applyFill="1" applyAlignment="1">
      <alignment wrapText="1"/>
    </xf>
    <xf numFmtId="0" fontId="2" fillId="24" borderId="0" xfId="0" applyFont="1" applyFill="1" applyAlignment="1">
      <alignment wrapText="1"/>
    </xf>
    <xf numFmtId="3" fontId="1" fillId="24" borderId="0" xfId="0" applyNumberFormat="1" applyFont="1" applyFill="1" applyBorder="1" applyAlignment="1">
      <alignment horizontal="left" vertical="center" wrapText="1"/>
    </xf>
    <xf numFmtId="0" fontId="3" fillId="24" borderId="12" xfId="0" applyNumberFormat="1" applyFont="1" applyFill="1" applyBorder="1" applyAlignment="1">
      <alignment horizontal="right" wrapText="1"/>
    </xf>
    <xf numFmtId="0" fontId="3" fillId="24" borderId="0" xfId="0" applyNumberFormat="1" applyFont="1" applyFill="1" applyBorder="1" applyAlignment="1">
      <alignment horizontal="right" vertical="center" wrapText="1"/>
    </xf>
    <xf numFmtId="0" fontId="0" fillId="25" borderId="0" xfId="0" applyNumberFormat="1" applyFill="1" applyBorder="1"/>
    <xf numFmtId="0" fontId="3" fillId="24" borderId="19" xfId="0" applyNumberFormat="1" applyFont="1" applyFill="1" applyBorder="1" applyAlignment="1">
      <alignment horizontal="right"/>
    </xf>
    <xf numFmtId="0" fontId="1" fillId="24" borderId="0" xfId="0" applyNumberFormat="1" applyFont="1" applyFill="1" applyBorder="1" applyAlignment="1">
      <alignment horizontal="left"/>
    </xf>
    <xf numFmtId="0" fontId="1" fillId="24" borderId="0" xfId="0" applyNumberFormat="1" applyFont="1" applyFill="1" applyAlignment="1">
      <alignment horizontal="left" indent="1"/>
    </xf>
    <xf numFmtId="0" fontId="1" fillId="24" borderId="0" xfId="0" applyNumberFormat="1" applyFont="1" applyFill="1" applyAlignment="1">
      <alignment horizontal="left" indent="2"/>
    </xf>
    <xf numFmtId="169" fontId="4" fillId="24" borderId="0" xfId="0" applyNumberFormat="1" applyFont="1" applyFill="1" applyBorder="1" applyAlignment="1">
      <alignment horizontal="right"/>
    </xf>
    <xf numFmtId="0" fontId="1" fillId="24" borderId="12" xfId="0" applyFont="1" applyFill="1" applyBorder="1"/>
    <xf numFmtId="0" fontId="1" fillId="24" borderId="12" xfId="28" applyNumberFormat="1" applyFont="1" applyFill="1" applyBorder="1" applyAlignment="1">
      <alignment horizontal="right"/>
    </xf>
    <xf numFmtId="168" fontId="1" fillId="24" borderId="12" xfId="29" applyNumberFormat="1" applyFont="1" applyFill="1" applyBorder="1" applyAlignment="1">
      <alignment horizontal="right"/>
    </xf>
    <xf numFmtId="3" fontId="3" fillId="25" borderId="0" xfId="43" applyNumberFormat="1" applyFont="1" applyFill="1" applyBorder="1" applyAlignment="1">
      <alignment horizontal="right"/>
    </xf>
    <xf numFmtId="0" fontId="1" fillId="24" borderId="12" xfId="0" applyFont="1" applyFill="1" applyBorder="1" applyAlignment="1">
      <alignment horizontal="left"/>
    </xf>
    <xf numFmtId="3" fontId="1" fillId="24" borderId="17" xfId="0" applyNumberFormat="1" applyFont="1" applyFill="1" applyBorder="1" applyAlignment="1">
      <alignment horizontal="right"/>
    </xf>
    <xf numFmtId="0" fontId="1" fillId="24" borderId="12" xfId="0" applyNumberFormat="1" applyFont="1" applyFill="1" applyBorder="1" applyAlignment="1">
      <alignment horizontal="left" wrapText="1"/>
    </xf>
    <xf numFmtId="167" fontId="7" fillId="27" borderId="0" xfId="28" applyNumberFormat="1" applyFont="1" applyFill="1"/>
    <xf numFmtId="0" fontId="1" fillId="24" borderId="0" xfId="0" applyNumberFormat="1" applyFont="1" applyFill="1" applyBorder="1" applyAlignment="1">
      <alignment horizontal="left" vertical="center" wrapText="1"/>
    </xf>
    <xf numFmtId="3" fontId="1" fillId="24" borderId="0" xfId="0" applyNumberFormat="1" applyFont="1" applyFill="1" applyAlignment="1">
      <alignment horizontal="left" vertical="center"/>
    </xf>
    <xf numFmtId="0" fontId="1" fillId="24" borderId="0" xfId="0" applyFont="1" applyFill="1" applyAlignment="1"/>
    <xf numFmtId="0" fontId="4" fillId="24" borderId="0" xfId="0" applyNumberFormat="1" applyFont="1" applyFill="1" applyBorder="1" applyAlignment="1">
      <alignment horizontal="left" vertical="center" wrapText="1"/>
    </xf>
    <xf numFmtId="0" fontId="4" fillId="24" borderId="0" xfId="0" applyFont="1" applyFill="1" applyAlignment="1">
      <alignment horizontal="left" wrapText="1"/>
    </xf>
    <xf numFmtId="3" fontId="3" fillId="24" borderId="0" xfId="0" applyNumberFormat="1" applyFont="1" applyFill="1" applyBorder="1" applyAlignment="1">
      <alignment horizontal="left" vertical="center" wrapText="1"/>
    </xf>
    <xf numFmtId="3" fontId="4" fillId="24" borderId="0" xfId="0" applyNumberFormat="1" applyFont="1" applyFill="1" applyBorder="1" applyAlignment="1">
      <alignment horizontal="left" vertical="center" wrapText="1"/>
    </xf>
    <xf numFmtId="3" fontId="3" fillId="24" borderId="12" xfId="0" applyNumberFormat="1" applyFont="1" applyFill="1" applyBorder="1" applyAlignment="1">
      <alignment horizontal="center" vertical="center" wrapText="1"/>
    </xf>
    <xf numFmtId="3" fontId="1" fillId="24" borderId="0" xfId="43" applyNumberFormat="1" applyFont="1" applyFill="1" applyBorder="1" applyAlignment="1">
      <alignment horizontal="right"/>
    </xf>
    <xf numFmtId="3" fontId="1" fillId="24" borderId="12" xfId="43" applyNumberFormat="1" applyFont="1" applyFill="1" applyBorder="1" applyAlignment="1">
      <alignment horizontal="right"/>
    </xf>
    <xf numFmtId="0" fontId="3" fillId="27" borderId="12" xfId="0" applyNumberFormat="1" applyFont="1" applyFill="1" applyBorder="1" applyAlignment="1">
      <alignment horizontal="right"/>
    </xf>
    <xf numFmtId="0" fontId="1" fillId="24" borderId="0" xfId="0" applyNumberFormat="1" applyFont="1" applyFill="1" applyBorder="1" applyAlignment="1">
      <alignment horizontal="right" wrapText="1"/>
    </xf>
    <xf numFmtId="0" fontId="1" fillId="24" borderId="0" xfId="0" applyNumberFormat="1" applyFont="1" applyFill="1" applyBorder="1" applyAlignment="1">
      <alignment horizontal="left" indent="1"/>
    </xf>
    <xf numFmtId="0" fontId="1" fillId="24" borderId="0" xfId="28" applyNumberFormat="1" applyFont="1" applyFill="1" applyBorder="1" applyAlignment="1">
      <alignment horizontal="right" wrapText="1"/>
    </xf>
    <xf numFmtId="0" fontId="1" fillId="24" borderId="0" xfId="0" applyNumberFormat="1" applyFont="1" applyFill="1" applyBorder="1" applyAlignment="1">
      <alignment horizontal="left" wrapText="1" indent="1"/>
    </xf>
    <xf numFmtId="0" fontId="1" fillId="24" borderId="12" xfId="0" applyNumberFormat="1" applyFont="1" applyFill="1" applyBorder="1" applyAlignment="1">
      <alignment horizontal="right" wrapText="1"/>
    </xf>
    <xf numFmtId="0" fontId="1" fillId="24" borderId="10" xfId="28" applyNumberFormat="1" applyFont="1" applyFill="1" applyBorder="1" applyAlignment="1">
      <alignment horizontal="right"/>
    </xf>
    <xf numFmtId="0" fontId="1" fillId="28" borderId="31" xfId="0" applyNumberFormat="1" applyFont="1" applyFill="1" applyBorder="1" applyAlignment="1">
      <alignment horizontal="right"/>
    </xf>
    <xf numFmtId="0" fontId="1" fillId="28" borderId="31" xfId="28" applyNumberFormat="1" applyFont="1" applyFill="1" applyBorder="1" applyAlignment="1">
      <alignment horizontal="right"/>
    </xf>
    <xf numFmtId="0" fontId="3" fillId="28" borderId="39" xfId="0" applyNumberFormat="1" applyFont="1" applyFill="1" applyBorder="1" applyAlignment="1">
      <alignment horizontal="right"/>
    </xf>
    <xf numFmtId="0" fontId="1" fillId="25" borderId="31" xfId="28" applyNumberFormat="1" applyFont="1" applyFill="1" applyBorder="1" applyAlignment="1">
      <alignment horizontal="right"/>
    </xf>
    <xf numFmtId="0" fontId="67" fillId="24" borderId="0" xfId="0" applyNumberFormat="1" applyFont="1" applyFill="1" applyBorder="1" applyAlignment="1">
      <alignment horizontal="right"/>
    </xf>
    <xf numFmtId="0" fontId="1" fillId="28" borderId="30" xfId="0" applyNumberFormat="1" applyFont="1" applyFill="1" applyBorder="1" applyAlignment="1">
      <alignment horizontal="right" wrapText="1"/>
    </xf>
    <xf numFmtId="3" fontId="1" fillId="24" borderId="12" xfId="0" applyNumberFormat="1" applyFont="1" applyFill="1" applyBorder="1" applyAlignment="1">
      <alignment horizontal="right" vertical="center"/>
    </xf>
    <xf numFmtId="0" fontId="1" fillId="24" borderId="0" xfId="0" applyFont="1" applyFill="1" applyBorder="1" applyAlignment="1">
      <alignment horizontal="left" vertical="center"/>
    </xf>
    <xf numFmtId="3" fontId="1" fillId="24" borderId="0" xfId="0" applyNumberFormat="1" applyFont="1" applyFill="1" applyAlignment="1">
      <alignment vertical="center"/>
    </xf>
    <xf numFmtId="3" fontId="3" fillId="25" borderId="0" xfId="43" applyNumberFormat="1" applyFont="1" applyFill="1" applyBorder="1"/>
    <xf numFmtId="3" fontId="6" fillId="24" borderId="14" xfId="0" applyNumberFormat="1" applyFont="1" applyFill="1" applyBorder="1"/>
    <xf numFmtId="3" fontId="7" fillId="24" borderId="17" xfId="0" applyNumberFormat="1" applyFont="1" applyFill="1" applyBorder="1"/>
    <xf numFmtId="0" fontId="3" fillId="24" borderId="10" xfId="0" applyFont="1" applyFill="1" applyBorder="1" applyAlignment="1">
      <alignment horizontal="center" wrapText="1"/>
    </xf>
    <xf numFmtId="3" fontId="0" fillId="24" borderId="0" xfId="43" applyNumberFormat="1" applyFont="1" applyFill="1" applyBorder="1"/>
    <xf numFmtId="3" fontId="63" fillId="24" borderId="0" xfId="43" applyNumberFormat="1" applyFont="1" applyFill="1" applyBorder="1" applyAlignment="1">
      <alignment horizontal="right"/>
    </xf>
    <xf numFmtId="3" fontId="7" fillId="24" borderId="12" xfId="43" applyNumberFormat="1" applyFont="1" applyFill="1" applyBorder="1" applyAlignment="1">
      <alignment horizontal="right"/>
    </xf>
    <xf numFmtId="3" fontId="1" fillId="24" borderId="0" xfId="0" applyNumberFormat="1" applyFont="1" applyFill="1" applyBorder="1" applyAlignment="1">
      <alignment horizontal="left" vertical="center"/>
    </xf>
    <xf numFmtId="167" fontId="0" fillId="24" borderId="12" xfId="28" applyNumberFormat="1" applyFont="1" applyFill="1" applyBorder="1"/>
    <xf numFmtId="3" fontId="1" fillId="24" borderId="0" xfId="0" applyNumberFormat="1" applyFont="1" applyFill="1" applyAlignment="1">
      <alignment horizontal="right"/>
    </xf>
    <xf numFmtId="3" fontId="4" fillId="25" borderId="0" xfId="28" applyNumberFormat="1" applyFont="1" applyFill="1" applyBorder="1" applyAlignment="1"/>
    <xf numFmtId="3" fontId="4" fillId="25" borderId="0" xfId="28" applyNumberFormat="1" applyFont="1" applyFill="1" applyBorder="1" applyAlignment="1">
      <alignment wrapText="1"/>
    </xf>
    <xf numFmtId="3" fontId="3" fillId="24" borderId="0" xfId="28" applyNumberFormat="1" applyFont="1" applyFill="1" applyBorder="1" applyAlignment="1"/>
    <xf numFmtId="3" fontId="3" fillId="25" borderId="0" xfId="28" applyNumberFormat="1" applyFont="1" applyFill="1" applyBorder="1" applyAlignment="1"/>
    <xf numFmtId="1" fontId="1" fillId="24" borderId="0" xfId="0" applyNumberFormat="1" applyFont="1" applyFill="1" applyBorder="1" applyAlignment="1">
      <alignment horizontal="right"/>
    </xf>
    <xf numFmtId="0" fontId="1" fillId="24" borderId="0" xfId="0" quotePrefix="1" applyFont="1" applyFill="1" applyBorder="1" applyAlignment="1">
      <alignment horizontal="left" vertical="center" wrapText="1"/>
    </xf>
    <xf numFmtId="0" fontId="2" fillId="27" borderId="0" xfId="0" applyFont="1" applyFill="1" applyAlignment="1">
      <alignment horizontal="left"/>
    </xf>
    <xf numFmtId="167" fontId="1" fillId="24" borderId="0" xfId="28" applyNumberFormat="1" applyFont="1" applyFill="1" applyBorder="1" applyAlignment="1">
      <alignment horizontal="right" wrapText="1"/>
    </xf>
    <xf numFmtId="167" fontId="3" fillId="24" borderId="0" xfId="28" applyNumberFormat="1" applyFont="1" applyFill="1" applyBorder="1" applyAlignment="1">
      <alignment horizontal="left" wrapText="1"/>
    </xf>
    <xf numFmtId="170" fontId="1" fillId="24" borderId="0" xfId="28" applyNumberFormat="1" applyFont="1" applyFill="1" applyBorder="1" applyAlignment="1">
      <alignment horizontal="right"/>
    </xf>
    <xf numFmtId="167" fontId="1" fillId="24" borderId="0" xfId="28" applyNumberFormat="1" applyFont="1" applyFill="1" applyBorder="1" applyAlignment="1">
      <alignment horizontal="right"/>
    </xf>
    <xf numFmtId="167" fontId="1" fillId="24" borderId="17" xfId="28" applyNumberFormat="1" applyFont="1" applyFill="1" applyBorder="1" applyAlignment="1">
      <alignment horizontal="right" wrapText="1"/>
    </xf>
    <xf numFmtId="167" fontId="4" fillId="27" borderId="12" xfId="28" applyNumberFormat="1" applyFont="1" applyFill="1" applyBorder="1" applyAlignment="1">
      <alignment horizontal="center" vertical="center" wrapText="1"/>
    </xf>
    <xf numFmtId="167" fontId="3" fillId="28" borderId="12" xfId="28" applyNumberFormat="1" applyFont="1" applyFill="1" applyBorder="1" applyAlignment="1">
      <alignment horizontal="center" vertical="center" wrapText="1"/>
    </xf>
    <xf numFmtId="3" fontId="1" fillId="26" borderId="32" xfId="28" applyNumberFormat="1" applyFont="1" applyFill="1" applyBorder="1" applyAlignment="1">
      <alignment horizontal="right"/>
    </xf>
    <xf numFmtId="170" fontId="1" fillId="27" borderId="12" xfId="28" applyNumberFormat="1" applyFont="1" applyFill="1" applyBorder="1" applyAlignment="1">
      <alignment horizontal="right"/>
    </xf>
    <xf numFmtId="167" fontId="1" fillId="27" borderId="12" xfId="28" applyNumberFormat="1" applyFont="1" applyFill="1" applyBorder="1" applyAlignment="1">
      <alignment horizontal="right"/>
    </xf>
    <xf numFmtId="167" fontId="1" fillId="27" borderId="12" xfId="28" applyNumberFormat="1" applyFont="1" applyFill="1" applyBorder="1"/>
    <xf numFmtId="3" fontId="21" fillId="27" borderId="0" xfId="0" applyNumberFormat="1" applyFont="1" applyFill="1" applyBorder="1" applyAlignment="1">
      <alignment horizontal="right" vertical="center" wrapText="1"/>
    </xf>
    <xf numFmtId="3" fontId="2" fillId="27" borderId="0" xfId="0" applyNumberFormat="1" applyFont="1" applyFill="1" applyBorder="1" applyAlignment="1">
      <alignment horizontal="left" vertical="center"/>
    </xf>
    <xf numFmtId="9" fontId="16" fillId="27" borderId="0" xfId="43" applyFont="1" applyFill="1" applyAlignment="1">
      <alignment horizontal="left" vertical="center" wrapText="1"/>
    </xf>
    <xf numFmtId="3" fontId="24" fillId="27" borderId="0" xfId="0" applyNumberFormat="1" applyFont="1" applyFill="1" applyBorder="1" applyAlignment="1">
      <alignment horizontal="left" vertical="center"/>
    </xf>
    <xf numFmtId="3" fontId="1" fillId="24" borderId="0" xfId="0" applyNumberFormat="1" applyFont="1" applyFill="1" applyBorder="1" applyAlignment="1" applyProtection="1">
      <alignment vertical="center"/>
    </xf>
    <xf numFmtId="0" fontId="1" fillId="24" borderId="0" xfId="0" applyFont="1" applyFill="1" applyBorder="1" applyAlignment="1">
      <alignment wrapText="1"/>
    </xf>
    <xf numFmtId="169" fontId="3" fillId="24" borderId="0" xfId="28" applyNumberFormat="1" applyFont="1" applyFill="1" applyBorder="1" applyAlignment="1">
      <alignment horizontal="right" wrapText="1"/>
    </xf>
    <xf numFmtId="0" fontId="66" fillId="27" borderId="0" xfId="0" applyFont="1" applyFill="1" applyAlignment="1">
      <alignment vertical="center"/>
    </xf>
    <xf numFmtId="0" fontId="68" fillId="27" borderId="0" xfId="0" applyFont="1" applyFill="1" applyAlignment="1">
      <alignment vertical="center"/>
    </xf>
    <xf numFmtId="171" fontId="66" fillId="24" borderId="0" xfId="43" applyNumberFormat="1" applyFont="1" applyFill="1" applyBorder="1" applyAlignment="1">
      <alignment horizontal="right"/>
    </xf>
    <xf numFmtId="0" fontId="12" fillId="27" borderId="0" xfId="0" applyFont="1" applyFill="1" applyAlignment="1">
      <alignment wrapText="1"/>
    </xf>
    <xf numFmtId="0" fontId="7" fillId="27" borderId="0" xfId="0" applyFont="1" applyFill="1" applyAlignment="1">
      <alignment wrapText="1"/>
    </xf>
    <xf numFmtId="3" fontId="6" fillId="27" borderId="0" xfId="0" applyNumberFormat="1" applyFont="1" applyFill="1" applyAlignment="1">
      <alignment wrapText="1"/>
    </xf>
    <xf numFmtId="3" fontId="7" fillId="27" borderId="0" xfId="0" applyNumberFormat="1" applyFont="1" applyFill="1" applyAlignment="1">
      <alignment horizontal="center" wrapText="1"/>
    </xf>
    <xf numFmtId="3" fontId="6" fillId="27" borderId="0" xfId="0" applyNumberFormat="1" applyFont="1" applyFill="1" applyAlignment="1"/>
    <xf numFmtId="3" fontId="7" fillId="27" borderId="0" xfId="0" applyNumberFormat="1" applyFont="1" applyFill="1" applyAlignment="1">
      <alignment horizontal="left"/>
    </xf>
    <xf numFmtId="3" fontId="7" fillId="27" borderId="0" xfId="0" applyNumberFormat="1" applyFont="1" applyFill="1" applyAlignment="1"/>
    <xf numFmtId="3" fontId="6" fillId="27" borderId="0" xfId="0" applyNumberFormat="1" applyFont="1" applyFill="1" applyBorder="1" applyAlignment="1">
      <alignment horizontal="center"/>
    </xf>
    <xf numFmtId="3" fontId="6" fillId="27" borderId="0" xfId="0" applyNumberFormat="1" applyFont="1" applyFill="1" applyBorder="1" applyAlignment="1">
      <alignment horizontal="center" vertical="center"/>
    </xf>
    <xf numFmtId="3" fontId="6" fillId="27" borderId="10" xfId="0" applyNumberFormat="1" applyFont="1" applyFill="1" applyBorder="1" applyAlignment="1">
      <alignment wrapText="1"/>
    </xf>
    <xf numFmtId="3" fontId="7" fillId="27" borderId="10" xfId="0" applyNumberFormat="1" applyFont="1" applyFill="1" applyBorder="1" applyAlignment="1">
      <alignment horizontal="right" wrapText="1"/>
    </xf>
    <xf numFmtId="0" fontId="7" fillId="27" borderId="10" xfId="0" applyFont="1" applyFill="1" applyBorder="1" applyAlignment="1">
      <alignment horizontal="right" wrapText="1"/>
    </xf>
    <xf numFmtId="0" fontId="7" fillId="27" borderId="0" xfId="0" applyNumberFormat="1" applyFont="1" applyFill="1" applyBorder="1" applyAlignment="1">
      <alignment horizontal="left" wrapText="1"/>
    </xf>
    <xf numFmtId="3" fontId="7" fillId="27" borderId="0" xfId="28" applyNumberFormat="1" applyFont="1" applyFill="1" applyBorder="1" applyAlignment="1">
      <alignment horizontal="right" wrapText="1"/>
    </xf>
    <xf numFmtId="0" fontId="7" fillId="27" borderId="0" xfId="0" quotePrefix="1" applyNumberFormat="1" applyFont="1" applyFill="1" applyBorder="1" applyAlignment="1">
      <alignment horizontal="left" wrapText="1"/>
    </xf>
    <xf numFmtId="0" fontId="7" fillId="27" borderId="12" xfId="0" applyNumberFormat="1" applyFont="1" applyFill="1" applyBorder="1" applyAlignment="1">
      <alignment horizontal="left" wrapText="1"/>
    </xf>
    <xf numFmtId="3" fontId="7" fillId="27" borderId="12" xfId="28" applyNumberFormat="1" applyFont="1" applyFill="1" applyBorder="1" applyAlignment="1">
      <alignment horizontal="right" wrapText="1"/>
    </xf>
    <xf numFmtId="3" fontId="11" fillId="27" borderId="0" xfId="0" applyNumberFormat="1" applyFont="1" applyFill="1" applyAlignment="1">
      <alignment wrapText="1"/>
    </xf>
    <xf numFmtId="3" fontId="12" fillId="27" borderId="0" xfId="0" applyNumberFormat="1" applyFont="1" applyFill="1" applyAlignment="1">
      <alignment horizontal="center" wrapText="1"/>
    </xf>
    <xf numFmtId="3" fontId="12" fillId="27" borderId="0" xfId="0" applyNumberFormat="1" applyFont="1" applyFill="1" applyAlignment="1"/>
    <xf numFmtId="3" fontId="12" fillId="27" borderId="0" xfId="0" applyNumberFormat="1" applyFont="1" applyFill="1" applyAlignment="1">
      <alignment wrapText="1"/>
    </xf>
    <xf numFmtId="9" fontId="7" fillId="27" borderId="0" xfId="43" applyFont="1" applyFill="1"/>
    <xf numFmtId="0" fontId="2" fillId="27" borderId="0" xfId="0" quotePrefix="1" applyFont="1" applyFill="1" applyAlignment="1">
      <alignment horizontal="left"/>
    </xf>
    <xf numFmtId="3" fontId="6" fillId="27" borderId="0" xfId="0" applyNumberFormat="1" applyFont="1" applyFill="1" applyBorder="1" applyAlignment="1">
      <alignment wrapText="1"/>
    </xf>
    <xf numFmtId="3" fontId="7" fillId="27" borderId="0" xfId="0" applyNumberFormat="1" applyFont="1" applyFill="1" applyBorder="1" applyAlignment="1">
      <alignment horizontal="center" wrapText="1"/>
    </xf>
    <xf numFmtId="3" fontId="7" fillId="27" borderId="0" xfId="0" applyNumberFormat="1" applyFont="1" applyFill="1" applyBorder="1" applyAlignment="1">
      <alignment horizontal="left"/>
    </xf>
    <xf numFmtId="9" fontId="7" fillId="27" borderId="0" xfId="43" applyFont="1" applyFill="1" applyBorder="1"/>
    <xf numFmtId="43" fontId="7" fillId="27" borderId="0" xfId="28" applyFont="1" applyFill="1" applyBorder="1"/>
    <xf numFmtId="3" fontId="6" fillId="27" borderId="0" xfId="0" applyNumberFormat="1" applyFont="1" applyFill="1" applyBorder="1" applyAlignment="1">
      <alignment vertical="center"/>
    </xf>
    <xf numFmtId="0" fontId="6" fillId="27" borderId="0" xfId="0" applyNumberFormat="1" applyFont="1" applyFill="1" applyBorder="1" applyAlignment="1" applyProtection="1">
      <alignment horizontal="right" vertical="center"/>
    </xf>
    <xf numFmtId="3" fontId="7" fillId="27" borderId="0" xfId="0" applyNumberFormat="1" applyFont="1" applyFill="1" applyBorder="1" applyAlignment="1">
      <alignment wrapText="1"/>
    </xf>
    <xf numFmtId="3" fontId="7" fillId="27" borderId="0" xfId="0" applyNumberFormat="1" applyFont="1" applyFill="1" applyBorder="1" applyAlignment="1" applyProtection="1">
      <alignment horizontal="center" wrapText="1"/>
    </xf>
    <xf numFmtId="3" fontId="7" fillId="27" borderId="0" xfId="0" applyNumberFormat="1" applyFont="1" applyFill="1" applyBorder="1" applyAlignment="1">
      <alignment horizontal="right" wrapText="1"/>
    </xf>
    <xf numFmtId="3" fontId="6" fillId="27" borderId="0" xfId="0" applyNumberFormat="1" applyFont="1" applyFill="1" applyBorder="1" applyAlignment="1">
      <alignment horizontal="right" wrapText="1"/>
    </xf>
    <xf numFmtId="3" fontId="11" fillId="27" borderId="0" xfId="0" applyNumberFormat="1" applyFont="1" applyFill="1" applyBorder="1" applyAlignment="1">
      <alignment wrapText="1"/>
    </xf>
    <xf numFmtId="3" fontId="12" fillId="27" borderId="0" xfId="0" applyNumberFormat="1" applyFont="1" applyFill="1" applyBorder="1" applyAlignment="1">
      <alignment horizontal="center" wrapText="1"/>
    </xf>
    <xf numFmtId="3" fontId="12" fillId="27" borderId="0" xfId="0" applyNumberFormat="1" applyFont="1" applyFill="1" applyBorder="1" applyAlignment="1"/>
    <xf numFmtId="0" fontId="12" fillId="27" borderId="0" xfId="0" applyFont="1" applyFill="1" applyBorder="1"/>
    <xf numFmtId="3" fontId="12" fillId="27" borderId="0" xfId="0" applyNumberFormat="1" applyFont="1" applyFill="1" applyBorder="1" applyAlignment="1">
      <alignment wrapText="1"/>
    </xf>
    <xf numFmtId="3" fontId="3" fillId="27" borderId="0" xfId="0" applyNumberFormat="1" applyFont="1" applyFill="1" applyAlignment="1">
      <alignment wrapText="1"/>
    </xf>
    <xf numFmtId="3" fontId="0" fillId="27" borderId="0" xfId="0" applyNumberFormat="1" applyFill="1" applyAlignment="1">
      <alignment horizontal="center" wrapText="1"/>
    </xf>
    <xf numFmtId="3" fontId="1" fillId="27" borderId="0" xfId="0" applyNumberFormat="1" applyFont="1" applyFill="1" applyAlignment="1"/>
    <xf numFmtId="3" fontId="1" fillId="27" borderId="0" xfId="0" applyNumberFormat="1" applyFont="1" applyFill="1" applyBorder="1" applyAlignment="1" applyProtection="1">
      <alignment horizontal="right" vertical="center" wrapText="1"/>
    </xf>
    <xf numFmtId="0" fontId="0" fillId="27" borderId="13" xfId="0" applyNumberFormat="1" applyFill="1" applyBorder="1" applyAlignment="1"/>
    <xf numFmtId="3" fontId="3" fillId="27" borderId="13" xfId="28" applyNumberFormat="1" applyFont="1" applyFill="1" applyBorder="1" applyAlignment="1">
      <alignment horizontal="right"/>
    </xf>
    <xf numFmtId="0" fontId="0" fillId="27" borderId="0" xfId="0" applyNumberFormat="1" applyFill="1" applyBorder="1" applyAlignment="1"/>
    <xf numFmtId="0" fontId="1" fillId="27" borderId="0" xfId="0" quotePrefix="1" applyNumberFormat="1" applyFont="1" applyFill="1" applyBorder="1" applyAlignment="1">
      <alignment horizontal="right"/>
    </xf>
    <xf numFmtId="0" fontId="0" fillId="27" borderId="12" xfId="0" applyNumberFormat="1" applyFill="1" applyBorder="1" applyAlignment="1"/>
    <xf numFmtId="3" fontId="0" fillId="27" borderId="0" xfId="0" applyNumberFormat="1" applyFill="1"/>
    <xf numFmtId="3" fontId="1" fillId="27" borderId="12" xfId="0" applyNumberFormat="1" applyFont="1" applyFill="1" applyBorder="1" applyAlignment="1" applyProtection="1">
      <alignment horizontal="right" vertical="center" wrapText="1"/>
    </xf>
    <xf numFmtId="3" fontId="1" fillId="27" borderId="0" xfId="0" applyNumberFormat="1" applyFont="1" applyFill="1" applyBorder="1" applyAlignment="1">
      <alignment wrapText="1"/>
    </xf>
    <xf numFmtId="3" fontId="1" fillId="27" borderId="0" xfId="0" applyNumberFormat="1" applyFont="1" applyFill="1" applyBorder="1" applyAlignment="1" applyProtection="1">
      <alignment horizontal="center" wrapText="1"/>
    </xf>
    <xf numFmtId="3" fontId="1" fillId="27" borderId="0" xfId="0" applyNumberFormat="1" applyFont="1" applyFill="1" applyBorder="1" applyAlignment="1">
      <alignment horizontal="center" vertical="top" wrapText="1"/>
    </xf>
    <xf numFmtId="3" fontId="1" fillId="27" borderId="0" xfId="0" applyNumberFormat="1" applyFont="1" applyFill="1" applyBorder="1" applyAlignment="1">
      <alignment horizontal="center" wrapText="1"/>
    </xf>
    <xf numFmtId="3" fontId="0" fillId="27" borderId="0" xfId="0" applyNumberFormat="1" applyFill="1" applyBorder="1" applyAlignment="1">
      <alignment wrapText="1"/>
    </xf>
    <xf numFmtId="3" fontId="1" fillId="27" borderId="0" xfId="0" applyNumberFormat="1" applyFont="1" applyFill="1" applyBorder="1" applyAlignment="1">
      <alignment horizontal="right" wrapText="1"/>
    </xf>
    <xf numFmtId="3" fontId="3" fillId="27" borderId="0" xfId="0" applyNumberFormat="1" applyFont="1" applyFill="1" applyBorder="1" applyAlignment="1">
      <alignment horizontal="right" wrapText="1"/>
    </xf>
    <xf numFmtId="3" fontId="3" fillId="27" borderId="10" xfId="0" applyNumberFormat="1" applyFont="1" applyFill="1" applyBorder="1" applyAlignment="1">
      <alignment wrapText="1"/>
    </xf>
    <xf numFmtId="3" fontId="3" fillId="27" borderId="10" xfId="0" applyNumberFormat="1" applyFont="1" applyFill="1" applyBorder="1" applyAlignment="1">
      <alignment horizontal="right" wrapText="1"/>
    </xf>
    <xf numFmtId="3" fontId="3" fillId="27" borderId="0" xfId="0" applyNumberFormat="1" applyFont="1" applyFill="1" applyBorder="1" applyAlignment="1">
      <alignment wrapText="1"/>
    </xf>
    <xf numFmtId="3" fontId="21" fillId="27" borderId="0" xfId="0" applyNumberFormat="1" applyFont="1" applyFill="1" applyBorder="1" applyAlignment="1">
      <alignment horizontal="right" wrapText="1"/>
    </xf>
    <xf numFmtId="3" fontId="19" fillId="27" borderId="0" xfId="0" applyNumberFormat="1" applyFont="1" applyFill="1" applyBorder="1" applyAlignment="1">
      <alignment horizontal="right" wrapText="1"/>
    </xf>
    <xf numFmtId="3" fontId="1" fillId="27" borderId="0" xfId="0" applyNumberFormat="1" applyFont="1" applyFill="1" applyAlignment="1">
      <alignment horizontal="right"/>
    </xf>
    <xf numFmtId="3" fontId="1" fillId="27" borderId="0" xfId="0" applyNumberFormat="1" applyFont="1" applyFill="1" applyAlignment="1">
      <alignment horizontal="right" wrapText="1"/>
    </xf>
    <xf numFmtId="3" fontId="15" fillId="27" borderId="0" xfId="0" applyNumberFormat="1" applyFont="1" applyFill="1" applyAlignment="1">
      <alignment wrapText="1"/>
    </xf>
    <xf numFmtId="3" fontId="31" fillId="27" borderId="0" xfId="0" applyNumberFormat="1" applyFont="1" applyFill="1" applyAlignment="1">
      <alignment horizontal="center" wrapText="1"/>
    </xf>
    <xf numFmtId="3" fontId="3" fillId="27" borderId="0" xfId="0" applyNumberFormat="1" applyFont="1" applyFill="1" applyBorder="1" applyAlignment="1">
      <alignment horizontal="center" wrapText="1"/>
    </xf>
    <xf numFmtId="0" fontId="1" fillId="27" borderId="0" xfId="0" applyFont="1" applyFill="1"/>
    <xf numFmtId="0" fontId="31" fillId="27" borderId="0" xfId="0" applyFont="1" applyFill="1"/>
    <xf numFmtId="0" fontId="31" fillId="27" borderId="0" xfId="0" applyFont="1" applyFill="1" applyAlignment="1">
      <alignment horizontal="left"/>
    </xf>
    <xf numFmtId="0" fontId="6" fillId="27" borderId="0" xfId="0" applyFont="1" applyFill="1"/>
    <xf numFmtId="3" fontId="7" fillId="27" borderId="0" xfId="0" applyNumberFormat="1" applyFont="1" applyFill="1" applyAlignment="1">
      <alignment wrapText="1"/>
    </xf>
    <xf numFmtId="3" fontId="12" fillId="27" borderId="0" xfId="0" applyNumberFormat="1" applyFont="1" applyFill="1" applyAlignment="1">
      <alignment horizontal="left"/>
    </xf>
    <xf numFmtId="3" fontId="7" fillId="27" borderId="10" xfId="0" applyNumberFormat="1" applyFont="1" applyFill="1" applyBorder="1" applyAlignment="1">
      <alignment wrapText="1"/>
    </xf>
    <xf numFmtId="3" fontId="6" fillId="27" borderId="10" xfId="0" applyNumberFormat="1" applyFont="1" applyFill="1" applyBorder="1" applyAlignment="1">
      <alignment horizontal="right" wrapText="1"/>
    </xf>
    <xf numFmtId="0" fontId="7" fillId="27" borderId="0" xfId="0" applyNumberFormat="1" applyFont="1" applyFill="1" applyBorder="1" applyAlignment="1">
      <alignment horizontal="left"/>
    </xf>
    <xf numFmtId="3" fontId="69" fillId="27" borderId="0" xfId="28" applyNumberFormat="1" applyFont="1" applyFill="1" applyBorder="1" applyAlignment="1">
      <alignment horizontal="right"/>
    </xf>
    <xf numFmtId="0" fontId="19" fillId="27" borderId="0" xfId="0" applyFont="1" applyFill="1"/>
    <xf numFmtId="0" fontId="7" fillId="27" borderId="0" xfId="47" applyNumberFormat="1" applyFont="1" applyFill="1" applyBorder="1" applyAlignment="1">
      <alignment horizontal="left"/>
    </xf>
    <xf numFmtId="3" fontId="7" fillId="27" borderId="0" xfId="48" applyNumberFormat="1" applyFont="1" applyFill="1" applyBorder="1" applyAlignment="1">
      <alignment horizontal="right" wrapText="1"/>
    </xf>
    <xf numFmtId="3" fontId="7" fillId="27" borderId="0" xfId="48" applyNumberFormat="1" applyFont="1" applyFill="1" applyBorder="1" applyAlignment="1">
      <alignment horizontal="right"/>
    </xf>
    <xf numFmtId="3" fontId="6" fillId="27" borderId="0" xfId="48" applyNumberFormat="1" applyFont="1" applyFill="1" applyBorder="1" applyAlignment="1">
      <alignment horizontal="right"/>
    </xf>
    <xf numFmtId="0" fontId="7" fillId="27" borderId="12" xfId="0" applyNumberFormat="1" applyFont="1" applyFill="1" applyBorder="1" applyAlignment="1">
      <alignment horizontal="left"/>
    </xf>
    <xf numFmtId="0" fontId="12" fillId="27" borderId="0" xfId="0" applyFont="1" applyFill="1" applyBorder="1" applyAlignment="1">
      <alignment horizontal="left" vertical="center"/>
    </xf>
    <xf numFmtId="0" fontId="7" fillId="27" borderId="0" xfId="0" applyFont="1" applyFill="1" applyBorder="1" applyAlignment="1">
      <alignment horizontal="left" vertical="center"/>
    </xf>
    <xf numFmtId="3" fontId="7" fillId="27" borderId="0" xfId="0" applyNumberFormat="1" applyFont="1" applyFill="1" applyBorder="1" applyAlignment="1"/>
    <xf numFmtId="1" fontId="7" fillId="27" borderId="0" xfId="0" applyNumberFormat="1" applyFont="1" applyFill="1"/>
    <xf numFmtId="0" fontId="5" fillId="0" borderId="0" xfId="36" applyAlignment="1" applyProtection="1"/>
    <xf numFmtId="9" fontId="1" fillId="27" borderId="12" xfId="43" applyFont="1" applyFill="1" applyBorder="1" applyAlignment="1">
      <alignment horizontal="right"/>
    </xf>
    <xf numFmtId="9" fontId="0" fillId="27" borderId="0" xfId="43" applyFont="1" applyFill="1"/>
    <xf numFmtId="0" fontId="1" fillId="0" borderId="0" xfId="0" applyFont="1" applyAlignment="1">
      <alignment vertical="center"/>
    </xf>
    <xf numFmtId="3" fontId="3" fillId="27" borderId="10" xfId="0" applyNumberFormat="1" applyFont="1" applyFill="1" applyBorder="1" applyAlignment="1">
      <alignment horizontal="right"/>
    </xf>
    <xf numFmtId="2" fontId="7" fillId="27" borderId="0" xfId="43" applyNumberFormat="1" applyFont="1" applyFill="1"/>
    <xf numFmtId="10" fontId="7" fillId="27" borderId="0" xfId="0" applyNumberFormat="1" applyFont="1" applyFill="1"/>
    <xf numFmtId="10" fontId="12" fillId="27" borderId="0" xfId="0" applyNumberFormat="1" applyFont="1" applyFill="1" applyAlignment="1">
      <alignment horizontal="center" wrapText="1"/>
    </xf>
    <xf numFmtId="3" fontId="1" fillId="27" borderId="15" xfId="28" applyNumberFormat="1" applyFont="1" applyFill="1" applyBorder="1" applyAlignment="1" applyProtection="1">
      <alignment horizontal="right" wrapText="1"/>
    </xf>
    <xf numFmtId="3" fontId="1" fillId="27" borderId="13" xfId="28" applyNumberFormat="1" applyFont="1" applyFill="1" applyBorder="1" applyAlignment="1" applyProtection="1">
      <alignment horizontal="right" wrapText="1"/>
    </xf>
    <xf numFmtId="3" fontId="1" fillId="27" borderId="16" xfId="28" applyNumberFormat="1" applyFont="1" applyFill="1" applyBorder="1" applyAlignment="1" applyProtection="1">
      <alignment horizontal="right" wrapText="1"/>
    </xf>
    <xf numFmtId="3" fontId="1" fillId="27" borderId="14" xfId="28" applyNumberFormat="1" applyFont="1" applyFill="1" applyBorder="1" applyAlignment="1" applyProtection="1">
      <alignment horizontal="right" wrapText="1"/>
    </xf>
    <xf numFmtId="3" fontId="1" fillId="27" borderId="0" xfId="28" applyNumberFormat="1" applyFont="1" applyFill="1" applyBorder="1" applyAlignment="1" applyProtection="1">
      <alignment horizontal="right" wrapText="1"/>
    </xf>
    <xf numFmtId="3" fontId="1" fillId="27" borderId="17" xfId="28" applyNumberFormat="1" applyFont="1" applyFill="1" applyBorder="1" applyAlignment="1" applyProtection="1">
      <alignment horizontal="right" wrapText="1"/>
    </xf>
    <xf numFmtId="3" fontId="1" fillId="27" borderId="14" xfId="28" applyNumberFormat="1" applyFont="1" applyFill="1" applyBorder="1" applyAlignment="1">
      <alignment horizontal="right"/>
    </xf>
    <xf numFmtId="3" fontId="1" fillId="27" borderId="0" xfId="28" applyNumberFormat="1" applyFont="1" applyFill="1" applyBorder="1" applyAlignment="1">
      <alignment horizontal="right"/>
    </xf>
    <xf numFmtId="3" fontId="1" fillId="27" borderId="17" xfId="28" applyNumberFormat="1" applyFont="1" applyFill="1" applyBorder="1" applyAlignment="1">
      <alignment horizontal="right"/>
    </xf>
    <xf numFmtId="3" fontId="1" fillId="27" borderId="18" xfId="28" applyNumberFormat="1" applyFont="1" applyFill="1" applyBorder="1" applyAlignment="1">
      <alignment horizontal="right"/>
    </xf>
    <xf numFmtId="3" fontId="1" fillId="27" borderId="12" xfId="28" applyNumberFormat="1" applyFont="1" applyFill="1" applyBorder="1" applyAlignment="1">
      <alignment horizontal="right"/>
    </xf>
    <xf numFmtId="3" fontId="1" fillId="27" borderId="19" xfId="28" applyNumberFormat="1" applyFont="1" applyFill="1" applyBorder="1" applyAlignment="1">
      <alignment horizontal="right"/>
    </xf>
    <xf numFmtId="3" fontId="1" fillId="27" borderId="13" xfId="28" applyNumberFormat="1" applyFont="1" applyFill="1" applyBorder="1" applyAlignment="1">
      <alignment horizontal="right" vertical="top" wrapText="1"/>
    </xf>
    <xf numFmtId="3" fontId="1" fillId="27" borderId="0" xfId="28" applyNumberFormat="1" applyFont="1" applyFill="1" applyBorder="1" applyAlignment="1">
      <alignment horizontal="right" vertical="top" wrapText="1"/>
    </xf>
    <xf numFmtId="0" fontId="3" fillId="24" borderId="13" xfId="0" applyFont="1" applyFill="1" applyBorder="1" applyAlignment="1">
      <alignment horizontal="right" wrapText="1"/>
    </xf>
    <xf numFmtId="0" fontId="3" fillId="24" borderId="12" xfId="0" applyFont="1" applyFill="1" applyBorder="1" applyAlignment="1">
      <alignment wrapText="1"/>
    </xf>
    <xf numFmtId="0" fontId="3" fillId="24" borderId="13" xfId="0" applyFont="1" applyFill="1" applyBorder="1" applyAlignment="1">
      <alignment horizontal="left" wrapText="1"/>
    </xf>
    <xf numFmtId="0" fontId="3" fillId="24" borderId="12" xfId="0" applyFont="1" applyFill="1" applyBorder="1" applyAlignment="1">
      <alignment horizontal="left" wrapText="1"/>
    </xf>
    <xf numFmtId="0" fontId="3" fillId="24" borderId="12" xfId="0" applyFont="1" applyFill="1" applyBorder="1" applyAlignment="1">
      <alignment horizontal="right" wrapText="1"/>
    </xf>
    <xf numFmtId="0" fontId="3" fillId="24" borderId="10" xfId="0" applyFont="1" applyFill="1" applyBorder="1" applyAlignment="1">
      <alignment horizontal="center" wrapText="1"/>
    </xf>
    <xf numFmtId="0" fontId="0" fillId="24" borderId="10" xfId="0" applyFill="1" applyBorder="1" applyAlignment="1">
      <alignment horizontal="center" wrapText="1"/>
    </xf>
    <xf numFmtId="3" fontId="3" fillId="24" borderId="10" xfId="0" applyNumberFormat="1" applyFont="1" applyFill="1" applyBorder="1" applyAlignment="1">
      <alignment horizontal="center" wrapText="1"/>
    </xf>
    <xf numFmtId="0" fontId="4" fillId="24" borderId="10" xfId="0" applyFont="1" applyFill="1" applyBorder="1" applyAlignment="1">
      <alignment wrapText="1"/>
    </xf>
    <xf numFmtId="0" fontId="3" fillId="24" borderId="0" xfId="0" applyNumberFormat="1" applyFont="1" applyFill="1" applyAlignment="1">
      <alignment horizontal="left"/>
    </xf>
    <xf numFmtId="0" fontId="3" fillId="24" borderId="12" xfId="0" applyNumberFormat="1" applyFont="1" applyFill="1" applyBorder="1" applyAlignment="1">
      <alignment horizontal="center"/>
    </xf>
    <xf numFmtId="0" fontId="4" fillId="24" borderId="12" xfId="0" applyNumberFormat="1" applyFont="1" applyFill="1" applyBorder="1" applyAlignment="1"/>
    <xf numFmtId="0" fontId="3" fillId="24" borderId="0" xfId="0" applyNumberFormat="1" applyFont="1" applyFill="1" applyBorder="1" applyAlignment="1">
      <alignment horizontal="right" wrapText="1"/>
    </xf>
    <xf numFmtId="0" fontId="4" fillId="24" borderId="12" xfId="0" applyNumberFormat="1" applyFont="1" applyFill="1" applyBorder="1" applyAlignment="1">
      <alignment horizontal="right" wrapText="1"/>
    </xf>
    <xf numFmtId="0" fontId="3" fillId="24" borderId="12" xfId="0" applyNumberFormat="1" applyFont="1" applyFill="1" applyBorder="1" applyAlignment="1">
      <alignment horizontal="left" wrapText="1"/>
    </xf>
    <xf numFmtId="0" fontId="0" fillId="24" borderId="10" xfId="0" applyNumberFormat="1" applyFill="1" applyBorder="1" applyAlignment="1"/>
    <xf numFmtId="0" fontId="3" fillId="24" borderId="0" xfId="0" applyNumberFormat="1" applyFont="1" applyFill="1" applyBorder="1" applyAlignment="1">
      <alignment horizontal="left" wrapText="1"/>
    </xf>
    <xf numFmtId="0" fontId="0" fillId="24" borderId="12" xfId="0" applyNumberFormat="1" applyFill="1" applyBorder="1" applyAlignment="1"/>
    <xf numFmtId="0" fontId="1" fillId="24" borderId="12" xfId="0" applyNumberFormat="1" applyFont="1" applyFill="1" applyBorder="1" applyAlignment="1">
      <alignment horizontal="right" wrapText="1"/>
    </xf>
    <xf numFmtId="0" fontId="3" fillId="24" borderId="10" xfId="0" applyNumberFormat="1" applyFont="1" applyFill="1" applyBorder="1" applyAlignment="1">
      <alignment horizontal="center"/>
    </xf>
    <xf numFmtId="0" fontId="1" fillId="24" borderId="10" xfId="0" applyNumberFormat="1" applyFont="1" applyFill="1" applyBorder="1" applyAlignment="1"/>
    <xf numFmtId="0" fontId="4" fillId="24" borderId="0" xfId="0" applyNumberFormat="1" applyFont="1" applyFill="1" applyBorder="1" applyAlignment="1">
      <alignment horizontal="right" wrapText="1"/>
    </xf>
    <xf numFmtId="0" fontId="3" fillId="24" borderId="0" xfId="0" applyNumberFormat="1" applyFont="1" applyFill="1" applyBorder="1" applyAlignment="1">
      <alignment horizontal="center"/>
    </xf>
    <xf numFmtId="0" fontId="4" fillId="24" borderId="0" xfId="0" applyNumberFormat="1" applyFont="1" applyFill="1" applyBorder="1" applyAlignment="1"/>
    <xf numFmtId="0" fontId="3" fillId="24" borderId="12" xfId="0" applyNumberFormat="1" applyFont="1" applyFill="1" applyBorder="1" applyAlignment="1">
      <alignment horizontal="right" wrapText="1"/>
    </xf>
    <xf numFmtId="0" fontId="4" fillId="24" borderId="10" xfId="0" applyNumberFormat="1" applyFont="1" applyFill="1" applyBorder="1" applyAlignment="1">
      <alignment wrapText="1"/>
    </xf>
    <xf numFmtId="0" fontId="0" fillId="24" borderId="0" xfId="0" applyNumberFormat="1" applyFill="1" applyBorder="1" applyAlignment="1"/>
    <xf numFmtId="0" fontId="4" fillId="24" borderId="0" xfId="0" applyNumberFormat="1" applyFont="1" applyFill="1" applyBorder="1" applyAlignment="1">
      <alignment horizontal="left" vertical="center" wrapText="1"/>
    </xf>
    <xf numFmtId="0" fontId="1" fillId="24" borderId="0" xfId="0" applyNumberFormat="1" applyFont="1" applyFill="1" applyAlignment="1">
      <alignment horizontal="left" vertical="center" wrapText="1"/>
    </xf>
    <xf numFmtId="0" fontId="4" fillId="24" borderId="0" xfId="0" applyNumberFormat="1" applyFont="1" applyFill="1" applyAlignment="1">
      <alignment horizontal="left" vertical="center" wrapText="1"/>
    </xf>
    <xf numFmtId="0" fontId="2" fillId="24" borderId="0" xfId="0" applyNumberFormat="1" applyFont="1" applyFill="1" applyAlignment="1">
      <alignment vertical="top" wrapText="1"/>
    </xf>
    <xf numFmtId="0" fontId="16" fillId="24" borderId="0" xfId="0" applyNumberFormat="1" applyFont="1" applyFill="1" applyAlignment="1">
      <alignment vertical="top" wrapText="1"/>
    </xf>
    <xf numFmtId="0" fontId="2" fillId="24" borderId="0" xfId="0" applyNumberFormat="1" applyFont="1" applyFill="1" applyAlignment="1">
      <alignment horizontal="left" wrapText="1"/>
    </xf>
    <xf numFmtId="0" fontId="0" fillId="0" borderId="0" xfId="0" applyAlignment="1">
      <alignment wrapText="1"/>
    </xf>
    <xf numFmtId="0" fontId="3" fillId="24" borderId="13" xfId="0" applyNumberFormat="1" applyFont="1" applyFill="1" applyBorder="1" applyAlignment="1">
      <alignment vertical="center" wrapText="1"/>
    </xf>
    <xf numFmtId="0" fontId="0" fillId="24" borderId="12" xfId="0" applyNumberFormat="1" applyFill="1" applyBorder="1" applyAlignment="1">
      <alignment vertical="center"/>
    </xf>
    <xf numFmtId="0" fontId="3" fillId="24" borderId="13" xfId="0" applyNumberFormat="1" applyFont="1" applyFill="1" applyBorder="1" applyAlignment="1">
      <alignment horizontal="right" vertical="center" wrapText="1"/>
    </xf>
    <xf numFmtId="0" fontId="3" fillId="24" borderId="10" xfId="0" applyNumberFormat="1" applyFont="1" applyFill="1" applyBorder="1" applyAlignment="1">
      <alignment horizontal="center" vertical="center"/>
    </xf>
    <xf numFmtId="0" fontId="3" fillId="24" borderId="0" xfId="0" applyNumberFormat="1" applyFont="1" applyFill="1" applyBorder="1" applyAlignment="1">
      <alignment vertical="center" wrapText="1"/>
    </xf>
    <xf numFmtId="0" fontId="3" fillId="24" borderId="0" xfId="0" applyNumberFormat="1" applyFont="1" applyFill="1" applyBorder="1" applyAlignment="1">
      <alignment horizontal="right" vertical="center" wrapText="1"/>
    </xf>
    <xf numFmtId="0" fontId="0" fillId="24" borderId="12" xfId="0" applyNumberFormat="1" applyFill="1" applyBorder="1" applyAlignment="1">
      <alignment horizontal="right" vertical="center"/>
    </xf>
    <xf numFmtId="0" fontId="3" fillId="24" borderId="12" xfId="0" applyNumberFormat="1" applyFont="1" applyFill="1" applyBorder="1" applyAlignment="1">
      <alignment horizontal="center" vertical="center"/>
    </xf>
    <xf numFmtId="0" fontId="0" fillId="24" borderId="12" xfId="0" applyNumberFormat="1" applyFill="1" applyBorder="1" applyAlignment="1">
      <alignment horizontal="right"/>
    </xf>
    <xf numFmtId="0" fontId="3" fillId="24" borderId="25" xfId="0" applyNumberFormat="1" applyFont="1" applyFill="1" applyBorder="1" applyAlignment="1">
      <alignment wrapText="1"/>
    </xf>
    <xf numFmtId="0" fontId="0" fillId="24" borderId="22" xfId="0" applyNumberFormat="1" applyFill="1" applyBorder="1" applyAlignment="1"/>
    <xf numFmtId="0" fontId="3" fillId="24" borderId="0" xfId="0" applyNumberFormat="1" applyFont="1" applyFill="1" applyBorder="1" applyAlignment="1">
      <alignment wrapText="1"/>
    </xf>
    <xf numFmtId="0" fontId="3" fillId="24" borderId="12" xfId="0" applyNumberFormat="1" applyFont="1" applyFill="1" applyBorder="1" applyAlignment="1">
      <alignment horizontal="center" wrapText="1"/>
    </xf>
    <xf numFmtId="0" fontId="0" fillId="24" borderId="12" xfId="0" applyNumberFormat="1" applyFill="1" applyBorder="1" applyAlignment="1">
      <alignment horizontal="center" wrapText="1"/>
    </xf>
    <xf numFmtId="0" fontId="1" fillId="24" borderId="0" xfId="0" applyNumberFormat="1" applyFont="1" applyFill="1" applyAlignment="1">
      <alignment wrapText="1"/>
    </xf>
    <xf numFmtId="0" fontId="4" fillId="24" borderId="0" xfId="0" applyNumberFormat="1" applyFont="1" applyFill="1" applyAlignment="1">
      <alignment wrapText="1"/>
    </xf>
    <xf numFmtId="0" fontId="0" fillId="24" borderId="12" xfId="0" applyNumberFormat="1" applyFill="1" applyBorder="1" applyAlignment="1">
      <alignment vertical="center" wrapText="1"/>
    </xf>
    <xf numFmtId="0" fontId="3" fillId="24" borderId="13" xfId="0" applyNumberFormat="1" applyFont="1" applyFill="1" applyBorder="1" applyAlignment="1">
      <alignment horizontal="center" wrapText="1"/>
    </xf>
    <xf numFmtId="0" fontId="0" fillId="24" borderId="13" xfId="0" applyNumberFormat="1" applyFill="1" applyBorder="1" applyAlignment="1">
      <alignment horizontal="center" wrapText="1"/>
    </xf>
    <xf numFmtId="0" fontId="3" fillId="24" borderId="10" xfId="0" applyNumberFormat="1" applyFont="1" applyFill="1" applyBorder="1" applyAlignment="1">
      <alignment horizontal="center" wrapText="1"/>
    </xf>
    <xf numFmtId="0" fontId="0" fillId="24" borderId="10" xfId="0" applyNumberFormat="1" applyFill="1" applyBorder="1" applyAlignment="1">
      <alignment horizontal="center" wrapText="1"/>
    </xf>
    <xf numFmtId="0" fontId="1" fillId="24" borderId="0" xfId="0" applyFont="1" applyFill="1" applyAlignment="1">
      <alignment wrapText="1"/>
    </xf>
    <xf numFmtId="0" fontId="4" fillId="24" borderId="0" xfId="0" applyFont="1" applyFill="1" applyAlignment="1">
      <alignment wrapText="1"/>
    </xf>
    <xf numFmtId="0" fontId="0" fillId="24" borderId="0" xfId="0" applyFill="1" applyAlignment="1"/>
    <xf numFmtId="0" fontId="3" fillId="24" borderId="13" xfId="0" applyFont="1" applyFill="1" applyBorder="1" applyAlignment="1">
      <alignment horizontal="center" vertical="center" wrapText="1"/>
    </xf>
    <xf numFmtId="0" fontId="3" fillId="24" borderId="12" xfId="0" applyFont="1" applyFill="1" applyBorder="1" applyAlignment="1">
      <alignment horizontal="center" vertical="center" wrapText="1"/>
    </xf>
    <xf numFmtId="0" fontId="0" fillId="24" borderId="13" xfId="0" applyFill="1" applyBorder="1" applyAlignment="1">
      <alignment wrapText="1"/>
    </xf>
    <xf numFmtId="0" fontId="0" fillId="24" borderId="0" xfId="0" applyFill="1" applyBorder="1" applyAlignment="1">
      <alignment wrapText="1"/>
    </xf>
    <xf numFmtId="0" fontId="0" fillId="24" borderId="12" xfId="0" applyFill="1" applyBorder="1" applyAlignment="1">
      <alignment wrapText="1"/>
    </xf>
    <xf numFmtId="0" fontId="29" fillId="24" borderId="0" xfId="0" applyFont="1" applyFill="1" applyBorder="1" applyAlignment="1">
      <alignment horizontal="center" wrapText="1"/>
    </xf>
    <xf numFmtId="0" fontId="0" fillId="24" borderId="13" xfId="0" applyFill="1" applyBorder="1" applyAlignment="1">
      <alignment horizontal="center" vertical="center" wrapText="1"/>
    </xf>
    <xf numFmtId="0" fontId="0" fillId="24" borderId="12" xfId="0" applyFill="1" applyBorder="1" applyAlignment="1">
      <alignment horizontal="center" vertical="center" wrapText="1"/>
    </xf>
    <xf numFmtId="2" fontId="2" fillId="24" borderId="0" xfId="0" applyNumberFormat="1" applyFont="1" applyFill="1" applyAlignment="1">
      <alignment horizontal="left" vertical="top" wrapText="1"/>
    </xf>
    <xf numFmtId="0" fontId="0" fillId="24" borderId="0" xfId="0" applyFill="1" applyAlignment="1">
      <alignment horizontal="left" vertical="top" wrapText="1"/>
    </xf>
    <xf numFmtId="0" fontId="0" fillId="0" borderId="0" xfId="0" applyAlignment="1">
      <alignment horizontal="left" vertical="top" wrapText="1"/>
    </xf>
    <xf numFmtId="0" fontId="3" fillId="24" borderId="13" xfId="0" applyFont="1" applyFill="1" applyBorder="1" applyAlignment="1">
      <alignment horizontal="center" wrapText="1"/>
    </xf>
    <xf numFmtId="0" fontId="3" fillId="24" borderId="12" xfId="0" applyFont="1" applyFill="1" applyBorder="1" applyAlignment="1">
      <alignment horizontal="center" wrapText="1"/>
    </xf>
    <xf numFmtId="3" fontId="3" fillId="24" borderId="13" xfId="0" applyNumberFormat="1" applyFont="1" applyFill="1" applyBorder="1" applyAlignment="1">
      <alignment horizontal="right" wrapText="1" shrinkToFit="1"/>
    </xf>
    <xf numFmtId="0" fontId="3" fillId="24" borderId="12" xfId="0" applyFont="1" applyFill="1" applyBorder="1" applyAlignment="1">
      <alignment horizontal="right" wrapText="1" shrinkToFit="1"/>
    </xf>
    <xf numFmtId="3" fontId="29" fillId="24" borderId="0" xfId="0" applyNumberFormat="1" applyFont="1" applyFill="1" applyBorder="1" applyAlignment="1">
      <alignment horizontal="center" wrapText="1"/>
    </xf>
    <xf numFmtId="0" fontId="2" fillId="24" borderId="0" xfId="0" applyFont="1" applyFill="1" applyAlignment="1">
      <alignment horizontal="left" wrapText="1"/>
    </xf>
    <xf numFmtId="0" fontId="16" fillId="24" borderId="0" xfId="0" applyFont="1" applyFill="1" applyAlignment="1">
      <alignment horizontal="left" wrapText="1"/>
    </xf>
    <xf numFmtId="0" fontId="24" fillId="24" borderId="0" xfId="0" applyFont="1" applyFill="1" applyAlignment="1">
      <alignment horizontal="left" wrapText="1"/>
    </xf>
    <xf numFmtId="0" fontId="3" fillId="24" borderId="10" xfId="0" applyFont="1" applyFill="1" applyBorder="1" applyAlignment="1">
      <alignment horizontal="right" wrapText="1"/>
    </xf>
    <xf numFmtId="0" fontId="19" fillId="24" borderId="13" xfId="0" applyFont="1" applyFill="1" applyBorder="1" applyAlignment="1">
      <alignment wrapText="1"/>
    </xf>
    <xf numFmtId="0" fontId="19" fillId="24" borderId="12" xfId="0" applyFont="1" applyFill="1" applyBorder="1" applyAlignment="1">
      <alignment wrapText="1"/>
    </xf>
    <xf numFmtId="0" fontId="3" fillId="24" borderId="13" xfId="0" applyNumberFormat="1" applyFont="1" applyFill="1" applyBorder="1" applyAlignment="1">
      <alignment horizontal="right" wrapText="1"/>
    </xf>
    <xf numFmtId="3" fontId="3" fillId="24" borderId="13" xfId="0" applyNumberFormat="1" applyFont="1" applyFill="1" applyBorder="1" applyAlignment="1">
      <alignment horizontal="right" wrapText="1"/>
    </xf>
    <xf numFmtId="3" fontId="3" fillId="24" borderId="0" xfId="0" applyNumberFormat="1" applyFont="1" applyFill="1" applyBorder="1" applyAlignment="1">
      <alignment horizontal="right" wrapText="1"/>
    </xf>
    <xf numFmtId="3" fontId="3" fillId="24" borderId="12" xfId="0" applyNumberFormat="1" applyFont="1" applyFill="1" applyBorder="1" applyAlignment="1">
      <alignment horizontal="right" wrapText="1"/>
    </xf>
    <xf numFmtId="3" fontId="4" fillId="24" borderId="0" xfId="0" applyNumberFormat="1" applyFont="1" applyFill="1" applyBorder="1" applyAlignment="1">
      <alignment horizontal="right" wrapText="1"/>
    </xf>
    <xf numFmtId="3" fontId="4" fillId="24" borderId="12" xfId="0" applyNumberFormat="1" applyFont="1" applyFill="1" applyBorder="1" applyAlignment="1">
      <alignment horizontal="right" wrapText="1"/>
    </xf>
    <xf numFmtId="0" fontId="1" fillId="24" borderId="0" xfId="0" applyFont="1" applyFill="1" applyAlignment="1">
      <alignment horizontal="left" wrapText="1"/>
    </xf>
    <xf numFmtId="0" fontId="4" fillId="24" borderId="0" xfId="0" applyFont="1" applyFill="1" applyAlignment="1">
      <alignment horizontal="left" wrapText="1"/>
    </xf>
    <xf numFmtId="0" fontId="3" fillId="24" borderId="0" xfId="0" applyFont="1" applyFill="1" applyBorder="1" applyAlignment="1">
      <alignment horizontal="left" wrapText="1"/>
    </xf>
    <xf numFmtId="3" fontId="4" fillId="24" borderId="13" xfId="0" applyNumberFormat="1" applyFont="1" applyFill="1" applyBorder="1" applyAlignment="1">
      <alignment horizontal="right" wrapText="1"/>
    </xf>
    <xf numFmtId="0" fontId="3" fillId="24" borderId="13" xfId="0" applyFont="1" applyFill="1" applyBorder="1" applyAlignment="1">
      <alignment wrapText="1" shrinkToFit="1"/>
    </xf>
    <xf numFmtId="0" fontId="0" fillId="24" borderId="12" xfId="0" applyFill="1" applyBorder="1" applyAlignment="1">
      <alignment wrapText="1" shrinkToFit="1"/>
    </xf>
    <xf numFmtId="0" fontId="12" fillId="27" borderId="0" xfId="0" applyFont="1" applyFill="1" applyAlignment="1">
      <alignment horizontal="left" wrapText="1"/>
    </xf>
    <xf numFmtId="0" fontId="6" fillId="27" borderId="10" xfId="0" applyFont="1" applyFill="1" applyBorder="1" applyAlignment="1">
      <alignment horizontal="center" wrapText="1"/>
    </xf>
    <xf numFmtId="0" fontId="3" fillId="27" borderId="10" xfId="0" applyFont="1" applyFill="1" applyBorder="1" applyAlignment="1">
      <alignment horizontal="center" wrapText="1"/>
    </xf>
    <xf numFmtId="0" fontId="6" fillId="27" borderId="13" xfId="0" applyFont="1" applyFill="1" applyBorder="1" applyAlignment="1">
      <alignment horizontal="center" wrapText="1"/>
    </xf>
    <xf numFmtId="0" fontId="6" fillId="27" borderId="12" xfId="0" applyFont="1" applyFill="1" applyBorder="1" applyAlignment="1">
      <alignment horizontal="center" wrapText="1"/>
    </xf>
    <xf numFmtId="0" fontId="6" fillId="27" borderId="13" xfId="0" applyFont="1" applyFill="1" applyBorder="1" applyAlignment="1">
      <alignment horizontal="center" vertical="center" wrapText="1"/>
    </xf>
    <xf numFmtId="0" fontId="6" fillId="27" borderId="12" xfId="0" applyFont="1" applyFill="1" applyBorder="1" applyAlignment="1">
      <alignment horizontal="center" vertical="center" wrapText="1"/>
    </xf>
    <xf numFmtId="3" fontId="6" fillId="27" borderId="13" xfId="0" applyNumberFormat="1" applyFont="1" applyFill="1" applyBorder="1" applyAlignment="1">
      <alignment horizontal="left" wrapText="1"/>
    </xf>
    <xf numFmtId="0" fontId="0" fillId="27" borderId="12" xfId="0" applyFill="1" applyBorder="1" applyAlignment="1">
      <alignment wrapText="1"/>
    </xf>
    <xf numFmtId="0" fontId="3" fillId="24" borderId="10" xfId="0" applyFont="1" applyFill="1" applyBorder="1" applyAlignment="1">
      <alignment horizontal="center" vertical="center" wrapText="1"/>
    </xf>
    <xf numFmtId="0" fontId="3" fillId="24" borderId="13" xfId="0" applyFont="1" applyFill="1" applyBorder="1" applyAlignment="1">
      <alignment vertical="center" wrapText="1"/>
    </xf>
    <xf numFmtId="0" fontId="3" fillId="24" borderId="12" xfId="0" applyFont="1" applyFill="1" applyBorder="1" applyAlignment="1">
      <alignment vertical="center" wrapText="1"/>
    </xf>
    <xf numFmtId="0" fontId="3" fillId="24" borderId="13" xfId="0" applyFont="1" applyFill="1" applyBorder="1" applyAlignment="1">
      <alignment horizontal="right" vertical="center" wrapText="1"/>
    </xf>
    <xf numFmtId="0" fontId="3" fillId="24" borderId="12" xfId="0" applyFont="1" applyFill="1" applyBorder="1" applyAlignment="1">
      <alignment horizontal="right" vertical="center" wrapText="1"/>
    </xf>
    <xf numFmtId="0" fontId="12" fillId="27" borderId="0" xfId="0" applyFont="1" applyFill="1" applyAlignment="1">
      <alignment horizontal="left" vertical="center" wrapText="1"/>
    </xf>
    <xf numFmtId="0" fontId="12" fillId="27" borderId="0" xfId="0" applyFont="1" applyFill="1" applyAlignment="1">
      <alignment wrapText="1"/>
    </xf>
    <xf numFmtId="0" fontId="7" fillId="27" borderId="0" xfId="0" applyFont="1" applyFill="1" applyAlignment="1">
      <alignment wrapText="1"/>
    </xf>
    <xf numFmtId="0" fontId="0" fillId="27" borderId="0" xfId="0" applyFill="1" applyAlignment="1">
      <alignment wrapText="1"/>
    </xf>
    <xf numFmtId="3" fontId="2" fillId="24" borderId="0" xfId="0" applyNumberFormat="1" applyFont="1" applyFill="1" applyAlignment="1">
      <alignment horizontal="left" vertical="center" wrapText="1"/>
    </xf>
    <xf numFmtId="0" fontId="0" fillId="24" borderId="0" xfId="0" applyFill="1" applyAlignment="1">
      <alignment wrapText="1"/>
    </xf>
    <xf numFmtId="3" fontId="3" fillId="24" borderId="13" xfId="0" applyNumberFormat="1" applyFont="1" applyFill="1" applyBorder="1" applyAlignment="1">
      <alignment horizontal="center" vertical="center" wrapText="1"/>
    </xf>
    <xf numFmtId="0" fontId="0" fillId="24" borderId="13" xfId="0" applyFill="1" applyBorder="1" applyAlignment="1">
      <alignment horizontal="center" wrapText="1"/>
    </xf>
    <xf numFmtId="0" fontId="0" fillId="24" borderId="12" xfId="0" applyFill="1" applyBorder="1" applyAlignment="1">
      <alignment horizontal="center" wrapText="1"/>
    </xf>
    <xf numFmtId="3" fontId="4" fillId="24" borderId="12" xfId="0" applyNumberFormat="1" applyFont="1" applyFill="1" applyBorder="1" applyAlignment="1">
      <alignment horizontal="center" vertical="center" wrapText="1"/>
    </xf>
    <xf numFmtId="3" fontId="1" fillId="24" borderId="12" xfId="0" applyNumberFormat="1" applyFont="1" applyFill="1" applyBorder="1" applyAlignment="1">
      <alignment horizontal="center" vertical="center" wrapText="1"/>
    </xf>
    <xf numFmtId="3" fontId="2" fillId="24" borderId="0" xfId="0" applyNumberFormat="1" applyFont="1" applyFill="1" applyBorder="1" applyAlignment="1">
      <alignment horizontal="left" vertical="center" wrapText="1"/>
    </xf>
    <xf numFmtId="3" fontId="3" fillId="24" borderId="0" xfId="0" applyNumberFormat="1" applyFont="1" applyFill="1" applyAlignment="1">
      <alignment vertical="center" wrapText="1"/>
    </xf>
    <xf numFmtId="0" fontId="0" fillId="24" borderId="0" xfId="0" applyFill="1" applyAlignment="1">
      <alignment vertical="center" wrapText="1"/>
    </xf>
    <xf numFmtId="0" fontId="3" fillId="24" borderId="0" xfId="0" applyFont="1" applyFill="1" applyBorder="1" applyAlignment="1">
      <alignment horizontal="right" wrapText="1"/>
    </xf>
    <xf numFmtId="0" fontId="0" fillId="24" borderId="12" xfId="0" applyFill="1" applyBorder="1" applyAlignment="1">
      <alignment horizontal="right" wrapText="1"/>
    </xf>
    <xf numFmtId="3" fontId="2" fillId="24" borderId="0" xfId="0" applyNumberFormat="1" applyFont="1" applyFill="1" applyAlignment="1">
      <alignment vertical="center" wrapText="1"/>
    </xf>
    <xf numFmtId="0" fontId="12" fillId="24" borderId="0" xfId="0" applyFont="1" applyFill="1" applyAlignment="1">
      <alignment wrapText="1"/>
    </xf>
    <xf numFmtId="0" fontId="3" fillId="24" borderId="13" xfId="0" applyFont="1" applyFill="1" applyBorder="1" applyAlignment="1">
      <alignment wrapText="1"/>
    </xf>
    <xf numFmtId="0" fontId="6" fillId="24" borderId="13" xfId="0" applyFont="1" applyFill="1" applyBorder="1" applyAlignment="1">
      <alignment wrapText="1"/>
    </xf>
    <xf numFmtId="0" fontId="3" fillId="24" borderId="0" xfId="0" applyFont="1" applyFill="1" applyBorder="1" applyAlignment="1">
      <alignment wrapText="1"/>
    </xf>
    <xf numFmtId="3" fontId="6" fillId="24" borderId="13" xfId="0" applyNumberFormat="1" applyFont="1" applyFill="1" applyBorder="1" applyAlignment="1">
      <alignment horizontal="right" wrapText="1"/>
    </xf>
    <xf numFmtId="3" fontId="6" fillId="24" borderId="13" xfId="0" applyNumberFormat="1" applyFont="1" applyFill="1" applyBorder="1" applyAlignment="1">
      <alignment horizontal="center" vertical="center" wrapText="1"/>
    </xf>
    <xf numFmtId="3" fontId="65" fillId="24" borderId="13" xfId="0" applyNumberFormat="1" applyFont="1" applyFill="1" applyBorder="1" applyAlignment="1">
      <alignment horizontal="center" vertical="center" wrapText="1"/>
    </xf>
    <xf numFmtId="0" fontId="13" fillId="24" borderId="13" xfId="0" applyFont="1" applyFill="1" applyBorder="1" applyAlignment="1">
      <alignment wrapText="1"/>
    </xf>
    <xf numFmtId="0" fontId="3" fillId="24" borderId="14" xfId="0" applyFont="1" applyFill="1" applyBorder="1" applyAlignment="1">
      <alignment horizontal="right" wrapText="1"/>
    </xf>
    <xf numFmtId="0" fontId="3" fillId="24" borderId="18" xfId="0" applyFont="1" applyFill="1" applyBorder="1" applyAlignment="1">
      <alignment horizontal="right" wrapText="1"/>
    </xf>
    <xf numFmtId="3" fontId="7" fillId="24" borderId="17" xfId="0" applyNumberFormat="1" applyFont="1" applyFill="1" applyBorder="1" applyAlignment="1">
      <alignment horizontal="right" wrapText="1"/>
    </xf>
    <xf numFmtId="0" fontId="0" fillId="24" borderId="19" xfId="0" applyFill="1" applyBorder="1" applyAlignment="1">
      <alignment horizontal="right" wrapText="1"/>
    </xf>
    <xf numFmtId="0" fontId="13" fillId="24" borderId="13" xfId="0" applyFont="1" applyFill="1" applyBorder="1" applyAlignment="1">
      <alignment horizontal="center" wrapText="1"/>
    </xf>
    <xf numFmtId="0" fontId="7" fillId="24" borderId="0" xfId="0" applyFont="1" applyFill="1" applyBorder="1" applyAlignment="1">
      <alignment horizontal="right" wrapText="1"/>
    </xf>
    <xf numFmtId="0" fontId="7" fillId="24" borderId="12" xfId="0" applyFont="1" applyFill="1" applyBorder="1" applyAlignment="1">
      <alignment horizontal="right" wrapText="1"/>
    </xf>
    <xf numFmtId="3" fontId="20" fillId="24" borderId="0" xfId="0" applyNumberFormat="1" applyFont="1" applyFill="1" applyBorder="1" applyAlignment="1">
      <alignment horizontal="right" wrapText="1"/>
    </xf>
    <xf numFmtId="0" fontId="35" fillId="24" borderId="12" xfId="0" applyFont="1" applyFill="1" applyBorder="1" applyAlignment="1">
      <alignment horizontal="right" wrapText="1"/>
    </xf>
    <xf numFmtId="3" fontId="6" fillId="24" borderId="0" xfId="0" applyNumberFormat="1" applyFont="1" applyFill="1" applyBorder="1" applyAlignment="1">
      <alignment horizontal="right" vertical="center" wrapText="1"/>
    </xf>
    <xf numFmtId="0" fontId="3" fillId="24" borderId="13" xfId="0" applyFont="1" applyFill="1" applyBorder="1" applyAlignment="1">
      <alignment horizontal="left" vertical="center" wrapText="1"/>
    </xf>
    <xf numFmtId="0" fontId="0" fillId="24" borderId="0" xfId="0" applyFill="1" applyAlignment="1">
      <alignment horizontal="left" vertical="center" wrapText="1"/>
    </xf>
    <xf numFmtId="0" fontId="0" fillId="24" borderId="12" xfId="0" applyFill="1" applyBorder="1" applyAlignment="1">
      <alignment horizontal="left" vertical="center" wrapText="1"/>
    </xf>
    <xf numFmtId="0" fontId="0" fillId="24" borderId="12" xfId="0" applyFill="1" applyBorder="1" applyAlignment="1"/>
    <xf numFmtId="0" fontId="0" fillId="24" borderId="0" xfId="0" applyFill="1" applyBorder="1" applyAlignment="1">
      <alignment horizontal="left" vertical="center" wrapText="1"/>
    </xf>
    <xf numFmtId="0" fontId="25" fillId="24" borderId="0" xfId="0" applyFont="1" applyFill="1" applyBorder="1" applyAlignment="1">
      <alignment horizontal="right" wrapText="1"/>
    </xf>
    <xf numFmtId="0" fontId="23" fillId="24" borderId="0" xfId="0" applyFont="1" applyFill="1" applyBorder="1" applyAlignment="1"/>
    <xf numFmtId="0" fontId="25" fillId="24" borderId="0" xfId="0" applyFont="1" applyFill="1" applyBorder="1" applyAlignment="1">
      <alignment horizontal="center" wrapText="1"/>
    </xf>
    <xf numFmtId="0" fontId="23" fillId="24" borderId="0" xfId="0" applyFont="1" applyFill="1" applyBorder="1" applyAlignment="1">
      <alignment horizontal="right" wrapText="1"/>
    </xf>
    <xf numFmtId="0" fontId="2" fillId="24" borderId="0" xfId="0" applyFont="1" applyFill="1" applyAlignment="1">
      <alignment wrapText="1"/>
    </xf>
    <xf numFmtId="3" fontId="3" fillId="24" borderId="13" xfId="0" applyNumberFormat="1" applyFont="1" applyFill="1" applyBorder="1" applyAlignment="1">
      <alignment horizontal="left" vertical="center" wrapText="1"/>
    </xf>
    <xf numFmtId="0" fontId="0" fillId="24" borderId="29" xfId="0" applyFill="1" applyBorder="1" applyAlignment="1">
      <alignment wrapText="1"/>
    </xf>
    <xf numFmtId="3" fontId="3" fillId="24" borderId="10" xfId="0" applyNumberFormat="1" applyFont="1" applyFill="1" applyBorder="1" applyAlignment="1">
      <alignment horizontal="center" vertical="center" wrapText="1"/>
    </xf>
    <xf numFmtId="0" fontId="0" fillId="24" borderId="12" xfId="0" applyFill="1" applyBorder="1" applyAlignment="1">
      <alignment vertical="center" wrapText="1"/>
    </xf>
    <xf numFmtId="3" fontId="3" fillId="24" borderId="10" xfId="0" applyNumberFormat="1" applyFont="1" applyFill="1" applyBorder="1" applyAlignment="1">
      <alignment horizontal="center" vertical="center"/>
    </xf>
    <xf numFmtId="3" fontId="3" fillId="24" borderId="13" xfId="0" applyNumberFormat="1" applyFont="1" applyFill="1" applyBorder="1" applyAlignment="1">
      <alignment horizontal="right" vertical="center" wrapText="1"/>
    </xf>
    <xf numFmtId="0" fontId="0" fillId="24" borderId="12" xfId="0" applyFill="1" applyBorder="1" applyAlignment="1">
      <alignment vertical="center"/>
    </xf>
    <xf numFmtId="3" fontId="2" fillId="27" borderId="0" xfId="0" applyNumberFormat="1" applyFont="1" applyFill="1" applyBorder="1" applyAlignment="1">
      <alignment horizontal="left" vertical="center" wrapText="1"/>
    </xf>
    <xf numFmtId="3" fontId="24" fillId="27" borderId="0" xfId="0" applyNumberFormat="1" applyFont="1" applyFill="1" applyBorder="1" applyAlignment="1">
      <alignment horizontal="left" vertical="center" wrapText="1"/>
    </xf>
    <xf numFmtId="3" fontId="2" fillId="27" borderId="0" xfId="0" applyNumberFormat="1" applyFont="1" applyFill="1" applyBorder="1" applyAlignment="1">
      <alignment horizontal="left" vertical="top" wrapText="1"/>
    </xf>
    <xf numFmtId="3" fontId="3" fillId="24" borderId="12" xfId="0" applyNumberFormat="1" applyFont="1" applyFill="1" applyBorder="1" applyAlignment="1">
      <alignment horizontal="right" vertical="center" wrapText="1"/>
    </xf>
    <xf numFmtId="3" fontId="27" fillId="24" borderId="0" xfId="0" applyNumberFormat="1" applyFont="1" applyFill="1" applyBorder="1" applyAlignment="1">
      <alignment horizontal="left" vertical="center" wrapText="1"/>
    </xf>
    <xf numFmtId="3" fontId="3" fillId="24" borderId="0" xfId="0" applyNumberFormat="1" applyFont="1" applyFill="1" applyBorder="1" applyAlignment="1">
      <alignment horizontal="left" vertical="center" wrapText="1"/>
    </xf>
    <xf numFmtId="3" fontId="1" fillId="24" borderId="0" xfId="0" applyNumberFormat="1" applyFont="1" applyFill="1" applyBorder="1" applyAlignment="1">
      <alignment horizontal="left" vertical="center" wrapText="1"/>
    </xf>
    <xf numFmtId="3" fontId="4" fillId="24" borderId="0" xfId="0" applyNumberFormat="1" applyFont="1" applyFill="1" applyBorder="1" applyAlignment="1">
      <alignment horizontal="left" vertical="center" wrapText="1"/>
    </xf>
    <xf numFmtId="3" fontId="12" fillId="24" borderId="0" xfId="0" applyNumberFormat="1" applyFont="1" applyFill="1" applyBorder="1" applyAlignment="1">
      <alignment horizontal="left" vertical="center" wrapText="1"/>
    </xf>
    <xf numFmtId="0" fontId="7" fillId="24" borderId="0" xfId="0" applyFont="1" applyFill="1" applyAlignment="1">
      <alignment wrapText="1"/>
    </xf>
    <xf numFmtId="0" fontId="16" fillId="24" borderId="0" xfId="0" applyFont="1" applyFill="1" applyAlignment="1">
      <alignment wrapText="1"/>
    </xf>
    <xf numFmtId="3" fontId="1" fillId="24" borderId="0" xfId="0" applyNumberFormat="1" applyFont="1" applyFill="1" applyBorder="1" applyAlignment="1">
      <alignment horizontal="left" vertical="center"/>
    </xf>
    <xf numFmtId="3" fontId="4" fillId="24" borderId="0" xfId="0" applyNumberFormat="1" applyFont="1" applyFill="1" applyBorder="1" applyAlignment="1">
      <alignment horizontal="left" vertical="center"/>
    </xf>
    <xf numFmtId="0" fontId="3" fillId="24" borderId="40" xfId="0" applyFont="1" applyFill="1" applyBorder="1" applyAlignment="1">
      <alignment horizontal="center" wrapText="1"/>
    </xf>
    <xf numFmtId="0" fontId="0" fillId="24" borderId="40" xfId="0" applyFill="1" applyBorder="1" applyAlignment="1">
      <alignment horizontal="center" wrapText="1"/>
    </xf>
    <xf numFmtId="0" fontId="0" fillId="24" borderId="41" xfId="0" applyFill="1" applyBorder="1" applyAlignment="1">
      <alignment horizontal="center" wrapText="1"/>
    </xf>
    <xf numFmtId="0" fontId="3" fillId="24" borderId="42" xfId="0" applyFont="1" applyFill="1" applyBorder="1" applyAlignment="1">
      <alignment horizontal="center" vertical="center" wrapText="1"/>
    </xf>
    <xf numFmtId="0" fontId="0" fillId="24" borderId="43" xfId="0" applyFill="1" applyBorder="1" applyAlignment="1">
      <alignment wrapText="1"/>
    </xf>
    <xf numFmtId="3" fontId="2" fillId="24" borderId="0" xfId="0" applyNumberFormat="1" applyFont="1" applyFill="1" applyBorder="1" applyAlignment="1">
      <alignment vertical="center" wrapText="1"/>
    </xf>
    <xf numFmtId="1" fontId="3" fillId="24" borderId="13" xfId="0" applyNumberFormat="1" applyFont="1" applyFill="1" applyBorder="1" applyAlignment="1">
      <alignment horizontal="right" vertical="center" wrapText="1"/>
    </xf>
    <xf numFmtId="1" fontId="3" fillId="24" borderId="12" xfId="0" applyNumberFormat="1" applyFont="1" applyFill="1" applyBorder="1" applyAlignment="1">
      <alignment horizontal="right" vertical="center" wrapText="1"/>
    </xf>
    <xf numFmtId="3" fontId="16" fillId="24" borderId="0" xfId="0" applyNumberFormat="1" applyFont="1" applyFill="1" applyAlignment="1">
      <alignment horizontal="left" vertical="center" wrapText="1"/>
    </xf>
    <xf numFmtId="0" fontId="3" fillId="24" borderId="10" xfId="0" applyNumberFormat="1" applyFont="1" applyFill="1" applyBorder="1" applyAlignment="1">
      <alignment horizontal="center" vertical="center" wrapText="1"/>
    </xf>
    <xf numFmtId="0" fontId="0" fillId="24" borderId="10" xfId="0" applyNumberFormat="1" applyFill="1" applyBorder="1" applyAlignment="1">
      <alignment vertical="center" wrapText="1"/>
    </xf>
    <xf numFmtId="0" fontId="0" fillId="24" borderId="13" xfId="0" applyFill="1" applyBorder="1" applyAlignment="1">
      <alignment horizontal="center"/>
    </xf>
    <xf numFmtId="3" fontId="3" fillId="24" borderId="12" xfId="0" applyNumberFormat="1" applyFont="1" applyFill="1" applyBorder="1" applyAlignment="1">
      <alignment horizontal="center" vertical="center" wrapText="1"/>
    </xf>
    <xf numFmtId="3" fontId="3" fillId="24" borderId="0" xfId="0" applyNumberFormat="1" applyFont="1" applyFill="1" applyAlignment="1">
      <alignment horizontal="left" vertical="center" wrapText="1"/>
    </xf>
    <xf numFmtId="0" fontId="4" fillId="24" borderId="13" xfId="0" applyFont="1" applyFill="1" applyBorder="1" applyAlignment="1">
      <alignment wrapText="1"/>
    </xf>
    <xf numFmtId="0" fontId="4" fillId="24" borderId="0" xfId="0" applyFont="1" applyFill="1" applyBorder="1" applyAlignment="1">
      <alignment wrapText="1"/>
    </xf>
    <xf numFmtId="0" fontId="3" fillId="24" borderId="46" xfId="0" applyFont="1" applyFill="1" applyBorder="1" applyAlignment="1">
      <alignment horizontal="right" vertical="center" wrapText="1"/>
    </xf>
    <xf numFmtId="0" fontId="0" fillId="24" borderId="24" xfId="0" applyFill="1" applyBorder="1" applyAlignment="1">
      <alignment vertical="center"/>
    </xf>
    <xf numFmtId="0" fontId="0" fillId="24" borderId="21" xfId="0" applyFill="1" applyBorder="1" applyAlignment="1">
      <alignment vertical="center"/>
    </xf>
    <xf numFmtId="0" fontId="3" fillId="24" borderId="47" xfId="0" applyFont="1" applyFill="1" applyBorder="1" applyAlignment="1">
      <alignment horizontal="right" vertical="center" wrapText="1"/>
    </xf>
    <xf numFmtId="0" fontId="0" fillId="24" borderId="25" xfId="0" applyFill="1" applyBorder="1" applyAlignment="1">
      <alignment vertical="center"/>
    </xf>
    <xf numFmtId="0" fontId="0" fillId="24" borderId="22" xfId="0" applyFill="1" applyBorder="1" applyAlignment="1">
      <alignment vertical="center"/>
    </xf>
    <xf numFmtId="0" fontId="3" fillId="24" borderId="47" xfId="0" applyFont="1" applyFill="1" applyBorder="1" applyAlignment="1">
      <alignment horizontal="center" vertical="center" wrapText="1"/>
    </xf>
    <xf numFmtId="0" fontId="3" fillId="24" borderId="45" xfId="0" applyFont="1" applyFill="1" applyBorder="1" applyAlignment="1">
      <alignment horizontal="center" vertical="center" wrapText="1"/>
    </xf>
    <xf numFmtId="0" fontId="3" fillId="24" borderId="25" xfId="0"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24" borderId="26" xfId="0" applyFont="1" applyFill="1" applyBorder="1" applyAlignment="1">
      <alignment horizontal="center" vertical="center" wrapText="1"/>
    </xf>
    <xf numFmtId="0" fontId="3" fillId="24" borderId="11" xfId="0" applyFont="1" applyFill="1" applyBorder="1" applyAlignment="1">
      <alignment horizontal="center" wrapText="1"/>
    </xf>
    <xf numFmtId="0" fontId="3" fillId="24" borderId="44" xfId="0" applyFont="1" applyFill="1" applyBorder="1" applyAlignment="1">
      <alignment horizontal="center" wrapText="1"/>
    </xf>
    <xf numFmtId="0" fontId="1" fillId="24" borderId="13" xfId="0" applyFont="1" applyFill="1" applyBorder="1" applyAlignment="1">
      <alignment wrapText="1"/>
    </xf>
    <xf numFmtId="0" fontId="1" fillId="24" borderId="0" xfId="0" applyFont="1" applyFill="1" applyBorder="1" applyAlignment="1">
      <alignment wrapText="1"/>
    </xf>
    <xf numFmtId="0" fontId="1" fillId="24" borderId="12" xfId="0" applyFont="1" applyFill="1" applyBorder="1" applyAlignment="1">
      <alignment wrapText="1"/>
    </xf>
    <xf numFmtId="0" fontId="0" fillId="24" borderId="0" xfId="0" applyFill="1" applyAlignment="1">
      <alignment horizontal="left" wrapText="1"/>
    </xf>
    <xf numFmtId="0" fontId="0" fillId="24" borderId="10" xfId="0" applyFill="1" applyBorder="1" applyAlignment="1">
      <alignment wrapText="1"/>
    </xf>
    <xf numFmtId="0" fontId="2" fillId="24" borderId="0" xfId="0" applyFont="1" applyFill="1" applyAlignment="1">
      <alignment horizontal="left" vertical="center" wrapText="1"/>
    </xf>
    <xf numFmtId="0" fontId="0" fillId="0" borderId="0" xfId="0" applyAlignment="1">
      <alignment vertical="center" wrapText="1"/>
    </xf>
    <xf numFmtId="0" fontId="3" fillId="24" borderId="13" xfId="0" applyFont="1" applyFill="1" applyBorder="1" applyAlignment="1">
      <alignment vertical="center"/>
    </xf>
    <xf numFmtId="0" fontId="2" fillId="27" borderId="0" xfId="0" applyFont="1" applyFill="1" applyAlignment="1">
      <alignment horizontal="left"/>
    </xf>
    <xf numFmtId="3" fontId="12" fillId="27" borderId="0" xfId="0" applyNumberFormat="1" applyFont="1" applyFill="1" applyAlignment="1">
      <alignment wrapText="1"/>
    </xf>
    <xf numFmtId="3" fontId="21" fillId="27" borderId="0" xfId="0" applyNumberFormat="1" applyFont="1" applyFill="1" applyAlignment="1">
      <alignment horizontal="left" wrapText="1"/>
    </xf>
    <xf numFmtId="3" fontId="3" fillId="27" borderId="13" xfId="0" applyNumberFormat="1" applyFont="1" applyFill="1" applyBorder="1" applyAlignment="1">
      <alignment horizontal="left" vertical="center" wrapText="1"/>
    </xf>
    <xf numFmtId="0" fontId="0" fillId="27" borderId="0" xfId="0" applyFill="1" applyBorder="1" applyAlignment="1">
      <alignment horizontal="left"/>
    </xf>
    <xf numFmtId="3" fontId="3" fillId="27" borderId="10" xfId="0" applyNumberFormat="1" applyFont="1" applyFill="1" applyBorder="1" applyAlignment="1">
      <alignment horizontal="center" wrapText="1"/>
    </xf>
    <xf numFmtId="3" fontId="3" fillId="27" borderId="13" xfId="0" applyNumberFormat="1" applyFont="1" applyFill="1" applyBorder="1" applyAlignment="1">
      <alignment horizontal="right" vertical="center" wrapText="1"/>
    </xf>
    <xf numFmtId="3" fontId="3" fillId="27" borderId="0" xfId="0" applyNumberFormat="1" applyFont="1" applyFill="1" applyBorder="1" applyAlignment="1">
      <alignment horizontal="right" vertical="center" wrapText="1"/>
    </xf>
    <xf numFmtId="3" fontId="3" fillId="27" borderId="12" xfId="0" applyNumberFormat="1" applyFont="1" applyFill="1" applyBorder="1" applyAlignment="1">
      <alignment horizontal="right" vertical="center" wrapText="1"/>
    </xf>
    <xf numFmtId="3" fontId="1" fillId="27" borderId="0" xfId="0" applyNumberFormat="1" applyFont="1" applyFill="1" applyBorder="1" applyAlignment="1" applyProtection="1">
      <alignment horizontal="right" vertical="center" wrapText="1"/>
    </xf>
    <xf numFmtId="3" fontId="1" fillId="27" borderId="12" xfId="0" applyNumberFormat="1" applyFont="1" applyFill="1" applyBorder="1" applyAlignment="1" applyProtection="1">
      <alignment horizontal="right" vertical="center" wrapText="1"/>
    </xf>
    <xf numFmtId="3" fontId="1" fillId="27" borderId="10" xfId="0" applyNumberFormat="1" applyFont="1" applyFill="1" applyBorder="1" applyAlignment="1" applyProtection="1">
      <alignment horizontal="center" vertical="center" wrapText="1"/>
    </xf>
    <xf numFmtId="0" fontId="0" fillId="27" borderId="12" xfId="0" applyFill="1" applyBorder="1" applyAlignment="1">
      <alignment horizontal="left"/>
    </xf>
    <xf numFmtId="3" fontId="1" fillId="27" borderId="13" xfId="0" applyNumberFormat="1" applyFont="1" applyFill="1" applyBorder="1" applyAlignment="1" applyProtection="1">
      <alignment horizontal="right" vertical="center" wrapText="1"/>
    </xf>
    <xf numFmtId="3" fontId="2" fillId="27" borderId="0" xfId="0" applyNumberFormat="1" applyFont="1" applyFill="1" applyAlignment="1">
      <alignment wrapText="1"/>
    </xf>
    <xf numFmtId="3" fontId="2" fillId="27" borderId="0" xfId="0" applyNumberFormat="1" applyFont="1" applyFill="1" applyAlignment="1">
      <alignment horizontal="left" wrapText="1"/>
    </xf>
    <xf numFmtId="0" fontId="1" fillId="27" borderId="0" xfId="0" applyFont="1" applyFill="1" applyAlignment="1">
      <alignment wrapText="1"/>
    </xf>
    <xf numFmtId="0" fontId="31" fillId="27" borderId="0" xfId="0" applyFont="1" applyFill="1" applyAlignment="1">
      <alignment horizontal="left"/>
    </xf>
    <xf numFmtId="3" fontId="12" fillId="27" borderId="0" xfId="0" applyNumberFormat="1" applyFont="1" applyFill="1" applyAlignment="1">
      <alignment horizontal="left"/>
    </xf>
    <xf numFmtId="3" fontId="70" fillId="27" borderId="0" xfId="0" applyNumberFormat="1" applyFont="1" applyFill="1" applyAlignment="1">
      <alignment horizontal="left"/>
    </xf>
    <xf numFmtId="0" fontId="12" fillId="27" borderId="0" xfId="0" applyFont="1" applyFill="1" applyAlignment="1"/>
    <xf numFmtId="3" fontId="12" fillId="27" borderId="0" xfId="0" applyNumberFormat="1" applyFont="1" applyFill="1" applyAlignment="1">
      <alignment horizontal="left" wrapText="1"/>
    </xf>
    <xf numFmtId="0" fontId="2" fillId="27" borderId="0" xfId="0" applyFont="1" applyFill="1" applyAlignment="1">
      <alignment wrapText="1"/>
    </xf>
    <xf numFmtId="0" fontId="15" fillId="24" borderId="0" xfId="0" applyFont="1" applyFill="1" applyAlignment="1"/>
    <xf numFmtId="0" fontId="3" fillId="24" borderId="0" xfId="0" applyFont="1" applyFill="1" applyAlignment="1"/>
    <xf numFmtId="0" fontId="4" fillId="24" borderId="0" xfId="0" applyFont="1" applyFill="1" applyAlignment="1">
      <alignment vertical="center" wrapText="1"/>
    </xf>
    <xf numFmtId="0" fontId="16" fillId="24" borderId="0" xfId="0" applyFont="1" applyFill="1" applyAlignment="1"/>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Additional-court-tables-2014" xfId="37"/>
    <cellStyle name="Input" xfId="38" builtinId="20" customBuiltin="1"/>
    <cellStyle name="Linked Cell" xfId="39" builtinId="24" customBuiltin="1"/>
    <cellStyle name="Neutral" xfId="40" builtinId="28" customBuiltin="1"/>
    <cellStyle name="Normal" xfId="0" builtinId="0"/>
    <cellStyle name="Normal 2"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3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88</xdr:row>
      <xdr:rowOff>19050</xdr:rowOff>
    </xdr:from>
    <xdr:to>
      <xdr:col>7</xdr:col>
      <xdr:colOff>85725</xdr:colOff>
      <xdr:row>88</xdr:row>
      <xdr:rowOff>238125</xdr:rowOff>
    </xdr:to>
    <xdr:sp macro="" textlink="">
      <xdr:nvSpPr>
        <xdr:cNvPr id="24577" name="Text Box 1"/>
        <xdr:cNvSpPr txBox="1">
          <a:spLocks noChangeArrowheads="1"/>
        </xdr:cNvSpPr>
      </xdr:nvSpPr>
      <xdr:spPr bwMode="auto">
        <a:xfrm>
          <a:off x="7334250" y="12020550"/>
          <a:ext cx="85725" cy="219075"/>
        </a:xfrm>
        <a:prstGeom prst="rect">
          <a:avLst/>
        </a:prstGeom>
        <a:noFill/>
        <a:ln w="9525">
          <a:noFill/>
          <a:miter lim="800000"/>
          <a:headEnd/>
          <a:tailEnd/>
        </a:ln>
      </xdr:spPr>
    </xdr:sp>
    <xdr:clientData/>
  </xdr:twoCellAnchor>
  <xdr:twoCellAnchor editAs="oneCell">
    <xdr:from>
      <xdr:col>7</xdr:col>
      <xdr:colOff>0</xdr:colOff>
      <xdr:row>88</xdr:row>
      <xdr:rowOff>19050</xdr:rowOff>
    </xdr:from>
    <xdr:to>
      <xdr:col>7</xdr:col>
      <xdr:colOff>85725</xdr:colOff>
      <xdr:row>88</xdr:row>
      <xdr:rowOff>238125</xdr:rowOff>
    </xdr:to>
    <xdr:sp macro="" textlink="">
      <xdr:nvSpPr>
        <xdr:cNvPr id="24578" name="Text Box 2"/>
        <xdr:cNvSpPr txBox="1">
          <a:spLocks noChangeArrowheads="1"/>
        </xdr:cNvSpPr>
      </xdr:nvSpPr>
      <xdr:spPr bwMode="auto">
        <a:xfrm>
          <a:off x="7334250" y="12020550"/>
          <a:ext cx="85725" cy="219075"/>
        </a:xfrm>
        <a:prstGeom prst="rect">
          <a:avLst/>
        </a:prstGeom>
        <a:noFill/>
        <a:ln w="9525">
          <a:noFill/>
          <a:miter lim="800000"/>
          <a:headEnd/>
          <a:tailEnd/>
        </a:ln>
      </xdr:spPr>
    </xdr:sp>
    <xdr:clientData/>
  </xdr:twoCellAnchor>
  <xdr:twoCellAnchor editAs="oneCell">
    <xdr:from>
      <xdr:col>8</xdr:col>
      <xdr:colOff>0</xdr:colOff>
      <xdr:row>63</xdr:row>
      <xdr:rowOff>19050</xdr:rowOff>
    </xdr:from>
    <xdr:to>
      <xdr:col>8</xdr:col>
      <xdr:colOff>85725</xdr:colOff>
      <xdr:row>63</xdr:row>
      <xdr:rowOff>238125</xdr:rowOff>
    </xdr:to>
    <xdr:sp macro="" textlink="">
      <xdr:nvSpPr>
        <xdr:cNvPr id="24579" name="Text Box 1"/>
        <xdr:cNvSpPr txBox="1">
          <a:spLocks noChangeArrowheads="1"/>
        </xdr:cNvSpPr>
      </xdr:nvSpPr>
      <xdr:spPr bwMode="auto">
        <a:xfrm>
          <a:off x="8029575" y="7400925"/>
          <a:ext cx="85725" cy="219075"/>
        </a:xfrm>
        <a:prstGeom prst="rect">
          <a:avLst/>
        </a:prstGeom>
        <a:noFill/>
        <a:ln w="9525">
          <a:noFill/>
          <a:miter lim="800000"/>
          <a:headEnd/>
          <a:tailEnd/>
        </a:ln>
      </xdr:spPr>
    </xdr:sp>
    <xdr:clientData/>
  </xdr:twoCellAnchor>
  <xdr:twoCellAnchor editAs="oneCell">
    <xdr:from>
      <xdr:col>8</xdr:col>
      <xdr:colOff>0</xdr:colOff>
      <xdr:row>63</xdr:row>
      <xdr:rowOff>19050</xdr:rowOff>
    </xdr:from>
    <xdr:to>
      <xdr:col>8</xdr:col>
      <xdr:colOff>85725</xdr:colOff>
      <xdr:row>63</xdr:row>
      <xdr:rowOff>238125</xdr:rowOff>
    </xdr:to>
    <xdr:sp macro="" textlink="">
      <xdr:nvSpPr>
        <xdr:cNvPr id="24580" name="Text Box 2"/>
        <xdr:cNvSpPr txBox="1">
          <a:spLocks noChangeArrowheads="1"/>
        </xdr:cNvSpPr>
      </xdr:nvSpPr>
      <xdr:spPr bwMode="auto">
        <a:xfrm>
          <a:off x="8029575" y="7400925"/>
          <a:ext cx="85725" cy="219075"/>
        </a:xfrm>
        <a:prstGeom prst="rect">
          <a:avLst/>
        </a:prstGeom>
        <a:noFill/>
        <a:ln w="9525">
          <a:noFill/>
          <a:miter lim="800000"/>
          <a:headEnd/>
          <a:tailEnd/>
        </a:ln>
      </xdr:spPr>
    </xdr:sp>
    <xdr:clientData/>
  </xdr:twoCellAnchor>
  <xdr:twoCellAnchor editAs="oneCell">
    <xdr:from>
      <xdr:col>8</xdr:col>
      <xdr:colOff>0</xdr:colOff>
      <xdr:row>63</xdr:row>
      <xdr:rowOff>19050</xdr:rowOff>
    </xdr:from>
    <xdr:to>
      <xdr:col>8</xdr:col>
      <xdr:colOff>85725</xdr:colOff>
      <xdr:row>63</xdr:row>
      <xdr:rowOff>238125</xdr:rowOff>
    </xdr:to>
    <xdr:sp macro="" textlink="">
      <xdr:nvSpPr>
        <xdr:cNvPr id="24581" name="Text Box 3"/>
        <xdr:cNvSpPr txBox="1">
          <a:spLocks noChangeArrowheads="1"/>
        </xdr:cNvSpPr>
      </xdr:nvSpPr>
      <xdr:spPr bwMode="auto">
        <a:xfrm>
          <a:off x="8029575" y="7400925"/>
          <a:ext cx="85725" cy="219075"/>
        </a:xfrm>
        <a:prstGeom prst="rect">
          <a:avLst/>
        </a:prstGeom>
        <a:noFill/>
        <a:ln w="9525">
          <a:noFill/>
          <a:miter lim="800000"/>
          <a:headEnd/>
          <a:tailEnd/>
        </a:ln>
      </xdr:spPr>
    </xdr:sp>
    <xdr:clientData/>
  </xdr:twoCellAnchor>
  <xdr:twoCellAnchor editAs="oneCell">
    <xdr:from>
      <xdr:col>8</xdr:col>
      <xdr:colOff>0</xdr:colOff>
      <xdr:row>63</xdr:row>
      <xdr:rowOff>19050</xdr:rowOff>
    </xdr:from>
    <xdr:to>
      <xdr:col>8</xdr:col>
      <xdr:colOff>85725</xdr:colOff>
      <xdr:row>63</xdr:row>
      <xdr:rowOff>238125</xdr:rowOff>
    </xdr:to>
    <xdr:sp macro="" textlink="">
      <xdr:nvSpPr>
        <xdr:cNvPr id="24582" name="Text Box 4"/>
        <xdr:cNvSpPr txBox="1">
          <a:spLocks noChangeArrowheads="1"/>
        </xdr:cNvSpPr>
      </xdr:nvSpPr>
      <xdr:spPr bwMode="auto">
        <a:xfrm>
          <a:off x="8029575" y="7400925"/>
          <a:ext cx="85725" cy="219075"/>
        </a:xfrm>
        <a:prstGeom prst="rect">
          <a:avLst/>
        </a:prstGeom>
        <a:noFill/>
        <a:ln w="9525">
          <a:noFill/>
          <a:miter lim="800000"/>
          <a:headEnd/>
          <a:tailEnd/>
        </a:ln>
      </xdr:spPr>
    </xdr:sp>
    <xdr:clientData/>
  </xdr:twoCellAnchor>
  <xdr:twoCellAnchor editAs="oneCell">
    <xdr:from>
      <xdr:col>8</xdr:col>
      <xdr:colOff>0</xdr:colOff>
      <xdr:row>50</xdr:row>
      <xdr:rowOff>19050</xdr:rowOff>
    </xdr:from>
    <xdr:to>
      <xdr:col>8</xdr:col>
      <xdr:colOff>85725</xdr:colOff>
      <xdr:row>51</xdr:row>
      <xdr:rowOff>76200</xdr:rowOff>
    </xdr:to>
    <xdr:sp macro="" textlink="">
      <xdr:nvSpPr>
        <xdr:cNvPr id="24583" name="Text Box 5"/>
        <xdr:cNvSpPr txBox="1">
          <a:spLocks noChangeArrowheads="1"/>
        </xdr:cNvSpPr>
      </xdr:nvSpPr>
      <xdr:spPr bwMode="auto">
        <a:xfrm>
          <a:off x="8029575" y="5057775"/>
          <a:ext cx="85725" cy="219075"/>
        </a:xfrm>
        <a:prstGeom prst="rect">
          <a:avLst/>
        </a:prstGeom>
        <a:noFill/>
        <a:ln w="9525">
          <a:noFill/>
          <a:miter lim="800000"/>
          <a:headEnd/>
          <a:tailEnd/>
        </a:ln>
      </xdr:spPr>
    </xdr:sp>
    <xdr:clientData/>
  </xdr:twoCellAnchor>
  <xdr:twoCellAnchor editAs="oneCell">
    <xdr:from>
      <xdr:col>8</xdr:col>
      <xdr:colOff>0</xdr:colOff>
      <xdr:row>50</xdr:row>
      <xdr:rowOff>19050</xdr:rowOff>
    </xdr:from>
    <xdr:to>
      <xdr:col>8</xdr:col>
      <xdr:colOff>85725</xdr:colOff>
      <xdr:row>51</xdr:row>
      <xdr:rowOff>76200</xdr:rowOff>
    </xdr:to>
    <xdr:sp macro="" textlink="">
      <xdr:nvSpPr>
        <xdr:cNvPr id="24584" name="Text Box 6"/>
        <xdr:cNvSpPr txBox="1">
          <a:spLocks noChangeArrowheads="1"/>
        </xdr:cNvSpPr>
      </xdr:nvSpPr>
      <xdr:spPr bwMode="auto">
        <a:xfrm>
          <a:off x="8029575" y="5057775"/>
          <a:ext cx="85725" cy="219075"/>
        </a:xfrm>
        <a:prstGeom prst="rect">
          <a:avLst/>
        </a:prstGeom>
        <a:noFill/>
        <a:ln w="9525">
          <a:noFill/>
          <a:miter lim="800000"/>
          <a:headEnd/>
          <a:tailEnd/>
        </a:ln>
      </xdr:spPr>
    </xdr:sp>
    <xdr:clientData/>
  </xdr:twoCellAnchor>
  <xdr:twoCellAnchor editAs="oneCell">
    <xdr:from>
      <xdr:col>8</xdr:col>
      <xdr:colOff>0</xdr:colOff>
      <xdr:row>64</xdr:row>
      <xdr:rowOff>19050</xdr:rowOff>
    </xdr:from>
    <xdr:to>
      <xdr:col>8</xdr:col>
      <xdr:colOff>85725</xdr:colOff>
      <xdr:row>65</xdr:row>
      <xdr:rowOff>76200</xdr:rowOff>
    </xdr:to>
    <xdr:sp macro="" textlink="">
      <xdr:nvSpPr>
        <xdr:cNvPr id="24585" name="Text Box 7"/>
        <xdr:cNvSpPr txBox="1">
          <a:spLocks noChangeArrowheads="1"/>
        </xdr:cNvSpPr>
      </xdr:nvSpPr>
      <xdr:spPr bwMode="auto">
        <a:xfrm>
          <a:off x="8029575" y="7724775"/>
          <a:ext cx="85725" cy="219075"/>
        </a:xfrm>
        <a:prstGeom prst="rect">
          <a:avLst/>
        </a:prstGeom>
        <a:noFill/>
        <a:ln w="9525">
          <a:noFill/>
          <a:miter lim="800000"/>
          <a:headEnd/>
          <a:tailEnd/>
        </a:ln>
      </xdr:spPr>
    </xdr:sp>
    <xdr:clientData/>
  </xdr:twoCellAnchor>
  <xdr:twoCellAnchor editAs="oneCell">
    <xdr:from>
      <xdr:col>8</xdr:col>
      <xdr:colOff>0</xdr:colOff>
      <xdr:row>64</xdr:row>
      <xdr:rowOff>19050</xdr:rowOff>
    </xdr:from>
    <xdr:to>
      <xdr:col>8</xdr:col>
      <xdr:colOff>85725</xdr:colOff>
      <xdr:row>65</xdr:row>
      <xdr:rowOff>76200</xdr:rowOff>
    </xdr:to>
    <xdr:sp macro="" textlink="">
      <xdr:nvSpPr>
        <xdr:cNvPr id="24586" name="Text Box 8"/>
        <xdr:cNvSpPr txBox="1">
          <a:spLocks noChangeArrowheads="1"/>
        </xdr:cNvSpPr>
      </xdr:nvSpPr>
      <xdr:spPr bwMode="auto">
        <a:xfrm>
          <a:off x="8029575" y="7724775"/>
          <a:ext cx="85725" cy="219075"/>
        </a:xfrm>
        <a:prstGeom prst="rect">
          <a:avLst/>
        </a:prstGeom>
        <a:noFill/>
        <a:ln w="9525">
          <a:noFill/>
          <a:miter lim="800000"/>
          <a:headEnd/>
          <a:tailEnd/>
        </a:ln>
      </xdr:spPr>
    </xdr:sp>
    <xdr:clientData/>
  </xdr:twoCellAnchor>
  <xdr:oneCellAnchor>
    <xdr:from>
      <xdr:col>8</xdr:col>
      <xdr:colOff>0</xdr:colOff>
      <xdr:row>36</xdr:row>
      <xdr:rowOff>19050</xdr:rowOff>
    </xdr:from>
    <xdr:ext cx="85725" cy="219075"/>
    <xdr:sp macro="" textlink="">
      <xdr:nvSpPr>
        <xdr:cNvPr id="12" name="Text Box 1"/>
        <xdr:cNvSpPr txBox="1">
          <a:spLocks noChangeArrowheads="1"/>
        </xdr:cNvSpPr>
      </xdr:nvSpPr>
      <xdr:spPr bwMode="auto">
        <a:xfrm>
          <a:off x="8029575" y="11001375"/>
          <a:ext cx="85725" cy="219075"/>
        </a:xfrm>
        <a:prstGeom prst="rect">
          <a:avLst/>
        </a:prstGeom>
        <a:noFill/>
        <a:ln w="9525">
          <a:noFill/>
          <a:miter lim="800000"/>
          <a:headEnd/>
          <a:tailEnd/>
        </a:ln>
      </xdr:spPr>
    </xdr:sp>
    <xdr:clientData/>
  </xdr:oneCellAnchor>
  <xdr:oneCellAnchor>
    <xdr:from>
      <xdr:col>8</xdr:col>
      <xdr:colOff>0</xdr:colOff>
      <xdr:row>36</xdr:row>
      <xdr:rowOff>19050</xdr:rowOff>
    </xdr:from>
    <xdr:ext cx="85725" cy="219075"/>
    <xdr:sp macro="" textlink="">
      <xdr:nvSpPr>
        <xdr:cNvPr id="13" name="Text Box 2"/>
        <xdr:cNvSpPr txBox="1">
          <a:spLocks noChangeArrowheads="1"/>
        </xdr:cNvSpPr>
      </xdr:nvSpPr>
      <xdr:spPr bwMode="auto">
        <a:xfrm>
          <a:off x="8029575" y="11001375"/>
          <a:ext cx="85725" cy="219075"/>
        </a:xfrm>
        <a:prstGeom prst="rect">
          <a:avLst/>
        </a:prstGeom>
        <a:noFill/>
        <a:ln w="9525">
          <a:noFill/>
          <a:miter lim="800000"/>
          <a:headEnd/>
          <a:tailEnd/>
        </a:ln>
      </xdr:spPr>
    </xdr:sp>
    <xdr:clientData/>
  </xdr:oneCellAnchor>
  <xdr:oneCellAnchor>
    <xdr:from>
      <xdr:col>8</xdr:col>
      <xdr:colOff>0</xdr:colOff>
      <xdr:row>36</xdr:row>
      <xdr:rowOff>19050</xdr:rowOff>
    </xdr:from>
    <xdr:ext cx="85725" cy="219075"/>
    <xdr:sp macro="" textlink="">
      <xdr:nvSpPr>
        <xdr:cNvPr id="14" name="Text Box 3"/>
        <xdr:cNvSpPr txBox="1">
          <a:spLocks noChangeArrowheads="1"/>
        </xdr:cNvSpPr>
      </xdr:nvSpPr>
      <xdr:spPr bwMode="auto">
        <a:xfrm>
          <a:off x="8029575" y="11001375"/>
          <a:ext cx="85725" cy="219075"/>
        </a:xfrm>
        <a:prstGeom prst="rect">
          <a:avLst/>
        </a:prstGeom>
        <a:noFill/>
        <a:ln w="9525">
          <a:noFill/>
          <a:miter lim="800000"/>
          <a:headEnd/>
          <a:tailEnd/>
        </a:ln>
      </xdr:spPr>
    </xdr:sp>
    <xdr:clientData/>
  </xdr:oneCellAnchor>
  <xdr:oneCellAnchor>
    <xdr:from>
      <xdr:col>8</xdr:col>
      <xdr:colOff>0</xdr:colOff>
      <xdr:row>36</xdr:row>
      <xdr:rowOff>19050</xdr:rowOff>
    </xdr:from>
    <xdr:ext cx="85725" cy="219075"/>
    <xdr:sp macro="" textlink="">
      <xdr:nvSpPr>
        <xdr:cNvPr id="15" name="Text Box 4"/>
        <xdr:cNvSpPr txBox="1">
          <a:spLocks noChangeArrowheads="1"/>
        </xdr:cNvSpPr>
      </xdr:nvSpPr>
      <xdr:spPr bwMode="auto">
        <a:xfrm>
          <a:off x="8029575" y="11001375"/>
          <a:ext cx="85725" cy="219075"/>
        </a:xfrm>
        <a:prstGeom prst="rect">
          <a:avLst/>
        </a:prstGeom>
        <a:noFill/>
        <a:ln w="9525">
          <a:noFill/>
          <a:miter lim="800000"/>
          <a:headEnd/>
          <a:tailEnd/>
        </a:ln>
      </xdr:spPr>
    </xdr:sp>
    <xdr:clientData/>
  </xdr:oneCellAnchor>
  <xdr:oneCellAnchor>
    <xdr:from>
      <xdr:col>8</xdr:col>
      <xdr:colOff>0</xdr:colOff>
      <xdr:row>23</xdr:row>
      <xdr:rowOff>19050</xdr:rowOff>
    </xdr:from>
    <xdr:ext cx="85725" cy="219075"/>
    <xdr:sp macro="" textlink="">
      <xdr:nvSpPr>
        <xdr:cNvPr id="16" name="Text Box 5"/>
        <xdr:cNvSpPr txBox="1">
          <a:spLocks noChangeArrowheads="1"/>
        </xdr:cNvSpPr>
      </xdr:nvSpPr>
      <xdr:spPr bwMode="auto">
        <a:xfrm>
          <a:off x="8029575" y="8658225"/>
          <a:ext cx="85725" cy="219075"/>
        </a:xfrm>
        <a:prstGeom prst="rect">
          <a:avLst/>
        </a:prstGeom>
        <a:noFill/>
        <a:ln w="9525">
          <a:noFill/>
          <a:miter lim="800000"/>
          <a:headEnd/>
          <a:tailEnd/>
        </a:ln>
      </xdr:spPr>
    </xdr:sp>
    <xdr:clientData/>
  </xdr:oneCellAnchor>
  <xdr:oneCellAnchor>
    <xdr:from>
      <xdr:col>8</xdr:col>
      <xdr:colOff>0</xdr:colOff>
      <xdr:row>23</xdr:row>
      <xdr:rowOff>19050</xdr:rowOff>
    </xdr:from>
    <xdr:ext cx="85725" cy="219075"/>
    <xdr:sp macro="" textlink="">
      <xdr:nvSpPr>
        <xdr:cNvPr id="17" name="Text Box 6"/>
        <xdr:cNvSpPr txBox="1">
          <a:spLocks noChangeArrowheads="1"/>
        </xdr:cNvSpPr>
      </xdr:nvSpPr>
      <xdr:spPr bwMode="auto">
        <a:xfrm>
          <a:off x="8029575" y="8658225"/>
          <a:ext cx="85725" cy="219075"/>
        </a:xfrm>
        <a:prstGeom prst="rect">
          <a:avLst/>
        </a:prstGeom>
        <a:noFill/>
        <a:ln w="9525">
          <a:noFill/>
          <a:miter lim="800000"/>
          <a:headEnd/>
          <a:tailEnd/>
        </a:ln>
      </xdr:spPr>
    </xdr:sp>
    <xdr:clientData/>
  </xdr:oneCellAnchor>
  <xdr:oneCellAnchor>
    <xdr:from>
      <xdr:col>8</xdr:col>
      <xdr:colOff>0</xdr:colOff>
      <xdr:row>37</xdr:row>
      <xdr:rowOff>19050</xdr:rowOff>
    </xdr:from>
    <xdr:ext cx="85725" cy="219075"/>
    <xdr:sp macro="" textlink="">
      <xdr:nvSpPr>
        <xdr:cNvPr id="18" name="Text Box 7"/>
        <xdr:cNvSpPr txBox="1">
          <a:spLocks noChangeArrowheads="1"/>
        </xdr:cNvSpPr>
      </xdr:nvSpPr>
      <xdr:spPr bwMode="auto">
        <a:xfrm>
          <a:off x="8029575" y="11325225"/>
          <a:ext cx="85725" cy="219075"/>
        </a:xfrm>
        <a:prstGeom prst="rect">
          <a:avLst/>
        </a:prstGeom>
        <a:noFill/>
        <a:ln w="9525">
          <a:noFill/>
          <a:miter lim="800000"/>
          <a:headEnd/>
          <a:tailEnd/>
        </a:ln>
      </xdr:spPr>
    </xdr:sp>
    <xdr:clientData/>
  </xdr:oneCellAnchor>
  <xdr:oneCellAnchor>
    <xdr:from>
      <xdr:col>8</xdr:col>
      <xdr:colOff>0</xdr:colOff>
      <xdr:row>37</xdr:row>
      <xdr:rowOff>19050</xdr:rowOff>
    </xdr:from>
    <xdr:ext cx="85725" cy="219075"/>
    <xdr:sp macro="" textlink="">
      <xdr:nvSpPr>
        <xdr:cNvPr id="19" name="Text Box 8"/>
        <xdr:cNvSpPr txBox="1">
          <a:spLocks noChangeArrowheads="1"/>
        </xdr:cNvSpPr>
      </xdr:nvSpPr>
      <xdr:spPr bwMode="auto">
        <a:xfrm>
          <a:off x="8029575" y="11325225"/>
          <a:ext cx="85725" cy="2190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4"/>
  <sheetViews>
    <sheetView showGridLines="0" tabSelected="1" zoomScale="85" zoomScaleNormal="85" workbookViewId="0">
      <selection activeCell="A4" sqref="A4"/>
    </sheetView>
  </sheetViews>
  <sheetFormatPr defaultRowHeight="12.75" x14ac:dyDescent="0.2"/>
  <cols>
    <col min="1" max="1" width="9.140625" style="4"/>
    <col min="2" max="2" width="101.5703125" style="6" customWidth="1"/>
    <col min="3" max="3" width="15.85546875" style="13" customWidth="1"/>
    <col min="4" max="4" width="55.85546875" style="25" customWidth="1"/>
    <col min="5" max="7" width="9.140625" style="8"/>
    <col min="8" max="16384" width="9.140625" style="6"/>
  </cols>
  <sheetData>
    <row r="1" spans="1:7" x14ac:dyDescent="0.2">
      <c r="A1" s="9" t="s">
        <v>831</v>
      </c>
      <c r="D1" s="16"/>
    </row>
    <row r="2" spans="1:7" x14ac:dyDescent="0.2">
      <c r="A2" s="9" t="s">
        <v>469</v>
      </c>
      <c r="C2" s="893"/>
      <c r="D2" s="16"/>
    </row>
    <row r="3" spans="1:7" x14ac:dyDescent="0.2">
      <c r="A3" s="9" t="s">
        <v>470</v>
      </c>
      <c r="D3" s="16"/>
    </row>
    <row r="4" spans="1:7" x14ac:dyDescent="0.2">
      <c r="A4" s="9"/>
      <c r="D4" s="16"/>
    </row>
    <row r="5" spans="1:7" s="2" customFormat="1" x14ac:dyDescent="0.2">
      <c r="A5" s="12" t="s">
        <v>235</v>
      </c>
      <c r="B5" s="12" t="s">
        <v>234</v>
      </c>
      <c r="C5" s="12" t="s">
        <v>346</v>
      </c>
      <c r="D5" s="24" t="s">
        <v>347</v>
      </c>
      <c r="E5" s="48"/>
      <c r="F5" s="48"/>
      <c r="G5" s="48"/>
    </row>
    <row r="6" spans="1:7" x14ac:dyDescent="0.2">
      <c r="A6" s="9"/>
      <c r="B6" s="11"/>
    </row>
    <row r="7" spans="1:7" x14ac:dyDescent="0.2">
      <c r="A7" s="9" t="s">
        <v>829</v>
      </c>
      <c r="B7" s="5"/>
    </row>
    <row r="8" spans="1:7" x14ac:dyDescent="0.2">
      <c r="A8" s="22" t="s">
        <v>830</v>
      </c>
      <c r="B8" s="11"/>
    </row>
    <row r="9" spans="1:7" x14ac:dyDescent="0.2">
      <c r="A9" s="19" t="s">
        <v>646</v>
      </c>
      <c r="B9" s="900" t="s">
        <v>616</v>
      </c>
      <c r="C9" s="13" t="s">
        <v>798</v>
      </c>
      <c r="D9" s="25" t="s">
        <v>83</v>
      </c>
    </row>
    <row r="10" spans="1:7" x14ac:dyDescent="0.2">
      <c r="A10" s="9" t="s">
        <v>299</v>
      </c>
      <c r="B10" s="14"/>
    </row>
    <row r="11" spans="1:7" s="8" customFormat="1" x14ac:dyDescent="0.2">
      <c r="A11" s="29" t="s">
        <v>647</v>
      </c>
      <c r="B11" s="901" t="s">
        <v>617</v>
      </c>
      <c r="C11" s="894" t="s">
        <v>799</v>
      </c>
      <c r="D11" s="30" t="s">
        <v>299</v>
      </c>
    </row>
    <row r="12" spans="1:7" s="8" customFormat="1" x14ac:dyDescent="0.2">
      <c r="A12" s="29" t="s">
        <v>648</v>
      </c>
      <c r="B12" s="901" t="s">
        <v>618</v>
      </c>
      <c r="C12" s="894" t="s">
        <v>799</v>
      </c>
      <c r="D12" s="30" t="s">
        <v>299</v>
      </c>
    </row>
    <row r="13" spans="1:7" x14ac:dyDescent="0.2">
      <c r="A13" s="20" t="s">
        <v>300</v>
      </c>
      <c r="B13" s="11"/>
    </row>
    <row r="14" spans="1:7" s="8" customFormat="1" x14ac:dyDescent="0.2">
      <c r="A14" s="29" t="s">
        <v>649</v>
      </c>
      <c r="B14" s="31" t="s">
        <v>624</v>
      </c>
      <c r="C14" s="894" t="s">
        <v>800</v>
      </c>
      <c r="D14" s="30" t="s">
        <v>384</v>
      </c>
    </row>
    <row r="15" spans="1:7" s="8" customFormat="1" x14ac:dyDescent="0.2">
      <c r="A15" s="29" t="s">
        <v>650</v>
      </c>
      <c r="B15" s="31" t="s">
        <v>625</v>
      </c>
      <c r="C15" s="894" t="s">
        <v>800</v>
      </c>
      <c r="D15" s="30" t="s">
        <v>384</v>
      </c>
    </row>
    <row r="16" spans="1:7" x14ac:dyDescent="0.2">
      <c r="A16" s="20" t="s">
        <v>301</v>
      </c>
      <c r="B16" s="10"/>
    </row>
    <row r="17" spans="1:4" ht="16.5" customHeight="1" x14ac:dyDescent="0.2">
      <c r="A17" s="18" t="s">
        <v>651</v>
      </c>
      <c r="B17" s="10" t="s">
        <v>626</v>
      </c>
      <c r="C17" s="13" t="s">
        <v>799</v>
      </c>
      <c r="D17" s="25" t="s">
        <v>301</v>
      </c>
    </row>
    <row r="18" spans="1:4" x14ac:dyDescent="0.2">
      <c r="A18" s="9" t="s">
        <v>375</v>
      </c>
      <c r="B18" s="3"/>
    </row>
    <row r="19" spans="1:4" x14ac:dyDescent="0.2">
      <c r="A19" s="18" t="s">
        <v>652</v>
      </c>
      <c r="B19" s="16" t="s">
        <v>54</v>
      </c>
      <c r="C19" s="13" t="s">
        <v>801</v>
      </c>
      <c r="D19" s="25" t="s">
        <v>302</v>
      </c>
    </row>
    <row r="20" spans="1:4" x14ac:dyDescent="0.2">
      <c r="A20" s="18" t="s">
        <v>653</v>
      </c>
      <c r="B20" s="16" t="s">
        <v>684</v>
      </c>
      <c r="C20" s="13" t="s">
        <v>801</v>
      </c>
      <c r="D20" s="25" t="s">
        <v>302</v>
      </c>
    </row>
    <row r="21" spans="1:4" x14ac:dyDescent="0.2">
      <c r="A21" s="32" t="s">
        <v>654</v>
      </c>
      <c r="B21" s="901" t="s">
        <v>55</v>
      </c>
      <c r="C21" s="13" t="s">
        <v>799</v>
      </c>
      <c r="D21" s="30" t="s">
        <v>419</v>
      </c>
    </row>
    <row r="22" spans="1:4" x14ac:dyDescent="0.2">
      <c r="A22" s="32" t="s">
        <v>655</v>
      </c>
      <c r="B22" s="901" t="s">
        <v>56</v>
      </c>
      <c r="C22" s="13" t="s">
        <v>799</v>
      </c>
      <c r="D22" s="30" t="s">
        <v>419</v>
      </c>
    </row>
    <row r="23" spans="1:4" x14ac:dyDescent="0.2">
      <c r="A23" s="32" t="s">
        <v>656</v>
      </c>
      <c r="B23" s="901" t="s">
        <v>57</v>
      </c>
      <c r="C23" s="13" t="s">
        <v>802</v>
      </c>
      <c r="D23" s="30" t="s">
        <v>419</v>
      </c>
    </row>
    <row r="24" spans="1:4" x14ac:dyDescent="0.2">
      <c r="A24" s="23" t="s">
        <v>303</v>
      </c>
      <c r="B24" s="15"/>
      <c r="C24" s="894"/>
      <c r="D24" s="30"/>
    </row>
    <row r="25" spans="1:4" x14ac:dyDescent="0.2">
      <c r="A25" s="19" t="s">
        <v>657</v>
      </c>
      <c r="B25" s="902" t="s">
        <v>58</v>
      </c>
      <c r="C25" s="13" t="s">
        <v>799</v>
      </c>
      <c r="D25" s="25" t="s">
        <v>153</v>
      </c>
    </row>
    <row r="26" spans="1:4" x14ac:dyDescent="0.2">
      <c r="A26" s="19" t="s">
        <v>658</v>
      </c>
      <c r="B26" s="902" t="s">
        <v>59</v>
      </c>
      <c r="C26" s="13" t="s">
        <v>799</v>
      </c>
      <c r="D26" s="40" t="s">
        <v>159</v>
      </c>
    </row>
    <row r="27" spans="1:4" x14ac:dyDescent="0.2">
      <c r="A27" s="19" t="s">
        <v>659</v>
      </c>
      <c r="B27" s="16" t="s">
        <v>459</v>
      </c>
      <c r="C27" s="13" t="s">
        <v>803</v>
      </c>
      <c r="D27" s="25" t="s">
        <v>84</v>
      </c>
    </row>
    <row r="28" spans="1:4" x14ac:dyDescent="0.2">
      <c r="A28" s="19" t="s">
        <v>660</v>
      </c>
      <c r="B28" s="903" t="s">
        <v>60</v>
      </c>
      <c r="C28" s="13" t="s">
        <v>799</v>
      </c>
      <c r="D28" s="25" t="s">
        <v>378</v>
      </c>
    </row>
    <row r="29" spans="1:4" x14ac:dyDescent="0.2">
      <c r="A29" s="19" t="s">
        <v>661</v>
      </c>
      <c r="B29" s="902" t="s">
        <v>61</v>
      </c>
      <c r="C29" s="13" t="s">
        <v>799</v>
      </c>
      <c r="D29" s="25" t="s">
        <v>203</v>
      </c>
    </row>
    <row r="30" spans="1:4" x14ac:dyDescent="0.2">
      <c r="A30" s="19" t="s">
        <v>662</v>
      </c>
      <c r="B30" s="902" t="s">
        <v>62</v>
      </c>
      <c r="C30" s="13" t="s">
        <v>799</v>
      </c>
      <c r="D30" s="25" t="s">
        <v>203</v>
      </c>
    </row>
    <row r="31" spans="1:4" ht="14.25" customHeight="1" x14ac:dyDescent="0.2">
      <c r="A31" s="29" t="s">
        <v>663</v>
      </c>
      <c r="B31" s="901" t="s">
        <v>63</v>
      </c>
      <c r="C31" s="894" t="s">
        <v>799</v>
      </c>
      <c r="D31" s="38" t="s">
        <v>159</v>
      </c>
    </row>
    <row r="32" spans="1:4" x14ac:dyDescent="0.2">
      <c r="A32" s="41" t="s">
        <v>471</v>
      </c>
      <c r="B32" s="36"/>
      <c r="C32" s="894"/>
      <c r="D32" s="30"/>
    </row>
    <row r="33" spans="1:4" x14ac:dyDescent="0.2">
      <c r="A33" s="29" t="s">
        <v>664</v>
      </c>
      <c r="B33" s="904" t="s">
        <v>64</v>
      </c>
      <c r="C33" s="894" t="s">
        <v>799</v>
      </c>
      <c r="D33" s="30" t="s">
        <v>236</v>
      </c>
    </row>
    <row r="34" spans="1:4" x14ac:dyDescent="0.2">
      <c r="A34" s="29" t="s">
        <v>665</v>
      </c>
      <c r="B34" s="905" t="s">
        <v>65</v>
      </c>
      <c r="C34" s="894" t="s">
        <v>799</v>
      </c>
      <c r="D34" s="30" t="s">
        <v>378</v>
      </c>
    </row>
    <row r="35" spans="1:4" x14ac:dyDescent="0.2">
      <c r="A35" s="29" t="s">
        <v>666</v>
      </c>
      <c r="B35" s="905" t="s">
        <v>66</v>
      </c>
      <c r="C35" s="894" t="s">
        <v>799</v>
      </c>
      <c r="D35" s="30" t="s">
        <v>378</v>
      </c>
    </row>
    <row r="36" spans="1:4" x14ac:dyDescent="0.2">
      <c r="A36" s="29" t="s">
        <v>667</v>
      </c>
      <c r="B36" s="905" t="s">
        <v>67</v>
      </c>
      <c r="C36" s="894" t="s">
        <v>804</v>
      </c>
      <c r="D36" s="30" t="s">
        <v>263</v>
      </c>
    </row>
    <row r="37" spans="1:4" x14ac:dyDescent="0.2">
      <c r="A37" s="29" t="s">
        <v>668</v>
      </c>
      <c r="B37" s="905" t="s">
        <v>68</v>
      </c>
      <c r="C37" s="894" t="s">
        <v>805</v>
      </c>
      <c r="D37" s="30" t="s">
        <v>263</v>
      </c>
    </row>
    <row r="38" spans="1:4" x14ac:dyDescent="0.2">
      <c r="A38" s="29" t="s">
        <v>669</v>
      </c>
      <c r="B38" s="49" t="s">
        <v>69</v>
      </c>
      <c r="C38" s="894" t="s">
        <v>806</v>
      </c>
      <c r="D38" s="30" t="s">
        <v>263</v>
      </c>
    </row>
    <row r="39" spans="1:4" x14ac:dyDescent="0.2">
      <c r="A39" s="41" t="s">
        <v>237</v>
      </c>
      <c r="B39" s="43"/>
    </row>
    <row r="40" spans="1:4" x14ac:dyDescent="0.2">
      <c r="A40" s="19" t="s">
        <v>670</v>
      </c>
      <c r="B40" s="44" t="s">
        <v>70</v>
      </c>
      <c r="C40" s="13" t="s">
        <v>799</v>
      </c>
      <c r="D40" s="25" t="s">
        <v>275</v>
      </c>
    </row>
    <row r="41" spans="1:4" x14ac:dyDescent="0.2">
      <c r="A41" s="19" t="s">
        <v>671</v>
      </c>
      <c r="B41" s="902" t="s">
        <v>71</v>
      </c>
      <c r="C41" s="13" t="s">
        <v>799</v>
      </c>
      <c r="D41" s="25" t="s">
        <v>275</v>
      </c>
    </row>
    <row r="42" spans="1:4" x14ac:dyDescent="0.2">
      <c r="A42" s="19" t="s">
        <v>672</v>
      </c>
      <c r="B42" s="10" t="s">
        <v>72</v>
      </c>
      <c r="C42" s="13" t="s">
        <v>799</v>
      </c>
      <c r="D42" s="25" t="s">
        <v>275</v>
      </c>
    </row>
    <row r="43" spans="1:4" x14ac:dyDescent="0.2">
      <c r="A43" s="45" t="s">
        <v>239</v>
      </c>
      <c r="B43" s="3"/>
    </row>
    <row r="44" spans="1:4" x14ac:dyDescent="0.2">
      <c r="A44" s="19" t="s">
        <v>673</v>
      </c>
      <c r="B44" s="905" t="s">
        <v>73</v>
      </c>
      <c r="C44" s="13" t="s">
        <v>800</v>
      </c>
      <c r="D44" s="46" t="s">
        <v>288</v>
      </c>
    </row>
    <row r="45" spans="1:4" x14ac:dyDescent="0.2">
      <c r="A45" s="47" t="s">
        <v>240</v>
      </c>
      <c r="B45" s="42"/>
    </row>
    <row r="46" spans="1:4" x14ac:dyDescent="0.2">
      <c r="A46" s="19" t="s">
        <v>674</v>
      </c>
      <c r="B46" s="902" t="s">
        <v>74</v>
      </c>
      <c r="C46" s="13" t="s">
        <v>799</v>
      </c>
      <c r="D46" s="40" t="s">
        <v>240</v>
      </c>
    </row>
    <row r="47" spans="1:4" x14ac:dyDescent="0.2">
      <c r="A47" s="47" t="s">
        <v>238</v>
      </c>
      <c r="B47" s="39"/>
      <c r="D47" s="40"/>
    </row>
    <row r="48" spans="1:4" x14ac:dyDescent="0.2">
      <c r="A48" s="29" t="s">
        <v>675</v>
      </c>
      <c r="B48" s="31" t="s">
        <v>75</v>
      </c>
      <c r="C48" s="894">
        <v>2015</v>
      </c>
      <c r="D48" s="30" t="s">
        <v>304</v>
      </c>
    </row>
    <row r="49" spans="1:4" ht="14.25" customHeight="1" x14ac:dyDescent="0.2">
      <c r="A49" s="29" t="s">
        <v>676</v>
      </c>
      <c r="B49" s="901" t="s">
        <v>76</v>
      </c>
      <c r="C49" s="894">
        <v>2015</v>
      </c>
      <c r="D49" s="30" t="s">
        <v>304</v>
      </c>
    </row>
    <row r="50" spans="1:4" x14ac:dyDescent="0.2">
      <c r="A50" s="19"/>
      <c r="B50" s="39"/>
      <c r="D50" s="40"/>
    </row>
    <row r="51" spans="1:4" x14ac:dyDescent="0.2">
      <c r="A51" s="9" t="s">
        <v>677</v>
      </c>
      <c r="B51" s="2"/>
    </row>
    <row r="52" spans="1:4" x14ac:dyDescent="0.2">
      <c r="A52" s="9" t="s">
        <v>504</v>
      </c>
      <c r="B52" s="5"/>
    </row>
    <row r="53" spans="1:4" x14ac:dyDescent="0.2">
      <c r="A53" s="18" t="s">
        <v>678</v>
      </c>
      <c r="B53" s="10" t="s">
        <v>77</v>
      </c>
      <c r="C53" s="13" t="s">
        <v>805</v>
      </c>
      <c r="D53" s="28" t="s">
        <v>523</v>
      </c>
    </row>
    <row r="54" spans="1:4" x14ac:dyDescent="0.2">
      <c r="A54" s="9" t="s">
        <v>505</v>
      </c>
      <c r="B54" s="2"/>
    </row>
    <row r="55" spans="1:4" x14ac:dyDescent="0.2">
      <c r="A55" s="18" t="s">
        <v>679</v>
      </c>
      <c r="B55" s="10" t="s">
        <v>78</v>
      </c>
      <c r="C55" s="13" t="s">
        <v>807</v>
      </c>
      <c r="D55" s="25" t="s">
        <v>505</v>
      </c>
    </row>
    <row r="56" spans="1:4" x14ac:dyDescent="0.2">
      <c r="B56" s="2"/>
    </row>
    <row r="57" spans="1:4" x14ac:dyDescent="0.2">
      <c r="A57" s="9" t="s">
        <v>680</v>
      </c>
      <c r="B57" s="2"/>
    </row>
    <row r="58" spans="1:4" x14ac:dyDescent="0.2">
      <c r="A58" s="21" t="s">
        <v>506</v>
      </c>
      <c r="B58" s="5"/>
    </row>
    <row r="59" spans="1:4" ht="12.75" customHeight="1" x14ac:dyDescent="0.2">
      <c r="A59" s="1239" t="s">
        <v>147</v>
      </c>
      <c r="B59" s="1242" t="s">
        <v>894</v>
      </c>
      <c r="C59" s="13" t="s">
        <v>799</v>
      </c>
      <c r="D59" s="17" t="s">
        <v>513</v>
      </c>
    </row>
    <row r="60" spans="1:4" x14ac:dyDescent="0.2">
      <c r="A60" s="1239" t="s">
        <v>155</v>
      </c>
      <c r="B60" s="1242" t="s">
        <v>895</v>
      </c>
      <c r="C60" s="13" t="s">
        <v>799</v>
      </c>
      <c r="D60" s="34" t="s">
        <v>513</v>
      </c>
    </row>
    <row r="61" spans="1:4" x14ac:dyDescent="0.2">
      <c r="A61" s="1239" t="s">
        <v>161</v>
      </c>
      <c r="B61" s="1242" t="s">
        <v>896</v>
      </c>
      <c r="C61" s="13" t="s">
        <v>799</v>
      </c>
      <c r="D61" s="34" t="s">
        <v>513</v>
      </c>
    </row>
    <row r="62" spans="1:4" x14ac:dyDescent="0.2">
      <c r="A62" s="35" t="s">
        <v>511</v>
      </c>
      <c r="B62" s="37"/>
      <c r="C62" s="894"/>
      <c r="D62" s="30"/>
    </row>
    <row r="63" spans="1:4" x14ac:dyDescent="0.2">
      <c r="A63" s="18" t="s">
        <v>195</v>
      </c>
      <c r="B63" s="16" t="s">
        <v>79</v>
      </c>
      <c r="C63" s="13" t="s">
        <v>808</v>
      </c>
      <c r="D63" s="25" t="s">
        <v>109</v>
      </c>
    </row>
    <row r="64" spans="1:4" x14ac:dyDescent="0.2">
      <c r="A64" s="18" t="s">
        <v>201</v>
      </c>
      <c r="B64" s="16" t="s">
        <v>80</v>
      </c>
      <c r="C64" s="16" t="s">
        <v>809</v>
      </c>
      <c r="D64" s="25" t="s">
        <v>109</v>
      </c>
    </row>
    <row r="65" spans="1:4" x14ac:dyDescent="0.2">
      <c r="B65" s="2"/>
    </row>
    <row r="66" spans="1:4" x14ac:dyDescent="0.2">
      <c r="A66" s="9" t="s">
        <v>681</v>
      </c>
      <c r="B66" s="5"/>
    </row>
    <row r="67" spans="1:4" x14ac:dyDescent="0.2">
      <c r="A67" s="22" t="s">
        <v>549</v>
      </c>
      <c r="B67" s="5"/>
    </row>
    <row r="68" spans="1:4" x14ac:dyDescent="0.2">
      <c r="A68" s="18" t="s">
        <v>682</v>
      </c>
      <c r="B68" s="10" t="s">
        <v>81</v>
      </c>
      <c r="C68" s="13" t="s">
        <v>799</v>
      </c>
      <c r="D68" s="25" t="s">
        <v>85</v>
      </c>
    </row>
    <row r="69" spans="1:4" x14ac:dyDescent="0.2">
      <c r="A69" s="9" t="s">
        <v>550</v>
      </c>
      <c r="B69" s="2"/>
    </row>
    <row r="70" spans="1:4" x14ac:dyDescent="0.2">
      <c r="A70" s="32" t="s">
        <v>242</v>
      </c>
      <c r="B70" s="31" t="s">
        <v>82</v>
      </c>
      <c r="C70" s="894" t="s">
        <v>799</v>
      </c>
      <c r="D70" s="33" t="s">
        <v>112</v>
      </c>
    </row>
    <row r="71" spans="1:4" x14ac:dyDescent="0.2">
      <c r="A71" s="23"/>
      <c r="B71" s="1"/>
    </row>
    <row r="72" spans="1:4" x14ac:dyDescent="0.2">
      <c r="A72" s="18"/>
      <c r="B72" s="8"/>
      <c r="D72" s="26"/>
    </row>
    <row r="73" spans="1:4" x14ac:dyDescent="0.2">
      <c r="A73" s="18"/>
      <c r="B73" s="1"/>
      <c r="D73" s="26"/>
    </row>
    <row r="74" spans="1:4" x14ac:dyDescent="0.2">
      <c r="A74" s="27"/>
      <c r="B74" s="2"/>
      <c r="D74" s="26"/>
    </row>
  </sheetData>
  <phoneticPr fontId="2" type="noConversion"/>
  <hyperlinks>
    <hyperlink ref="A70" location="'6.2'!A1" display="Table 6.2"/>
    <hyperlink ref="A68" location="'6.1'!A1" display="Table  6.1"/>
    <hyperlink ref="A9" location="'3.1'!Print_Area" display="Table 3.1"/>
    <hyperlink ref="A11" location="'3.2'!A1" display="Table 3.2"/>
    <hyperlink ref="A12" location="'3.3'!A1" display="Table 3.3"/>
    <hyperlink ref="A14" location="'3.4'!A1" display="Table 3.4"/>
    <hyperlink ref="A15" location="'3.5'!A1" display="Table 3.5"/>
    <hyperlink ref="A17" location="'3.6'!A1" display="Table 3.6"/>
    <hyperlink ref="A19" location="'3.7'!A1" display="Table 3.7"/>
    <hyperlink ref="A20" location="'3.8'!A1" display="Table 3.8"/>
    <hyperlink ref="A21" location="'3.9'!A1" display="Table 3.9"/>
    <hyperlink ref="A22" location="'3.10'!A1" display="Table 3.10"/>
    <hyperlink ref="A23" location="'3.11'!A1" display="Table 3.11"/>
    <hyperlink ref="A25" location="'3.12'!A1" display="Table 3.12"/>
    <hyperlink ref="A26" location="'3.13'!A1" display="Table 3.13"/>
    <hyperlink ref="A27" location="'3.14'!A1" display="Table 3.14"/>
    <hyperlink ref="A28" location="'3.15'!A1" display="Table 3.15"/>
    <hyperlink ref="A29" location="'3.16'!A1" display="Table 3.16"/>
    <hyperlink ref="A30" location="'3.17'!A1" display="Table 3.17"/>
    <hyperlink ref="A31" location="'3.18'!A1" display="Table 3.18"/>
    <hyperlink ref="A33" location="'3.19'!A1" display="Table 3.19"/>
    <hyperlink ref="A34" location="'3.20'!A1" display="Table 3.20"/>
    <hyperlink ref="A35" location="'3.21'!A1" display="Table 3.21"/>
    <hyperlink ref="A36" location="'3.22'!A1" display="Table 3.22"/>
    <hyperlink ref="A37" location="'3.23'!A1" display="Table 3.23"/>
    <hyperlink ref="A38" location="'3.24'!A1" display="Table 3.24"/>
    <hyperlink ref="A40" location="'3.25'!A1" display="Table 3.25"/>
    <hyperlink ref="A41" location="'3.26'!A1" display="Table 3.26"/>
    <hyperlink ref="A42" location="'3.27'!A1" display="Table 3.27"/>
    <hyperlink ref="A44" location="'3.28'!A1" display="Table 3.28"/>
    <hyperlink ref="A46" location="'3.29'!A1" display="Table 3.29"/>
    <hyperlink ref="A53" location="'4.1'!A1" display="Table 4.1"/>
    <hyperlink ref="A55" location="'4.2'!A1" display="Table 4.2"/>
    <hyperlink ref="A63" location="'5.4'!A1" display="Table 5.4"/>
    <hyperlink ref="A64" location="'5.5'!A1" display="Table 5.5"/>
    <hyperlink ref="A48:A49" location="'4.30'!A1" display="Table 4.30"/>
    <hyperlink ref="A48" location="'3.30'!A1" display="Table 3.30"/>
    <hyperlink ref="A49" location="'3.31'!A1" display="Table 3.31"/>
    <hyperlink ref="A59" location="'5.1'!A1" display="Table 5.1"/>
    <hyperlink ref="A60" location="'5.2'!A1" display="Table 5.2"/>
    <hyperlink ref="A61" location="'5.3'!A1" display="Table 5.3"/>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356"/>
  <sheetViews>
    <sheetView zoomScaleSheetLayoutView="100" workbookViewId="0">
      <selection activeCell="B70" sqref="B70"/>
    </sheetView>
  </sheetViews>
  <sheetFormatPr defaultRowHeight="12.75" x14ac:dyDescent="0.2"/>
  <cols>
    <col min="1" max="1" width="31.7109375" style="163" customWidth="1"/>
    <col min="2" max="8" width="12.7109375" style="161" customWidth="1"/>
    <col min="9" max="16384" width="9.140625" style="163"/>
  </cols>
  <sheetData>
    <row r="1" spans="1:16" x14ac:dyDescent="0.2">
      <c r="A1" s="186" t="s">
        <v>654</v>
      </c>
      <c r="B1" s="233"/>
      <c r="C1" s="233"/>
      <c r="D1" s="233"/>
      <c r="E1" s="234"/>
      <c r="F1" s="233"/>
      <c r="G1" s="233"/>
      <c r="H1" s="162" t="s">
        <v>531</v>
      </c>
    </row>
    <row r="2" spans="1:16" x14ac:dyDescent="0.2">
      <c r="A2" s="186" t="s">
        <v>419</v>
      </c>
      <c r="B2" s="233"/>
      <c r="C2" s="233"/>
      <c r="D2" s="233"/>
      <c r="E2" s="233"/>
      <c r="F2" s="233"/>
      <c r="G2" s="233"/>
      <c r="H2" s="233"/>
    </row>
    <row r="3" spans="1:16" ht="12.75" customHeight="1" x14ac:dyDescent="0.2">
      <c r="A3" s="1347" t="s">
        <v>789</v>
      </c>
      <c r="B3" s="1348"/>
      <c r="C3" s="1348"/>
      <c r="D3" s="1348"/>
      <c r="E3" s="1348"/>
      <c r="F3" s="1348"/>
      <c r="G3" s="1348"/>
      <c r="H3" s="1348"/>
    </row>
    <row r="4" spans="1:16" x14ac:dyDescent="0.2">
      <c r="A4" s="186"/>
      <c r="B4" s="235"/>
      <c r="C4" s="235"/>
      <c r="D4" s="235"/>
      <c r="E4" s="235"/>
      <c r="F4" s="235"/>
      <c r="G4" s="235"/>
      <c r="H4" s="235"/>
    </row>
    <row r="5" spans="1:16" x14ac:dyDescent="0.2">
      <c r="A5" s="1263" t="s">
        <v>115</v>
      </c>
      <c r="B5" s="1341" t="s">
        <v>461</v>
      </c>
      <c r="C5" s="1314" t="s">
        <v>305</v>
      </c>
      <c r="D5" s="1314"/>
      <c r="E5" s="1314"/>
      <c r="F5" s="1314"/>
      <c r="G5" s="1314"/>
      <c r="H5" s="1314"/>
    </row>
    <row r="6" spans="1:16" ht="12.75" customHeight="1" x14ac:dyDescent="0.2">
      <c r="A6" s="1322"/>
      <c r="B6" s="1273"/>
      <c r="C6" s="1282" t="s">
        <v>462</v>
      </c>
      <c r="D6" s="1282" t="s">
        <v>463</v>
      </c>
      <c r="E6" s="1282" t="s">
        <v>464</v>
      </c>
      <c r="F6" s="1282" t="s">
        <v>465</v>
      </c>
      <c r="G6" s="1282" t="s">
        <v>466</v>
      </c>
      <c r="H6" s="1273" t="s">
        <v>420</v>
      </c>
    </row>
    <row r="7" spans="1:16" ht="12.75" customHeight="1" x14ac:dyDescent="0.2">
      <c r="A7" s="1323"/>
      <c r="B7" s="1285"/>
      <c r="C7" s="1274"/>
      <c r="D7" s="1274"/>
      <c r="E7" s="1274"/>
      <c r="F7" s="1274"/>
      <c r="G7" s="1274"/>
      <c r="H7" s="1285"/>
    </row>
    <row r="8" spans="1:16" x14ac:dyDescent="0.2">
      <c r="A8" s="236">
        <v>2003</v>
      </c>
      <c r="B8" s="797">
        <v>1127</v>
      </c>
      <c r="C8" s="237">
        <v>334</v>
      </c>
      <c r="D8" s="237">
        <v>401</v>
      </c>
      <c r="E8" s="237">
        <v>209</v>
      </c>
      <c r="F8" s="237">
        <v>3</v>
      </c>
      <c r="G8" s="237">
        <v>128</v>
      </c>
      <c r="H8" s="793">
        <v>1075</v>
      </c>
      <c r="I8" s="50"/>
    </row>
    <row r="9" spans="1:16" x14ac:dyDescent="0.2">
      <c r="A9" s="236">
        <v>2004</v>
      </c>
      <c r="B9" s="788">
        <v>966</v>
      </c>
      <c r="C9" s="195">
        <v>295</v>
      </c>
      <c r="D9" s="195">
        <v>413</v>
      </c>
      <c r="E9" s="195">
        <v>229</v>
      </c>
      <c r="F9" s="195">
        <v>2</v>
      </c>
      <c r="G9" s="195">
        <v>120</v>
      </c>
      <c r="H9" s="703">
        <v>1059</v>
      </c>
      <c r="I9" s="50"/>
    </row>
    <row r="10" spans="1:16" x14ac:dyDescent="0.2">
      <c r="A10" s="236">
        <v>2005</v>
      </c>
      <c r="B10" s="790">
        <v>1103</v>
      </c>
      <c r="C10" s="237">
        <v>442</v>
      </c>
      <c r="D10" s="237">
        <v>547</v>
      </c>
      <c r="E10" s="237">
        <v>164</v>
      </c>
      <c r="F10" s="237">
        <v>3</v>
      </c>
      <c r="G10" s="237">
        <v>21</v>
      </c>
      <c r="H10" s="793">
        <v>1177</v>
      </c>
      <c r="I10" s="50"/>
    </row>
    <row r="11" spans="1:16" x14ac:dyDescent="0.2">
      <c r="A11" s="236">
        <v>2006</v>
      </c>
      <c r="B11" s="790">
        <v>1055</v>
      </c>
      <c r="C11" s="237">
        <v>495</v>
      </c>
      <c r="D11" s="237">
        <v>542</v>
      </c>
      <c r="E11" s="237">
        <v>161</v>
      </c>
      <c r="F11" s="237">
        <v>5</v>
      </c>
      <c r="G11" s="237">
        <v>11</v>
      </c>
      <c r="H11" s="793">
        <v>1214</v>
      </c>
      <c r="I11" s="50"/>
    </row>
    <row r="12" spans="1:16" x14ac:dyDescent="0.2">
      <c r="A12" s="236">
        <v>2007</v>
      </c>
      <c r="B12" s="790">
        <v>1145</v>
      </c>
      <c r="C12" s="237">
        <v>467</v>
      </c>
      <c r="D12" s="237">
        <v>419</v>
      </c>
      <c r="E12" s="237">
        <v>159</v>
      </c>
      <c r="F12" s="238">
        <v>7</v>
      </c>
      <c r="G12" s="237">
        <v>62</v>
      </c>
      <c r="H12" s="793">
        <v>1114</v>
      </c>
      <c r="I12" s="50"/>
      <c r="P12" s="239"/>
    </row>
    <row r="13" spans="1:16" x14ac:dyDescent="0.2">
      <c r="A13" s="236">
        <v>2008</v>
      </c>
      <c r="B13" s="790">
        <v>1225</v>
      </c>
      <c r="C13" s="237">
        <v>536</v>
      </c>
      <c r="D13" s="237">
        <v>443</v>
      </c>
      <c r="E13" s="237">
        <v>183</v>
      </c>
      <c r="F13" s="237">
        <v>5</v>
      </c>
      <c r="G13" s="237">
        <v>48</v>
      </c>
      <c r="H13" s="793">
        <v>1215</v>
      </c>
      <c r="I13" s="50"/>
    </row>
    <row r="14" spans="1:16" x14ac:dyDescent="0.2">
      <c r="A14" s="236">
        <v>2009</v>
      </c>
      <c r="B14" s="790">
        <v>1225</v>
      </c>
      <c r="C14" s="237">
        <v>504</v>
      </c>
      <c r="D14" s="237">
        <v>419</v>
      </c>
      <c r="E14" s="237">
        <v>159</v>
      </c>
      <c r="F14" s="237">
        <v>4</v>
      </c>
      <c r="G14" s="237">
        <v>53</v>
      </c>
      <c r="H14" s="793">
        <v>1139</v>
      </c>
      <c r="I14" s="50"/>
    </row>
    <row r="15" spans="1:16" x14ac:dyDescent="0.2">
      <c r="A15" s="236">
        <v>2010</v>
      </c>
      <c r="B15" s="790">
        <v>1180</v>
      </c>
      <c r="C15" s="237">
        <v>529</v>
      </c>
      <c r="D15" s="237">
        <v>434</v>
      </c>
      <c r="E15" s="237">
        <v>163</v>
      </c>
      <c r="F15" s="237">
        <v>10</v>
      </c>
      <c r="G15" s="237">
        <v>76</v>
      </c>
      <c r="H15" s="793">
        <v>1212</v>
      </c>
      <c r="I15" s="50"/>
      <c r="J15" s="508"/>
    </row>
    <row r="16" spans="1:16" x14ac:dyDescent="0.2">
      <c r="A16" s="236">
        <v>2011</v>
      </c>
      <c r="B16" s="790">
        <v>1269</v>
      </c>
      <c r="C16" s="237">
        <v>520</v>
      </c>
      <c r="D16" s="237">
        <v>475</v>
      </c>
      <c r="E16" s="237">
        <v>201</v>
      </c>
      <c r="F16" s="237">
        <v>8</v>
      </c>
      <c r="G16" s="237">
        <v>59</v>
      </c>
      <c r="H16" s="793">
        <v>1263</v>
      </c>
      <c r="I16" s="50"/>
      <c r="J16" s="508"/>
    </row>
    <row r="17" spans="1:11" x14ac:dyDescent="0.2">
      <c r="A17" s="236">
        <v>2012</v>
      </c>
      <c r="B17" s="790">
        <v>1181</v>
      </c>
      <c r="C17" s="237">
        <v>424</v>
      </c>
      <c r="D17" s="237">
        <v>470</v>
      </c>
      <c r="E17" s="237">
        <v>175</v>
      </c>
      <c r="F17" s="237">
        <v>10</v>
      </c>
      <c r="G17" s="237">
        <v>88</v>
      </c>
      <c r="H17" s="793">
        <v>1167</v>
      </c>
      <c r="I17" s="50"/>
      <c r="J17" s="508"/>
    </row>
    <row r="18" spans="1:11" x14ac:dyDescent="0.2">
      <c r="A18" s="236">
        <v>2013</v>
      </c>
      <c r="B18" s="790">
        <v>1142</v>
      </c>
      <c r="C18" s="237">
        <v>375</v>
      </c>
      <c r="D18" s="237">
        <v>488</v>
      </c>
      <c r="E18" s="237">
        <v>195</v>
      </c>
      <c r="F18" s="237">
        <v>14</v>
      </c>
      <c r="G18" s="237">
        <v>80</v>
      </c>
      <c r="H18" s="793">
        <v>1152</v>
      </c>
      <c r="I18" s="50"/>
      <c r="J18" s="508"/>
    </row>
    <row r="19" spans="1:11" x14ac:dyDescent="0.2">
      <c r="A19" s="236">
        <v>2014</v>
      </c>
      <c r="B19" s="799">
        <v>1269</v>
      </c>
      <c r="C19" s="243">
        <v>316</v>
      </c>
      <c r="D19" s="243">
        <v>458</v>
      </c>
      <c r="E19" s="243">
        <v>198</v>
      </c>
      <c r="F19" s="243">
        <v>11</v>
      </c>
      <c r="G19" s="243">
        <v>54</v>
      </c>
      <c r="H19" s="795">
        <v>1037</v>
      </c>
      <c r="I19" s="50"/>
    </row>
    <row r="20" spans="1:11" x14ac:dyDescent="0.2">
      <c r="A20" s="240">
        <v>2015</v>
      </c>
      <c r="B20" s="798">
        <v>1241</v>
      </c>
      <c r="C20" s="241">
        <v>316</v>
      </c>
      <c r="D20" s="241">
        <v>414</v>
      </c>
      <c r="E20" s="241">
        <v>233</v>
      </c>
      <c r="F20" s="241">
        <v>8</v>
      </c>
      <c r="G20" s="241">
        <v>84</v>
      </c>
      <c r="H20" s="794">
        <v>1055</v>
      </c>
      <c r="I20" s="50"/>
    </row>
    <row r="21" spans="1:11" x14ac:dyDescent="0.2">
      <c r="A21" s="236"/>
      <c r="B21" s="242"/>
      <c r="C21" s="243"/>
      <c r="D21" s="243"/>
      <c r="E21" s="243"/>
      <c r="F21" s="243"/>
      <c r="G21" s="243"/>
      <c r="H21" s="242"/>
      <c r="I21" s="161"/>
      <c r="K21" s="161"/>
    </row>
    <row r="22" spans="1:11" x14ac:dyDescent="0.2">
      <c r="A22" s="1263" t="s">
        <v>788</v>
      </c>
      <c r="B22" s="1341" t="s">
        <v>461</v>
      </c>
      <c r="C22" s="1314" t="s">
        <v>305</v>
      </c>
      <c r="D22" s="1314"/>
      <c r="E22" s="1314"/>
      <c r="F22" s="1314"/>
      <c r="G22" s="1314"/>
      <c r="H22" s="1314"/>
    </row>
    <row r="23" spans="1:11" x14ac:dyDescent="0.2">
      <c r="A23" s="1322"/>
      <c r="B23" s="1273"/>
      <c r="C23" s="1282" t="s">
        <v>462</v>
      </c>
      <c r="D23" s="1282" t="s">
        <v>463</v>
      </c>
      <c r="E23" s="1282" t="s">
        <v>464</v>
      </c>
      <c r="F23" s="1282" t="s">
        <v>465</v>
      </c>
      <c r="G23" s="1282" t="s">
        <v>466</v>
      </c>
      <c r="H23" s="1273" t="s">
        <v>420</v>
      </c>
    </row>
    <row r="24" spans="1:11" x14ac:dyDescent="0.2">
      <c r="A24" s="1323"/>
      <c r="B24" s="1285"/>
      <c r="C24" s="1274"/>
      <c r="D24" s="1274"/>
      <c r="E24" s="1274"/>
      <c r="F24" s="1274"/>
      <c r="G24" s="1274"/>
      <c r="H24" s="1285"/>
    </row>
    <row r="25" spans="1:11" x14ac:dyDescent="0.2">
      <c r="A25" s="244"/>
      <c r="B25" s="245"/>
      <c r="C25" s="245"/>
      <c r="D25" s="245"/>
      <c r="E25" s="245"/>
      <c r="F25" s="245"/>
      <c r="G25" s="245"/>
      <c r="H25" s="245"/>
      <c r="I25" s="50"/>
    </row>
    <row r="26" spans="1:11" x14ac:dyDescent="0.2">
      <c r="A26" s="236" t="s">
        <v>421</v>
      </c>
      <c r="B26" s="799">
        <v>126</v>
      </c>
      <c r="C26" s="243">
        <v>64</v>
      </c>
      <c r="D26" s="243">
        <v>47</v>
      </c>
      <c r="E26" s="243">
        <v>25</v>
      </c>
      <c r="F26" s="246">
        <v>2</v>
      </c>
      <c r="G26" s="243">
        <v>4</v>
      </c>
      <c r="H26" s="795">
        <v>142</v>
      </c>
      <c r="I26" s="50"/>
    </row>
    <row r="27" spans="1:11" x14ac:dyDescent="0.2">
      <c r="A27" s="236" t="s">
        <v>408</v>
      </c>
      <c r="B27" s="799">
        <v>1</v>
      </c>
      <c r="C27" s="243">
        <v>0</v>
      </c>
      <c r="D27" s="243">
        <v>5</v>
      </c>
      <c r="E27" s="246">
        <v>0</v>
      </c>
      <c r="F27" s="246">
        <v>0</v>
      </c>
      <c r="G27" s="246">
        <v>0</v>
      </c>
      <c r="H27" s="795">
        <v>5</v>
      </c>
      <c r="I27" s="50"/>
    </row>
    <row r="28" spans="1:11" x14ac:dyDescent="0.2">
      <c r="A28" s="236" t="s">
        <v>422</v>
      </c>
      <c r="B28" s="799">
        <v>18</v>
      </c>
      <c r="C28" s="243">
        <v>7</v>
      </c>
      <c r="D28" s="243">
        <v>1</v>
      </c>
      <c r="E28" s="243">
        <v>0</v>
      </c>
      <c r="F28" s="246">
        <v>0</v>
      </c>
      <c r="G28" s="246">
        <v>0</v>
      </c>
      <c r="H28" s="795">
        <v>8</v>
      </c>
      <c r="I28" s="50"/>
    </row>
    <row r="29" spans="1:11" x14ac:dyDescent="0.2">
      <c r="A29" s="236" t="s">
        <v>423</v>
      </c>
      <c r="B29" s="799">
        <v>43</v>
      </c>
      <c r="C29" s="243">
        <v>21</v>
      </c>
      <c r="D29" s="243">
        <v>22</v>
      </c>
      <c r="E29" s="246">
        <v>6</v>
      </c>
      <c r="F29" s="246">
        <v>0</v>
      </c>
      <c r="G29" s="246">
        <v>1</v>
      </c>
      <c r="H29" s="795">
        <v>50</v>
      </c>
      <c r="I29" s="50"/>
    </row>
    <row r="30" spans="1:11" x14ac:dyDescent="0.2">
      <c r="A30" s="236" t="s">
        <v>424</v>
      </c>
      <c r="B30" s="799">
        <v>107</v>
      </c>
      <c r="C30" s="243">
        <v>22</v>
      </c>
      <c r="D30" s="243">
        <v>52</v>
      </c>
      <c r="E30" s="243">
        <v>26</v>
      </c>
      <c r="F30" s="246">
        <v>0</v>
      </c>
      <c r="G30" s="243">
        <v>2</v>
      </c>
      <c r="H30" s="795">
        <v>102</v>
      </c>
      <c r="I30" s="50"/>
    </row>
    <row r="31" spans="1:11" x14ac:dyDescent="0.2">
      <c r="A31" s="236" t="s">
        <v>425</v>
      </c>
      <c r="B31" s="799">
        <v>240</v>
      </c>
      <c r="C31" s="243">
        <v>33</v>
      </c>
      <c r="D31" s="243">
        <v>77</v>
      </c>
      <c r="E31" s="243">
        <v>27</v>
      </c>
      <c r="F31" s="246">
        <v>2</v>
      </c>
      <c r="G31" s="243">
        <v>45</v>
      </c>
      <c r="H31" s="795">
        <v>184</v>
      </c>
      <c r="I31" s="50"/>
    </row>
    <row r="32" spans="1:11" x14ac:dyDescent="0.2">
      <c r="A32" s="236" t="s">
        <v>426</v>
      </c>
      <c r="B32" s="799">
        <v>80</v>
      </c>
      <c r="C32" s="243">
        <v>18</v>
      </c>
      <c r="D32" s="243">
        <v>19</v>
      </c>
      <c r="E32" s="243">
        <v>14</v>
      </c>
      <c r="F32" s="246">
        <v>1</v>
      </c>
      <c r="G32" s="246">
        <v>8</v>
      </c>
      <c r="H32" s="795">
        <v>60</v>
      </c>
      <c r="I32" s="50"/>
    </row>
    <row r="33" spans="1:11" x14ac:dyDescent="0.2">
      <c r="A33" s="236" t="s">
        <v>427</v>
      </c>
      <c r="B33" s="799">
        <v>3</v>
      </c>
      <c r="C33" s="246">
        <v>0</v>
      </c>
      <c r="D33" s="246">
        <v>2</v>
      </c>
      <c r="E33" s="246">
        <v>2</v>
      </c>
      <c r="F33" s="246">
        <v>0</v>
      </c>
      <c r="G33" s="246">
        <v>0</v>
      </c>
      <c r="H33" s="795">
        <v>4</v>
      </c>
      <c r="I33" s="50"/>
    </row>
    <row r="34" spans="1:11" x14ac:dyDescent="0.2">
      <c r="A34" s="236" t="s">
        <v>428</v>
      </c>
      <c r="B34" s="799">
        <v>134</v>
      </c>
      <c r="C34" s="243">
        <v>31</v>
      </c>
      <c r="D34" s="243">
        <v>55</v>
      </c>
      <c r="E34" s="243">
        <v>31</v>
      </c>
      <c r="F34" s="246">
        <v>2</v>
      </c>
      <c r="G34" s="243">
        <v>4</v>
      </c>
      <c r="H34" s="795">
        <v>123</v>
      </c>
      <c r="I34" s="50"/>
    </row>
    <row r="35" spans="1:11" x14ac:dyDescent="0.2">
      <c r="A35" s="236" t="s">
        <v>429</v>
      </c>
      <c r="B35" s="799">
        <v>112</v>
      </c>
      <c r="C35" s="243">
        <v>41</v>
      </c>
      <c r="D35" s="247">
        <v>51</v>
      </c>
      <c r="E35" s="246">
        <v>22</v>
      </c>
      <c r="F35" s="246">
        <v>0</v>
      </c>
      <c r="G35" s="246">
        <v>9</v>
      </c>
      <c r="H35" s="795">
        <v>123</v>
      </c>
      <c r="I35" s="50"/>
    </row>
    <row r="36" spans="1:11" x14ac:dyDescent="0.2">
      <c r="A36" s="236" t="s">
        <v>430</v>
      </c>
      <c r="B36" s="800">
        <v>0</v>
      </c>
      <c r="C36" s="246">
        <v>0</v>
      </c>
      <c r="D36" s="246">
        <v>0</v>
      </c>
      <c r="E36" s="246">
        <v>0</v>
      </c>
      <c r="F36" s="246">
        <v>0</v>
      </c>
      <c r="G36" s="246">
        <v>0</v>
      </c>
      <c r="H36" s="795">
        <v>0</v>
      </c>
      <c r="I36" s="50"/>
    </row>
    <row r="37" spans="1:11" x14ac:dyDescent="0.2">
      <c r="A37" s="236" t="s">
        <v>431</v>
      </c>
      <c r="B37" s="799">
        <v>12</v>
      </c>
      <c r="C37" s="246">
        <v>4</v>
      </c>
      <c r="D37" s="243">
        <v>5</v>
      </c>
      <c r="E37" s="246">
        <v>0</v>
      </c>
      <c r="F37" s="246">
        <v>0</v>
      </c>
      <c r="G37" s="246">
        <v>0</v>
      </c>
      <c r="H37" s="795">
        <v>9</v>
      </c>
      <c r="I37" s="50"/>
    </row>
    <row r="38" spans="1:11" x14ac:dyDescent="0.2">
      <c r="A38" s="236" t="s">
        <v>432</v>
      </c>
      <c r="B38" s="799">
        <v>39</v>
      </c>
      <c r="C38" s="243">
        <v>12</v>
      </c>
      <c r="D38" s="243">
        <v>13</v>
      </c>
      <c r="E38" s="243">
        <v>9</v>
      </c>
      <c r="F38" s="246">
        <v>0</v>
      </c>
      <c r="G38" s="246">
        <v>1</v>
      </c>
      <c r="H38" s="795">
        <v>35</v>
      </c>
      <c r="I38" s="50"/>
    </row>
    <row r="39" spans="1:11" x14ac:dyDescent="0.2">
      <c r="A39" s="236" t="s">
        <v>507</v>
      </c>
      <c r="B39" s="799">
        <v>258</v>
      </c>
      <c r="C39" s="243">
        <v>52</v>
      </c>
      <c r="D39" s="243">
        <v>43</v>
      </c>
      <c r="E39" s="243">
        <v>62</v>
      </c>
      <c r="F39" s="246">
        <v>0</v>
      </c>
      <c r="G39" s="246">
        <v>8</v>
      </c>
      <c r="H39" s="795">
        <v>165</v>
      </c>
      <c r="I39" s="50"/>
    </row>
    <row r="40" spans="1:11" x14ac:dyDescent="0.2">
      <c r="A40" s="236" t="s">
        <v>434</v>
      </c>
      <c r="B40" s="799">
        <v>20</v>
      </c>
      <c r="C40" s="243">
        <v>3</v>
      </c>
      <c r="D40" s="243">
        <v>6</v>
      </c>
      <c r="E40" s="243">
        <v>6</v>
      </c>
      <c r="F40" s="246">
        <v>0</v>
      </c>
      <c r="G40" s="246">
        <v>0</v>
      </c>
      <c r="H40" s="795">
        <v>15</v>
      </c>
      <c r="I40" s="50"/>
    </row>
    <row r="41" spans="1:11" x14ac:dyDescent="0.2">
      <c r="A41" s="236" t="s">
        <v>435</v>
      </c>
      <c r="B41" s="799">
        <v>11</v>
      </c>
      <c r="C41" s="243">
        <v>2</v>
      </c>
      <c r="D41" s="243">
        <v>4</v>
      </c>
      <c r="E41" s="246">
        <v>1</v>
      </c>
      <c r="F41" s="246">
        <v>0</v>
      </c>
      <c r="G41" s="246">
        <v>0</v>
      </c>
      <c r="H41" s="795">
        <v>7</v>
      </c>
      <c r="I41" s="50"/>
    </row>
    <row r="42" spans="1:11" x14ac:dyDescent="0.2">
      <c r="A42" s="236" t="s">
        <v>436</v>
      </c>
      <c r="B42" s="799">
        <v>37</v>
      </c>
      <c r="C42" s="243">
        <v>6</v>
      </c>
      <c r="D42" s="246">
        <v>12</v>
      </c>
      <c r="E42" s="246">
        <v>2</v>
      </c>
      <c r="F42" s="246">
        <v>1</v>
      </c>
      <c r="G42" s="246">
        <v>2</v>
      </c>
      <c r="H42" s="795">
        <v>23</v>
      </c>
      <c r="I42" s="50"/>
    </row>
    <row r="43" spans="1:11" x14ac:dyDescent="0.2">
      <c r="A43" s="236"/>
      <c r="B43" s="243"/>
      <c r="C43" s="243"/>
      <c r="D43" s="243"/>
      <c r="E43" s="243"/>
      <c r="F43" s="243"/>
      <c r="G43" s="243"/>
      <c r="H43" s="243"/>
      <c r="I43" s="50"/>
    </row>
    <row r="44" spans="1:11" x14ac:dyDescent="0.2">
      <c r="A44" s="248" t="s">
        <v>152</v>
      </c>
      <c r="B44" s="249">
        <v>1241</v>
      </c>
      <c r="C44" s="249">
        <v>316</v>
      </c>
      <c r="D44" s="249">
        <v>414</v>
      </c>
      <c r="E44" s="249">
        <v>233</v>
      </c>
      <c r="F44" s="249">
        <v>8</v>
      </c>
      <c r="G44" s="249">
        <v>84</v>
      </c>
      <c r="H44" s="796">
        <v>1055</v>
      </c>
      <c r="I44" s="50"/>
    </row>
    <row r="45" spans="1:11" x14ac:dyDescent="0.2">
      <c r="A45" s="236"/>
      <c r="B45" s="242"/>
      <c r="C45" s="243"/>
      <c r="D45" s="243"/>
      <c r="E45" s="243"/>
      <c r="F45" s="243"/>
      <c r="G45" s="243"/>
      <c r="H45" s="242"/>
      <c r="I45" s="161"/>
      <c r="K45" s="161"/>
    </row>
    <row r="46" spans="1:11" x14ac:dyDescent="0.2">
      <c r="A46" s="1263" t="s">
        <v>635</v>
      </c>
      <c r="B46" s="1341" t="s">
        <v>461</v>
      </c>
      <c r="C46" s="1314" t="s">
        <v>305</v>
      </c>
      <c r="D46" s="1314"/>
      <c r="E46" s="1314"/>
      <c r="F46" s="1314"/>
      <c r="G46" s="1314"/>
      <c r="H46" s="1314"/>
    </row>
    <row r="47" spans="1:11" x14ac:dyDescent="0.2">
      <c r="A47" s="1322"/>
      <c r="B47" s="1273"/>
      <c r="C47" s="1282" t="s">
        <v>462</v>
      </c>
      <c r="D47" s="1282" t="s">
        <v>463</v>
      </c>
      <c r="E47" s="1282" t="s">
        <v>464</v>
      </c>
      <c r="F47" s="1282" t="s">
        <v>465</v>
      </c>
      <c r="G47" s="1282" t="s">
        <v>466</v>
      </c>
      <c r="H47" s="1273" t="s">
        <v>420</v>
      </c>
    </row>
    <row r="48" spans="1:11" x14ac:dyDescent="0.2">
      <c r="A48" s="1323"/>
      <c r="B48" s="1285"/>
      <c r="C48" s="1274"/>
      <c r="D48" s="1274"/>
      <c r="E48" s="1274"/>
      <c r="F48" s="1274"/>
      <c r="G48" s="1274"/>
      <c r="H48" s="1285"/>
    </row>
    <row r="49" spans="1:9" x14ac:dyDescent="0.2">
      <c r="A49" s="244"/>
      <c r="B49" s="245"/>
      <c r="C49" s="245"/>
      <c r="D49" s="245"/>
      <c r="E49" s="245"/>
      <c r="F49" s="245"/>
      <c r="G49" s="245"/>
      <c r="H49" s="245"/>
      <c r="I49" s="50"/>
    </row>
    <row r="50" spans="1:9" x14ac:dyDescent="0.2">
      <c r="A50" s="236" t="s">
        <v>421</v>
      </c>
      <c r="B50" s="799">
        <v>187</v>
      </c>
      <c r="C50" s="243">
        <v>38</v>
      </c>
      <c r="D50" s="243">
        <v>52</v>
      </c>
      <c r="E50" s="243">
        <v>29</v>
      </c>
      <c r="F50" s="246">
        <v>1</v>
      </c>
      <c r="G50" s="243">
        <v>1</v>
      </c>
      <c r="H50" s="795">
        <v>121</v>
      </c>
      <c r="I50" s="50"/>
    </row>
    <row r="51" spans="1:9" x14ac:dyDescent="0.2">
      <c r="A51" s="236" t="s">
        <v>408</v>
      </c>
      <c r="B51" s="799">
        <v>8</v>
      </c>
      <c r="C51" s="243">
        <v>0</v>
      </c>
      <c r="D51" s="243">
        <v>3</v>
      </c>
      <c r="E51" s="246">
        <v>0</v>
      </c>
      <c r="F51" s="246">
        <v>0</v>
      </c>
      <c r="G51" s="246">
        <v>1</v>
      </c>
      <c r="H51" s="795">
        <v>4</v>
      </c>
      <c r="I51" s="50"/>
    </row>
    <row r="52" spans="1:9" x14ac:dyDescent="0.2">
      <c r="A52" s="236" t="s">
        <v>422</v>
      </c>
      <c r="B52" s="799">
        <v>23</v>
      </c>
      <c r="C52" s="243">
        <v>4</v>
      </c>
      <c r="D52" s="243">
        <v>10</v>
      </c>
      <c r="E52" s="243">
        <v>8</v>
      </c>
      <c r="F52" s="246">
        <v>0</v>
      </c>
      <c r="G52" s="246">
        <v>0</v>
      </c>
      <c r="H52" s="795">
        <v>22</v>
      </c>
      <c r="I52" s="50"/>
    </row>
    <row r="53" spans="1:9" x14ac:dyDescent="0.2">
      <c r="A53" s="236" t="s">
        <v>423</v>
      </c>
      <c r="B53" s="799">
        <v>60</v>
      </c>
      <c r="C53" s="243">
        <v>27</v>
      </c>
      <c r="D53" s="243">
        <v>14</v>
      </c>
      <c r="E53" s="246">
        <v>3</v>
      </c>
      <c r="F53" s="246">
        <v>2</v>
      </c>
      <c r="G53" s="246">
        <v>3</v>
      </c>
      <c r="H53" s="795">
        <v>49</v>
      </c>
      <c r="I53" s="50"/>
    </row>
    <row r="54" spans="1:9" x14ac:dyDescent="0.2">
      <c r="A54" s="236" t="s">
        <v>424</v>
      </c>
      <c r="B54" s="799">
        <v>114</v>
      </c>
      <c r="C54" s="243">
        <v>30</v>
      </c>
      <c r="D54" s="243">
        <v>48</v>
      </c>
      <c r="E54" s="243">
        <v>18</v>
      </c>
      <c r="F54" s="246">
        <v>2</v>
      </c>
      <c r="G54" s="243">
        <v>5</v>
      </c>
      <c r="H54" s="795">
        <v>103</v>
      </c>
      <c r="I54" s="50"/>
    </row>
    <row r="55" spans="1:9" x14ac:dyDescent="0.2">
      <c r="A55" s="236" t="s">
        <v>425</v>
      </c>
      <c r="B55" s="799">
        <v>224</v>
      </c>
      <c r="C55" s="243">
        <v>40</v>
      </c>
      <c r="D55" s="243">
        <v>88</v>
      </c>
      <c r="E55" s="243">
        <v>19</v>
      </c>
      <c r="F55" s="246">
        <v>2</v>
      </c>
      <c r="G55" s="243">
        <v>34</v>
      </c>
      <c r="H55" s="795">
        <v>183</v>
      </c>
      <c r="I55" s="50"/>
    </row>
    <row r="56" spans="1:9" x14ac:dyDescent="0.2">
      <c r="A56" s="236" t="s">
        <v>426</v>
      </c>
      <c r="B56" s="799">
        <v>69</v>
      </c>
      <c r="C56" s="243">
        <v>11</v>
      </c>
      <c r="D56" s="243">
        <v>38</v>
      </c>
      <c r="E56" s="243">
        <v>16</v>
      </c>
      <c r="F56" s="246">
        <v>0</v>
      </c>
      <c r="G56" s="246">
        <v>4</v>
      </c>
      <c r="H56" s="795">
        <v>69</v>
      </c>
      <c r="I56" s="50"/>
    </row>
    <row r="57" spans="1:9" x14ac:dyDescent="0.2">
      <c r="A57" s="236" t="s">
        <v>427</v>
      </c>
      <c r="B57" s="799">
        <v>2</v>
      </c>
      <c r="C57" s="246">
        <v>1</v>
      </c>
      <c r="D57" s="246">
        <v>1</v>
      </c>
      <c r="E57" s="246">
        <v>0</v>
      </c>
      <c r="F57" s="246">
        <v>0</v>
      </c>
      <c r="G57" s="246">
        <v>1</v>
      </c>
      <c r="H57" s="795">
        <v>3</v>
      </c>
      <c r="I57" s="50"/>
    </row>
    <row r="58" spans="1:9" x14ac:dyDescent="0.2">
      <c r="A58" s="236" t="s">
        <v>428</v>
      </c>
      <c r="B58" s="799">
        <v>179</v>
      </c>
      <c r="C58" s="243">
        <v>52</v>
      </c>
      <c r="D58" s="243">
        <v>73</v>
      </c>
      <c r="E58" s="243">
        <v>40</v>
      </c>
      <c r="F58" s="246">
        <v>2</v>
      </c>
      <c r="G58" s="243">
        <v>3</v>
      </c>
      <c r="H58" s="795">
        <v>170</v>
      </c>
      <c r="I58" s="50"/>
    </row>
    <row r="59" spans="1:9" x14ac:dyDescent="0.2">
      <c r="A59" s="236" t="s">
        <v>429</v>
      </c>
      <c r="B59" s="799">
        <v>119</v>
      </c>
      <c r="C59" s="243">
        <v>45</v>
      </c>
      <c r="D59" s="247">
        <v>42</v>
      </c>
      <c r="E59" s="246">
        <v>15</v>
      </c>
      <c r="F59" s="246">
        <v>0</v>
      </c>
      <c r="G59" s="246">
        <v>1</v>
      </c>
      <c r="H59" s="795">
        <v>103</v>
      </c>
      <c r="I59" s="50"/>
    </row>
    <row r="60" spans="1:9" x14ac:dyDescent="0.2">
      <c r="A60" s="236" t="s">
        <v>430</v>
      </c>
      <c r="B60" s="800">
        <v>0</v>
      </c>
      <c r="C60" s="246">
        <v>0</v>
      </c>
      <c r="D60" s="246">
        <v>0</v>
      </c>
      <c r="E60" s="246">
        <v>0</v>
      </c>
      <c r="F60" s="246">
        <v>0</v>
      </c>
      <c r="G60" s="246">
        <v>0</v>
      </c>
      <c r="H60" s="795">
        <v>0</v>
      </c>
      <c r="I60" s="50"/>
    </row>
    <row r="61" spans="1:9" x14ac:dyDescent="0.2">
      <c r="A61" s="236" t="s">
        <v>431</v>
      </c>
      <c r="B61" s="799">
        <v>10</v>
      </c>
      <c r="C61" s="246">
        <v>0</v>
      </c>
      <c r="D61" s="243">
        <v>2</v>
      </c>
      <c r="E61" s="246">
        <v>1</v>
      </c>
      <c r="F61" s="246">
        <v>0</v>
      </c>
      <c r="G61" s="246">
        <v>0</v>
      </c>
      <c r="H61" s="795">
        <v>3</v>
      </c>
      <c r="I61" s="50"/>
    </row>
    <row r="62" spans="1:9" x14ac:dyDescent="0.2">
      <c r="A62" s="236" t="s">
        <v>432</v>
      </c>
      <c r="B62" s="799">
        <v>33</v>
      </c>
      <c r="C62" s="243">
        <v>7</v>
      </c>
      <c r="D62" s="243">
        <v>22</v>
      </c>
      <c r="E62" s="243">
        <v>1</v>
      </c>
      <c r="F62" s="246">
        <v>0</v>
      </c>
      <c r="G62" s="246">
        <v>0</v>
      </c>
      <c r="H62" s="795">
        <v>30</v>
      </c>
      <c r="I62" s="50"/>
    </row>
    <row r="63" spans="1:9" x14ac:dyDescent="0.2">
      <c r="A63" s="236" t="s">
        <v>507</v>
      </c>
      <c r="B63" s="799">
        <v>177</v>
      </c>
      <c r="C63" s="243">
        <v>44</v>
      </c>
      <c r="D63" s="243">
        <v>39</v>
      </c>
      <c r="E63" s="243">
        <v>45</v>
      </c>
      <c r="F63" s="246">
        <v>2</v>
      </c>
      <c r="G63" s="246">
        <v>1</v>
      </c>
      <c r="H63" s="795">
        <v>131</v>
      </c>
      <c r="I63" s="50"/>
    </row>
    <row r="64" spans="1:9" x14ac:dyDescent="0.2">
      <c r="A64" s="236" t="s">
        <v>434</v>
      </c>
      <c r="B64" s="799">
        <v>17</v>
      </c>
      <c r="C64" s="243">
        <v>2</v>
      </c>
      <c r="D64" s="243">
        <v>4</v>
      </c>
      <c r="E64" s="243">
        <v>3</v>
      </c>
      <c r="F64" s="246">
        <v>0</v>
      </c>
      <c r="G64" s="246">
        <v>0</v>
      </c>
      <c r="H64" s="795">
        <v>9</v>
      </c>
      <c r="I64" s="50"/>
    </row>
    <row r="65" spans="1:24" x14ac:dyDescent="0.2">
      <c r="A65" s="236" t="s">
        <v>435</v>
      </c>
      <c r="B65" s="799">
        <v>17</v>
      </c>
      <c r="C65" s="243">
        <v>9</v>
      </c>
      <c r="D65" s="243">
        <v>6</v>
      </c>
      <c r="E65" s="246">
        <v>0</v>
      </c>
      <c r="F65" s="246">
        <v>0</v>
      </c>
      <c r="G65" s="246">
        <v>0</v>
      </c>
      <c r="H65" s="795">
        <v>15</v>
      </c>
      <c r="I65" s="50"/>
    </row>
    <row r="66" spans="1:24" x14ac:dyDescent="0.2">
      <c r="A66" s="236" t="s">
        <v>436</v>
      </c>
      <c r="B66" s="799">
        <v>30</v>
      </c>
      <c r="C66" s="243">
        <v>6</v>
      </c>
      <c r="D66" s="246">
        <v>16</v>
      </c>
      <c r="E66" s="246">
        <v>0</v>
      </c>
      <c r="F66" s="246">
        <v>0</v>
      </c>
      <c r="G66" s="246">
        <v>0</v>
      </c>
      <c r="H66" s="795">
        <v>22</v>
      </c>
      <c r="I66" s="50"/>
    </row>
    <row r="67" spans="1:24" x14ac:dyDescent="0.2">
      <c r="A67" s="236"/>
      <c r="B67" s="243"/>
      <c r="C67" s="243"/>
      <c r="D67" s="243"/>
      <c r="E67" s="243"/>
      <c r="F67" s="243"/>
      <c r="G67" s="243"/>
      <c r="H67" s="243"/>
      <c r="I67" s="50"/>
    </row>
    <row r="68" spans="1:24" x14ac:dyDescent="0.2">
      <c r="A68" s="248" t="s">
        <v>152</v>
      </c>
      <c r="B68" s="249">
        <v>1269</v>
      </c>
      <c r="C68" s="249">
        <v>316</v>
      </c>
      <c r="D68" s="249">
        <v>458</v>
      </c>
      <c r="E68" s="249">
        <v>198</v>
      </c>
      <c r="F68" s="249">
        <v>11</v>
      </c>
      <c r="G68" s="249">
        <v>54</v>
      </c>
      <c r="H68" s="796">
        <v>1037</v>
      </c>
      <c r="I68" s="50"/>
    </row>
    <row r="69" spans="1:24" x14ac:dyDescent="0.2">
      <c r="A69" s="176"/>
      <c r="B69" s="250" t="str">
        <f t="shared" ref="B69:H69" si="0">IF(AND(B68="-",SUM(B50:B66)=0),"",IF(B68=SUM(B50:B66),"","TOTALS DON’T MATCH SUM OF THE PART"))</f>
        <v/>
      </c>
      <c r="C69" s="250" t="str">
        <f t="shared" si="0"/>
        <v/>
      </c>
      <c r="D69" s="250" t="str">
        <f t="shared" si="0"/>
        <v/>
      </c>
      <c r="E69" s="250" t="str">
        <f t="shared" si="0"/>
        <v/>
      </c>
      <c r="F69" s="250" t="str">
        <f t="shared" si="0"/>
        <v/>
      </c>
      <c r="G69" s="250" t="str">
        <f t="shared" si="0"/>
        <v/>
      </c>
      <c r="H69" s="250" t="str">
        <f t="shared" si="0"/>
        <v/>
      </c>
    </row>
    <row r="70" spans="1:24" x14ac:dyDescent="0.2">
      <c r="A70" s="176"/>
      <c r="B70" s="125" t="str">
        <f t="shared" ref="B70:H70" si="1">IF(B68=B19,"","ERROR WITH TOP TABLE")</f>
        <v/>
      </c>
      <c r="C70" s="125" t="str">
        <f t="shared" si="1"/>
        <v/>
      </c>
      <c r="D70" s="125" t="str">
        <f t="shared" si="1"/>
        <v/>
      </c>
      <c r="E70" s="125" t="str">
        <f t="shared" si="1"/>
        <v/>
      </c>
      <c r="F70" s="125" t="str">
        <f t="shared" si="1"/>
        <v/>
      </c>
      <c r="G70" s="125" t="str">
        <f t="shared" si="1"/>
        <v/>
      </c>
      <c r="H70" s="125" t="str">
        <f t="shared" si="1"/>
        <v/>
      </c>
    </row>
    <row r="71" spans="1:24" ht="12.75" customHeight="1" x14ac:dyDescent="0.2">
      <c r="A71" s="1263" t="s">
        <v>559</v>
      </c>
      <c r="B71" s="1341" t="s">
        <v>461</v>
      </c>
      <c r="C71" s="1314" t="s">
        <v>305</v>
      </c>
      <c r="D71" s="1314"/>
      <c r="E71" s="1314"/>
      <c r="F71" s="1314"/>
      <c r="G71" s="1314"/>
      <c r="H71" s="1314"/>
    </row>
    <row r="72" spans="1:24" ht="12.75" customHeight="1" x14ac:dyDescent="0.2">
      <c r="A72" s="1322"/>
      <c r="B72" s="1273"/>
      <c r="C72" s="1282" t="s">
        <v>462</v>
      </c>
      <c r="D72" s="1282" t="s">
        <v>463</v>
      </c>
      <c r="E72" s="1282" t="s">
        <v>464</v>
      </c>
      <c r="F72" s="1282" t="s">
        <v>465</v>
      </c>
      <c r="G72" s="1282" t="s">
        <v>466</v>
      </c>
      <c r="H72" s="1273" t="s">
        <v>420</v>
      </c>
    </row>
    <row r="73" spans="1:24" x14ac:dyDescent="0.2">
      <c r="A73" s="1323"/>
      <c r="B73" s="1285"/>
      <c r="C73" s="1274"/>
      <c r="D73" s="1274"/>
      <c r="E73" s="1274"/>
      <c r="F73" s="1274"/>
      <c r="G73" s="1274"/>
      <c r="H73" s="1285"/>
    </row>
    <row r="74" spans="1:24" x14ac:dyDescent="0.2">
      <c r="A74" s="244"/>
      <c r="B74" s="245"/>
      <c r="C74" s="245"/>
      <c r="D74" s="245"/>
      <c r="E74" s="245"/>
      <c r="F74" s="245"/>
      <c r="G74" s="245"/>
      <c r="H74" s="245"/>
      <c r="L74" s="239"/>
      <c r="R74" s="239"/>
    </row>
    <row r="75" spans="1:24" x14ac:dyDescent="0.2">
      <c r="A75" s="236" t="s">
        <v>421</v>
      </c>
      <c r="B75" s="790">
        <v>135</v>
      </c>
      <c r="C75" s="237">
        <v>43</v>
      </c>
      <c r="D75" s="237">
        <v>65</v>
      </c>
      <c r="E75" s="237">
        <v>32</v>
      </c>
      <c r="F75" s="238">
        <v>1</v>
      </c>
      <c r="G75" s="237">
        <v>5</v>
      </c>
      <c r="H75" s="793">
        <v>146</v>
      </c>
      <c r="I75" s="50"/>
      <c r="J75" s="251"/>
      <c r="K75" s="251"/>
      <c r="L75" s="251"/>
      <c r="M75" s="251"/>
      <c r="N75" s="252"/>
      <c r="O75" s="251"/>
      <c r="P75" s="251"/>
      <c r="R75" s="253"/>
      <c r="S75" s="253"/>
      <c r="T75" s="253"/>
      <c r="U75" s="253"/>
      <c r="V75" s="253"/>
      <c r="W75" s="253"/>
      <c r="X75" s="253"/>
    </row>
    <row r="76" spans="1:24" x14ac:dyDescent="0.2">
      <c r="A76" s="236" t="s">
        <v>408</v>
      </c>
      <c r="B76" s="790">
        <v>1</v>
      </c>
      <c r="C76" s="237">
        <v>1</v>
      </c>
      <c r="D76" s="237" t="s">
        <v>168</v>
      </c>
      <c r="E76" s="238" t="s">
        <v>168</v>
      </c>
      <c r="F76" s="238" t="s">
        <v>168</v>
      </c>
      <c r="G76" s="238" t="s">
        <v>168</v>
      </c>
      <c r="H76" s="793">
        <v>1</v>
      </c>
      <c r="I76" s="50"/>
      <c r="J76" s="251"/>
      <c r="K76" s="251"/>
      <c r="L76" s="251"/>
      <c r="M76" s="252"/>
      <c r="N76" s="252"/>
      <c r="O76" s="252"/>
      <c r="P76" s="251"/>
      <c r="R76" s="253"/>
      <c r="S76" s="253"/>
      <c r="T76" s="253"/>
      <c r="U76" s="253"/>
      <c r="V76" s="253"/>
      <c r="W76" s="253"/>
      <c r="X76" s="253"/>
    </row>
    <row r="77" spans="1:24" x14ac:dyDescent="0.2">
      <c r="A77" s="236" t="s">
        <v>422</v>
      </c>
      <c r="B77" s="790">
        <v>14</v>
      </c>
      <c r="C77" s="237">
        <v>2</v>
      </c>
      <c r="D77" s="237">
        <v>6</v>
      </c>
      <c r="E77" s="237">
        <v>1</v>
      </c>
      <c r="F77" s="238" t="s">
        <v>168</v>
      </c>
      <c r="G77" s="238" t="s">
        <v>168</v>
      </c>
      <c r="H77" s="793">
        <v>9</v>
      </c>
      <c r="I77" s="50"/>
      <c r="J77" s="251"/>
      <c r="K77" s="251"/>
      <c r="L77" s="251"/>
      <c r="M77" s="251"/>
      <c r="N77" s="252"/>
      <c r="O77" s="252"/>
      <c r="P77" s="251"/>
      <c r="R77" s="253"/>
      <c r="S77" s="253"/>
      <c r="T77" s="253"/>
      <c r="U77" s="253"/>
      <c r="V77" s="253"/>
      <c r="W77" s="253"/>
      <c r="X77" s="253"/>
    </row>
    <row r="78" spans="1:24" x14ac:dyDescent="0.2">
      <c r="A78" s="236" t="s">
        <v>423</v>
      </c>
      <c r="B78" s="790">
        <v>56</v>
      </c>
      <c r="C78" s="237">
        <v>14</v>
      </c>
      <c r="D78" s="237">
        <v>28</v>
      </c>
      <c r="E78" s="238">
        <v>2</v>
      </c>
      <c r="F78" s="238" t="s">
        <v>168</v>
      </c>
      <c r="G78" s="238">
        <v>6</v>
      </c>
      <c r="H78" s="793">
        <v>50</v>
      </c>
      <c r="I78" s="50"/>
      <c r="J78" s="251"/>
      <c r="K78" s="251"/>
      <c r="L78" s="251"/>
      <c r="M78" s="252"/>
      <c r="N78" s="252"/>
      <c r="O78" s="252"/>
      <c r="P78" s="251"/>
      <c r="R78" s="253"/>
      <c r="S78" s="253"/>
      <c r="T78" s="253"/>
      <c r="U78" s="253"/>
      <c r="V78" s="253"/>
      <c r="W78" s="253"/>
      <c r="X78" s="253"/>
    </row>
    <row r="79" spans="1:24" x14ac:dyDescent="0.2">
      <c r="A79" s="236" t="s">
        <v>424</v>
      </c>
      <c r="B79" s="790">
        <v>105</v>
      </c>
      <c r="C79" s="237">
        <v>31</v>
      </c>
      <c r="D79" s="237">
        <v>50</v>
      </c>
      <c r="E79" s="237">
        <v>19</v>
      </c>
      <c r="F79" s="238" t="s">
        <v>168</v>
      </c>
      <c r="G79" s="237">
        <v>4</v>
      </c>
      <c r="H79" s="793">
        <v>104</v>
      </c>
      <c r="I79" s="50"/>
      <c r="J79" s="251"/>
      <c r="K79" s="251"/>
      <c r="L79" s="251"/>
      <c r="M79" s="251"/>
      <c r="N79" s="252"/>
      <c r="O79" s="251"/>
      <c r="P79" s="251"/>
      <c r="R79" s="253"/>
      <c r="S79" s="253"/>
      <c r="T79" s="253"/>
      <c r="U79" s="253"/>
      <c r="V79" s="253"/>
      <c r="W79" s="253"/>
      <c r="X79" s="253"/>
    </row>
    <row r="80" spans="1:24" x14ac:dyDescent="0.2">
      <c r="A80" s="236" t="s">
        <v>425</v>
      </c>
      <c r="B80" s="790">
        <v>184</v>
      </c>
      <c r="C80" s="237">
        <v>35</v>
      </c>
      <c r="D80" s="237">
        <v>86</v>
      </c>
      <c r="E80" s="237">
        <v>28</v>
      </c>
      <c r="F80" s="238">
        <v>2</v>
      </c>
      <c r="G80" s="237">
        <v>26</v>
      </c>
      <c r="H80" s="793">
        <v>177</v>
      </c>
      <c r="I80" s="50"/>
      <c r="J80" s="251"/>
      <c r="K80" s="251"/>
      <c r="L80" s="251"/>
      <c r="M80" s="251"/>
      <c r="N80" s="252"/>
      <c r="O80" s="251"/>
      <c r="P80" s="251"/>
      <c r="R80" s="253"/>
      <c r="S80" s="253"/>
      <c r="T80" s="253"/>
      <c r="U80" s="253"/>
      <c r="V80" s="253"/>
      <c r="W80" s="253"/>
      <c r="X80" s="253"/>
    </row>
    <row r="81" spans="1:24" x14ac:dyDescent="0.2">
      <c r="A81" s="236" t="s">
        <v>426</v>
      </c>
      <c r="B81" s="790">
        <v>74</v>
      </c>
      <c r="C81" s="237">
        <v>21</v>
      </c>
      <c r="D81" s="237">
        <v>35</v>
      </c>
      <c r="E81" s="237">
        <v>16</v>
      </c>
      <c r="F81" s="238">
        <v>3</v>
      </c>
      <c r="G81" s="238">
        <v>1</v>
      </c>
      <c r="H81" s="793">
        <v>76</v>
      </c>
      <c r="I81" s="50"/>
      <c r="J81" s="251"/>
      <c r="K81" s="251"/>
      <c r="L81" s="251"/>
      <c r="M81" s="251"/>
      <c r="N81" s="252"/>
      <c r="O81" s="252"/>
      <c r="P81" s="251"/>
      <c r="R81" s="253"/>
      <c r="S81" s="253"/>
      <c r="T81" s="253"/>
      <c r="U81" s="253"/>
      <c r="V81" s="253"/>
      <c r="W81" s="253"/>
      <c r="X81" s="253"/>
    </row>
    <row r="82" spans="1:24" x14ac:dyDescent="0.2">
      <c r="A82" s="236" t="s">
        <v>427</v>
      </c>
      <c r="B82" s="790">
        <v>2</v>
      </c>
      <c r="C82" s="238">
        <v>2</v>
      </c>
      <c r="D82" s="238" t="s">
        <v>168</v>
      </c>
      <c r="E82" s="238" t="s">
        <v>168</v>
      </c>
      <c r="F82" s="238" t="s">
        <v>168</v>
      </c>
      <c r="G82" s="238" t="s">
        <v>168</v>
      </c>
      <c r="H82" s="793">
        <v>2</v>
      </c>
      <c r="I82" s="50"/>
      <c r="J82" s="251"/>
      <c r="K82" s="252"/>
      <c r="L82" s="252"/>
      <c r="M82" s="252"/>
      <c r="N82" s="252"/>
      <c r="O82" s="252"/>
      <c r="P82" s="251"/>
      <c r="R82" s="253"/>
      <c r="S82" s="253"/>
      <c r="T82" s="253"/>
      <c r="U82" s="253"/>
      <c r="V82" s="253"/>
      <c r="W82" s="253"/>
      <c r="X82" s="253"/>
    </row>
    <row r="83" spans="1:24" x14ac:dyDescent="0.2">
      <c r="A83" s="236" t="s">
        <v>428</v>
      </c>
      <c r="B83" s="790">
        <v>189</v>
      </c>
      <c r="C83" s="237">
        <v>65</v>
      </c>
      <c r="D83" s="237">
        <v>72</v>
      </c>
      <c r="E83" s="237">
        <v>44</v>
      </c>
      <c r="F83" s="238">
        <v>2</v>
      </c>
      <c r="G83" s="237">
        <v>10</v>
      </c>
      <c r="H83" s="793">
        <v>193</v>
      </c>
      <c r="I83" s="50"/>
      <c r="J83" s="251"/>
      <c r="K83" s="251"/>
      <c r="L83" s="251"/>
      <c r="M83" s="251"/>
      <c r="N83" s="252"/>
      <c r="O83" s="251"/>
      <c r="P83" s="251"/>
      <c r="R83" s="253"/>
      <c r="S83" s="253"/>
      <c r="T83" s="253"/>
      <c r="U83" s="253"/>
      <c r="V83" s="253"/>
      <c r="W83" s="253"/>
      <c r="X83" s="253"/>
    </row>
    <row r="84" spans="1:24" x14ac:dyDescent="0.2">
      <c r="A84" s="236" t="s">
        <v>429</v>
      </c>
      <c r="B84" s="790">
        <v>97</v>
      </c>
      <c r="C84" s="237">
        <v>41</v>
      </c>
      <c r="D84" s="254">
        <v>34</v>
      </c>
      <c r="E84" s="238">
        <v>9</v>
      </c>
      <c r="F84" s="238" t="s">
        <v>168</v>
      </c>
      <c r="G84" s="238">
        <v>3</v>
      </c>
      <c r="H84" s="793">
        <v>87</v>
      </c>
      <c r="I84" s="50"/>
      <c r="J84" s="251"/>
      <c r="K84" s="251"/>
      <c r="L84" s="255"/>
      <c r="M84" s="252"/>
      <c r="N84" s="252"/>
      <c r="O84" s="252"/>
      <c r="P84" s="251"/>
      <c r="R84" s="253"/>
      <c r="S84" s="253"/>
      <c r="T84" s="253"/>
      <c r="U84" s="253"/>
      <c r="V84" s="253"/>
      <c r="W84" s="253"/>
      <c r="X84" s="253"/>
    </row>
    <row r="85" spans="1:24" x14ac:dyDescent="0.2">
      <c r="A85" s="236" t="s">
        <v>430</v>
      </c>
      <c r="B85" s="788" t="s">
        <v>168</v>
      </c>
      <c r="C85" s="238" t="s">
        <v>168</v>
      </c>
      <c r="D85" s="238" t="s">
        <v>168</v>
      </c>
      <c r="E85" s="238" t="s">
        <v>168</v>
      </c>
      <c r="F85" s="238" t="s">
        <v>168</v>
      </c>
      <c r="G85" s="238" t="s">
        <v>168</v>
      </c>
      <c r="H85" s="793" t="s">
        <v>168</v>
      </c>
      <c r="I85" s="50"/>
      <c r="J85" s="252"/>
      <c r="K85" s="252"/>
      <c r="L85" s="252"/>
      <c r="M85" s="252"/>
      <c r="N85" s="252"/>
      <c r="O85" s="252"/>
      <c r="P85" s="251"/>
      <c r="R85" s="253"/>
      <c r="S85" s="253"/>
      <c r="T85" s="253"/>
      <c r="U85" s="253"/>
      <c r="V85" s="253"/>
      <c r="W85" s="253"/>
      <c r="X85" s="253"/>
    </row>
    <row r="86" spans="1:24" x14ac:dyDescent="0.2">
      <c r="A86" s="236" t="s">
        <v>431</v>
      </c>
      <c r="B86" s="790">
        <v>7</v>
      </c>
      <c r="C86" s="238">
        <v>2</v>
      </c>
      <c r="D86" s="237">
        <v>5</v>
      </c>
      <c r="E86" s="238">
        <v>2</v>
      </c>
      <c r="F86" s="238" t="s">
        <v>168</v>
      </c>
      <c r="G86" s="238" t="s">
        <v>168</v>
      </c>
      <c r="H86" s="793">
        <v>9</v>
      </c>
      <c r="I86" s="50"/>
      <c r="J86" s="251"/>
      <c r="K86" s="252"/>
      <c r="L86" s="251"/>
      <c r="M86" s="252"/>
      <c r="N86" s="252"/>
      <c r="O86" s="252"/>
      <c r="P86" s="251"/>
      <c r="R86" s="253"/>
      <c r="S86" s="253"/>
      <c r="T86" s="253"/>
      <c r="U86" s="253"/>
      <c r="V86" s="253"/>
      <c r="W86" s="253"/>
      <c r="X86" s="253"/>
    </row>
    <row r="87" spans="1:24" x14ac:dyDescent="0.2">
      <c r="A87" s="236" t="s">
        <v>432</v>
      </c>
      <c r="B87" s="790">
        <v>47</v>
      </c>
      <c r="C87" s="237">
        <v>10</v>
      </c>
      <c r="D87" s="237">
        <v>18</v>
      </c>
      <c r="E87" s="237">
        <v>7</v>
      </c>
      <c r="F87" s="238" t="s">
        <v>168</v>
      </c>
      <c r="G87" s="238" t="s">
        <v>168</v>
      </c>
      <c r="H87" s="793">
        <v>35</v>
      </c>
      <c r="I87" s="50"/>
      <c r="J87" s="251"/>
      <c r="K87" s="251"/>
      <c r="L87" s="251"/>
      <c r="M87" s="251"/>
      <c r="N87" s="252"/>
      <c r="O87" s="252"/>
      <c r="P87" s="251"/>
      <c r="R87" s="253"/>
      <c r="S87" s="253"/>
      <c r="T87" s="253"/>
      <c r="U87" s="253"/>
      <c r="V87" s="253"/>
      <c r="W87" s="253"/>
      <c r="X87" s="253"/>
    </row>
    <row r="88" spans="1:24" ht="12.75" customHeight="1" x14ac:dyDescent="0.2">
      <c r="A88" s="236" t="s">
        <v>507</v>
      </c>
      <c r="B88" s="790">
        <v>170</v>
      </c>
      <c r="C88" s="237">
        <v>93</v>
      </c>
      <c r="D88" s="237">
        <v>44</v>
      </c>
      <c r="E88" s="237">
        <v>25</v>
      </c>
      <c r="F88" s="238">
        <v>6</v>
      </c>
      <c r="G88" s="238">
        <v>24</v>
      </c>
      <c r="H88" s="793">
        <v>192</v>
      </c>
      <c r="I88" s="50"/>
      <c r="J88" s="251"/>
      <c r="K88" s="251"/>
      <c r="L88" s="251"/>
      <c r="M88" s="251"/>
      <c r="N88" s="252"/>
      <c r="O88" s="252"/>
      <c r="P88" s="251"/>
      <c r="R88" s="253"/>
      <c r="S88" s="253"/>
      <c r="T88" s="253"/>
      <c r="U88" s="253"/>
      <c r="V88" s="253"/>
      <c r="W88" s="253"/>
      <c r="X88" s="253"/>
    </row>
    <row r="89" spans="1:24" x14ac:dyDescent="0.2">
      <c r="A89" s="236" t="s">
        <v>434</v>
      </c>
      <c r="B89" s="790">
        <v>14</v>
      </c>
      <c r="C89" s="237">
        <v>5</v>
      </c>
      <c r="D89" s="237">
        <v>22</v>
      </c>
      <c r="E89" s="237">
        <v>7</v>
      </c>
      <c r="F89" s="238" t="s">
        <v>168</v>
      </c>
      <c r="G89" s="238" t="s">
        <v>168</v>
      </c>
      <c r="H89" s="793">
        <v>34</v>
      </c>
      <c r="I89" s="50"/>
      <c r="J89" s="251"/>
      <c r="K89" s="251"/>
      <c r="L89" s="251"/>
      <c r="M89" s="251"/>
      <c r="N89" s="252"/>
      <c r="O89" s="252"/>
      <c r="P89" s="251"/>
      <c r="R89" s="253"/>
      <c r="S89" s="253"/>
      <c r="T89" s="253"/>
      <c r="U89" s="253"/>
      <c r="V89" s="253"/>
      <c r="W89" s="253"/>
      <c r="X89" s="253"/>
    </row>
    <row r="90" spans="1:24" x14ac:dyDescent="0.2">
      <c r="A90" s="236" t="s">
        <v>435</v>
      </c>
      <c r="B90" s="790">
        <v>18</v>
      </c>
      <c r="C90" s="237">
        <v>3</v>
      </c>
      <c r="D90" s="237">
        <v>9</v>
      </c>
      <c r="E90" s="238" t="s">
        <v>168</v>
      </c>
      <c r="F90" s="238" t="s">
        <v>168</v>
      </c>
      <c r="G90" s="238">
        <v>1</v>
      </c>
      <c r="H90" s="793">
        <v>13</v>
      </c>
      <c r="I90" s="50"/>
      <c r="J90" s="251"/>
      <c r="K90" s="251"/>
      <c r="L90" s="251"/>
      <c r="M90" s="252"/>
      <c r="N90" s="252"/>
      <c r="O90" s="252"/>
      <c r="P90" s="251"/>
      <c r="R90" s="253"/>
      <c r="S90" s="253"/>
      <c r="T90" s="253"/>
      <c r="U90" s="253"/>
      <c r="V90" s="253"/>
      <c r="W90" s="253"/>
      <c r="X90" s="253"/>
    </row>
    <row r="91" spans="1:24" x14ac:dyDescent="0.2">
      <c r="A91" s="236" t="s">
        <v>436</v>
      </c>
      <c r="B91" s="790">
        <v>29</v>
      </c>
      <c r="C91" s="237">
        <v>7</v>
      </c>
      <c r="D91" s="238">
        <v>14</v>
      </c>
      <c r="E91" s="238">
        <v>3</v>
      </c>
      <c r="F91" s="238" t="s">
        <v>168</v>
      </c>
      <c r="G91" s="238" t="s">
        <v>168</v>
      </c>
      <c r="H91" s="793">
        <v>24</v>
      </c>
      <c r="I91" s="50"/>
      <c r="J91" s="251"/>
      <c r="K91" s="251"/>
      <c r="L91" s="252"/>
      <c r="M91" s="252"/>
      <c r="N91" s="252"/>
      <c r="O91" s="252"/>
      <c r="P91" s="251"/>
      <c r="R91" s="253"/>
      <c r="S91" s="253"/>
      <c r="T91" s="253"/>
      <c r="U91" s="253"/>
      <c r="V91" s="253"/>
      <c r="W91" s="253"/>
      <c r="X91" s="253"/>
    </row>
    <row r="92" spans="1:24" x14ac:dyDescent="0.2">
      <c r="A92" s="236"/>
      <c r="B92" s="237"/>
      <c r="C92" s="237"/>
      <c r="D92" s="237"/>
      <c r="E92" s="237"/>
      <c r="F92" s="237"/>
      <c r="G92" s="237"/>
      <c r="H92" s="237"/>
      <c r="I92" s="50"/>
      <c r="J92" s="251"/>
      <c r="K92" s="251"/>
      <c r="L92" s="251"/>
      <c r="M92" s="251"/>
      <c r="N92" s="251"/>
      <c r="O92" s="251"/>
      <c r="P92" s="251"/>
      <c r="R92" s="253"/>
    </row>
    <row r="93" spans="1:24" x14ac:dyDescent="0.2">
      <c r="A93" s="248" t="s">
        <v>152</v>
      </c>
      <c r="B93" s="256">
        <v>1142</v>
      </c>
      <c r="C93" s="256">
        <v>375</v>
      </c>
      <c r="D93" s="256">
        <v>488</v>
      </c>
      <c r="E93" s="256">
        <v>195</v>
      </c>
      <c r="F93" s="256">
        <v>14</v>
      </c>
      <c r="G93" s="256">
        <v>80</v>
      </c>
      <c r="H93" s="787">
        <v>1152</v>
      </c>
      <c r="I93" s="50"/>
      <c r="J93" s="257"/>
      <c r="K93" s="257"/>
      <c r="L93" s="257"/>
      <c r="M93" s="257"/>
      <c r="N93" s="257"/>
      <c r="O93" s="257"/>
      <c r="P93" s="257"/>
      <c r="Q93" s="258"/>
      <c r="R93" s="253"/>
      <c r="S93" s="253"/>
      <c r="T93" s="253"/>
      <c r="U93" s="253"/>
      <c r="V93" s="253"/>
      <c r="W93" s="253"/>
      <c r="X93" s="253"/>
    </row>
    <row r="94" spans="1:24" x14ac:dyDescent="0.2">
      <c r="A94" s="176"/>
      <c r="B94" s="250" t="str">
        <f t="shared" ref="B94:H94" si="2">IF(AND(B93="-",SUM(B75:B91)=0),"",IF(B93=SUM(B75:B91),"","TOTALS DON’T MATCH SUM OF THE PART"))</f>
        <v/>
      </c>
      <c r="C94" s="250" t="str">
        <f t="shared" si="2"/>
        <v/>
      </c>
      <c r="D94" s="250" t="str">
        <f t="shared" si="2"/>
        <v/>
      </c>
      <c r="E94" s="250" t="str">
        <f t="shared" si="2"/>
        <v/>
      </c>
      <c r="F94" s="250" t="str">
        <f t="shared" si="2"/>
        <v/>
      </c>
      <c r="G94" s="250" t="str">
        <f t="shared" si="2"/>
        <v/>
      </c>
      <c r="H94" s="250" t="str">
        <f t="shared" si="2"/>
        <v/>
      </c>
      <c r="I94" s="50"/>
    </row>
    <row r="95" spans="1:24" x14ac:dyDescent="0.2">
      <c r="A95" s="176"/>
      <c r="B95" s="125" t="str">
        <f t="shared" ref="B95:H95" si="3">IF(B93=B18,"","ERROR WITH TOP TABLE")</f>
        <v/>
      </c>
      <c r="C95" s="125" t="str">
        <f t="shared" si="3"/>
        <v/>
      </c>
      <c r="D95" s="125" t="str">
        <f t="shared" si="3"/>
        <v/>
      </c>
      <c r="E95" s="125" t="str">
        <f t="shared" si="3"/>
        <v/>
      </c>
      <c r="F95" s="125" t="str">
        <f t="shared" si="3"/>
        <v/>
      </c>
      <c r="G95" s="125" t="str">
        <f t="shared" si="3"/>
        <v/>
      </c>
      <c r="H95" s="125" t="str">
        <f t="shared" si="3"/>
        <v/>
      </c>
    </row>
    <row r="96" spans="1:24" ht="12.75" customHeight="1" x14ac:dyDescent="0.2">
      <c r="A96" s="1263" t="s">
        <v>560</v>
      </c>
      <c r="B96" s="1342" t="s">
        <v>461</v>
      </c>
      <c r="C96" s="1268" t="s">
        <v>305</v>
      </c>
      <c r="D96" s="1268"/>
      <c r="E96" s="1268"/>
      <c r="F96" s="1268"/>
      <c r="G96" s="1268"/>
      <c r="H96" s="1268"/>
    </row>
    <row r="97" spans="1:9" ht="12.75" customHeight="1" x14ac:dyDescent="0.2">
      <c r="A97" s="1322"/>
      <c r="B97" s="1343"/>
      <c r="C97" s="1345" t="s">
        <v>462</v>
      </c>
      <c r="D97" s="1345" t="s">
        <v>463</v>
      </c>
      <c r="E97" s="1345" t="s">
        <v>464</v>
      </c>
      <c r="F97" s="1345" t="s">
        <v>465</v>
      </c>
      <c r="G97" s="1345" t="s">
        <v>466</v>
      </c>
      <c r="H97" s="1343" t="s">
        <v>420</v>
      </c>
    </row>
    <row r="98" spans="1:9" x14ac:dyDescent="0.2">
      <c r="A98" s="1323"/>
      <c r="B98" s="1344"/>
      <c r="C98" s="1346"/>
      <c r="D98" s="1346"/>
      <c r="E98" s="1346"/>
      <c r="F98" s="1346"/>
      <c r="G98" s="1346"/>
      <c r="H98" s="1344"/>
    </row>
    <row r="99" spans="1:9" x14ac:dyDescent="0.2">
      <c r="A99" s="236"/>
      <c r="B99" s="259"/>
      <c r="C99" s="259"/>
      <c r="D99" s="259"/>
      <c r="E99" s="259"/>
      <c r="F99" s="259"/>
      <c r="G99" s="259"/>
      <c r="H99" s="259"/>
    </row>
    <row r="100" spans="1:9" x14ac:dyDescent="0.2">
      <c r="A100" s="236" t="s">
        <v>421</v>
      </c>
      <c r="B100" s="790">
        <v>139</v>
      </c>
      <c r="C100" s="237">
        <v>34</v>
      </c>
      <c r="D100" s="237">
        <v>80</v>
      </c>
      <c r="E100" s="237">
        <v>19</v>
      </c>
      <c r="F100" s="238">
        <v>1</v>
      </c>
      <c r="G100" s="237">
        <v>6</v>
      </c>
      <c r="H100" s="793">
        <v>140</v>
      </c>
      <c r="I100" s="50"/>
    </row>
    <row r="101" spans="1:9" x14ac:dyDescent="0.2">
      <c r="A101" s="236" t="s">
        <v>408</v>
      </c>
      <c r="B101" s="790">
        <v>1</v>
      </c>
      <c r="C101" s="237">
        <v>3</v>
      </c>
      <c r="D101" s="237">
        <v>2</v>
      </c>
      <c r="E101" s="238">
        <v>4</v>
      </c>
      <c r="F101" s="238" t="s">
        <v>168</v>
      </c>
      <c r="G101" s="238" t="s">
        <v>168</v>
      </c>
      <c r="H101" s="793">
        <v>9</v>
      </c>
      <c r="I101" s="50"/>
    </row>
    <row r="102" spans="1:9" x14ac:dyDescent="0.2">
      <c r="A102" s="236" t="s">
        <v>422</v>
      </c>
      <c r="B102" s="790">
        <v>24</v>
      </c>
      <c r="C102" s="237">
        <v>7</v>
      </c>
      <c r="D102" s="237">
        <v>3</v>
      </c>
      <c r="E102" s="237">
        <v>6</v>
      </c>
      <c r="F102" s="238">
        <v>1</v>
      </c>
      <c r="G102" s="238">
        <v>2</v>
      </c>
      <c r="H102" s="793">
        <v>19</v>
      </c>
      <c r="I102" s="50"/>
    </row>
    <row r="103" spans="1:9" x14ac:dyDescent="0.2">
      <c r="A103" s="236" t="s">
        <v>423</v>
      </c>
      <c r="B103" s="790">
        <v>43</v>
      </c>
      <c r="C103" s="237">
        <v>18</v>
      </c>
      <c r="D103" s="237">
        <v>21</v>
      </c>
      <c r="E103" s="238">
        <v>3</v>
      </c>
      <c r="F103" s="238">
        <v>1</v>
      </c>
      <c r="G103" s="238">
        <v>4</v>
      </c>
      <c r="H103" s="793">
        <v>47</v>
      </c>
      <c r="I103" s="50"/>
    </row>
    <row r="104" spans="1:9" x14ac:dyDescent="0.2">
      <c r="A104" s="236" t="s">
        <v>424</v>
      </c>
      <c r="B104" s="790">
        <v>112</v>
      </c>
      <c r="C104" s="237">
        <v>36</v>
      </c>
      <c r="D104" s="237">
        <v>47</v>
      </c>
      <c r="E104" s="237">
        <v>12</v>
      </c>
      <c r="F104" s="238">
        <v>1</v>
      </c>
      <c r="G104" s="237">
        <v>7</v>
      </c>
      <c r="H104" s="793">
        <v>103</v>
      </c>
      <c r="I104" s="50"/>
    </row>
    <row r="105" spans="1:9" x14ac:dyDescent="0.2">
      <c r="A105" s="236" t="s">
        <v>425</v>
      </c>
      <c r="B105" s="790">
        <v>168</v>
      </c>
      <c r="C105" s="237">
        <v>42</v>
      </c>
      <c r="D105" s="237">
        <v>62</v>
      </c>
      <c r="E105" s="237">
        <v>24</v>
      </c>
      <c r="F105" s="238">
        <v>1</v>
      </c>
      <c r="G105" s="237">
        <v>27</v>
      </c>
      <c r="H105" s="793">
        <v>156</v>
      </c>
      <c r="I105" s="50"/>
    </row>
    <row r="106" spans="1:9" x14ac:dyDescent="0.2">
      <c r="A106" s="236" t="s">
        <v>426</v>
      </c>
      <c r="B106" s="790">
        <v>85</v>
      </c>
      <c r="C106" s="237">
        <v>15</v>
      </c>
      <c r="D106" s="237">
        <v>43</v>
      </c>
      <c r="E106" s="237">
        <v>19</v>
      </c>
      <c r="F106" s="238" t="s">
        <v>168</v>
      </c>
      <c r="G106" s="238" t="s">
        <v>168</v>
      </c>
      <c r="H106" s="793">
        <v>77</v>
      </c>
      <c r="I106" s="50"/>
    </row>
    <row r="107" spans="1:9" x14ac:dyDescent="0.2">
      <c r="A107" s="236" t="s">
        <v>427</v>
      </c>
      <c r="B107" s="790">
        <v>2</v>
      </c>
      <c r="C107" s="238" t="s">
        <v>168</v>
      </c>
      <c r="D107" s="238" t="s">
        <v>168</v>
      </c>
      <c r="E107" s="238" t="s">
        <v>168</v>
      </c>
      <c r="F107" s="238" t="s">
        <v>168</v>
      </c>
      <c r="G107" s="238" t="s">
        <v>168</v>
      </c>
      <c r="H107" s="793" t="s">
        <v>168</v>
      </c>
      <c r="I107" s="50"/>
    </row>
    <row r="108" spans="1:9" x14ac:dyDescent="0.2">
      <c r="A108" s="236" t="s">
        <v>428</v>
      </c>
      <c r="B108" s="790">
        <v>199</v>
      </c>
      <c r="C108" s="237">
        <v>72</v>
      </c>
      <c r="D108" s="237">
        <v>89</v>
      </c>
      <c r="E108" s="237">
        <v>42</v>
      </c>
      <c r="F108" s="238">
        <v>2</v>
      </c>
      <c r="G108" s="237">
        <v>4</v>
      </c>
      <c r="H108" s="793">
        <v>209</v>
      </c>
      <c r="I108" s="50"/>
    </row>
    <row r="109" spans="1:9" x14ac:dyDescent="0.2">
      <c r="A109" s="236" t="s">
        <v>429</v>
      </c>
      <c r="B109" s="790">
        <v>93</v>
      </c>
      <c r="C109" s="237">
        <v>51</v>
      </c>
      <c r="D109" s="254">
        <v>29</v>
      </c>
      <c r="E109" s="238">
        <v>6</v>
      </c>
      <c r="F109" s="238" t="s">
        <v>168</v>
      </c>
      <c r="G109" s="238">
        <v>4</v>
      </c>
      <c r="H109" s="793">
        <v>90</v>
      </c>
      <c r="I109" s="50"/>
    </row>
    <row r="110" spans="1:9" x14ac:dyDescent="0.2">
      <c r="A110" s="236" t="s">
        <v>430</v>
      </c>
      <c r="B110" s="788" t="s">
        <v>168</v>
      </c>
      <c r="C110" s="238" t="s">
        <v>168</v>
      </c>
      <c r="D110" s="238" t="s">
        <v>168</v>
      </c>
      <c r="E110" s="238" t="s">
        <v>168</v>
      </c>
      <c r="F110" s="238" t="s">
        <v>168</v>
      </c>
      <c r="G110" s="238" t="s">
        <v>168</v>
      </c>
      <c r="H110" s="793" t="s">
        <v>168</v>
      </c>
      <c r="I110" s="50"/>
    </row>
    <row r="111" spans="1:9" x14ac:dyDescent="0.2">
      <c r="A111" s="236" t="s">
        <v>431</v>
      </c>
      <c r="B111" s="790">
        <v>12</v>
      </c>
      <c r="C111" s="238" t="s">
        <v>168</v>
      </c>
      <c r="D111" s="237">
        <v>4</v>
      </c>
      <c r="E111" s="238">
        <v>1</v>
      </c>
      <c r="F111" s="238" t="s">
        <v>168</v>
      </c>
      <c r="G111" s="238">
        <v>1</v>
      </c>
      <c r="H111" s="793">
        <v>6</v>
      </c>
      <c r="I111" s="50"/>
    </row>
    <row r="112" spans="1:9" x14ac:dyDescent="0.2">
      <c r="A112" s="236" t="s">
        <v>432</v>
      </c>
      <c r="B112" s="790">
        <v>40</v>
      </c>
      <c r="C112" s="237">
        <v>9</v>
      </c>
      <c r="D112" s="237">
        <v>25</v>
      </c>
      <c r="E112" s="237">
        <v>14</v>
      </c>
      <c r="F112" s="238" t="s">
        <v>168</v>
      </c>
      <c r="G112" s="238">
        <v>1</v>
      </c>
      <c r="H112" s="793">
        <v>49</v>
      </c>
      <c r="I112" s="50"/>
    </row>
    <row r="113" spans="1:9" x14ac:dyDescent="0.2">
      <c r="A113" s="236" t="s">
        <v>507</v>
      </c>
      <c r="B113" s="790">
        <v>196</v>
      </c>
      <c r="C113" s="237">
        <v>110</v>
      </c>
      <c r="D113" s="237">
        <v>38</v>
      </c>
      <c r="E113" s="237">
        <v>18</v>
      </c>
      <c r="F113" s="238">
        <v>3</v>
      </c>
      <c r="G113" s="238">
        <v>32</v>
      </c>
      <c r="H113" s="793">
        <v>201</v>
      </c>
      <c r="I113" s="50"/>
    </row>
    <row r="114" spans="1:9" x14ac:dyDescent="0.2">
      <c r="A114" s="236" t="s">
        <v>434</v>
      </c>
      <c r="B114" s="790">
        <v>33</v>
      </c>
      <c r="C114" s="237">
        <v>6</v>
      </c>
      <c r="D114" s="237">
        <v>11</v>
      </c>
      <c r="E114" s="237">
        <v>5</v>
      </c>
      <c r="F114" s="238" t="s">
        <v>168</v>
      </c>
      <c r="G114" s="238" t="s">
        <v>168</v>
      </c>
      <c r="H114" s="793">
        <v>22</v>
      </c>
      <c r="I114" s="50"/>
    </row>
    <row r="115" spans="1:9" x14ac:dyDescent="0.2">
      <c r="A115" s="236" t="s">
        <v>435</v>
      </c>
      <c r="B115" s="790">
        <v>6</v>
      </c>
      <c r="C115" s="237">
        <v>8</v>
      </c>
      <c r="D115" s="237">
        <v>4</v>
      </c>
      <c r="E115" s="238">
        <v>1</v>
      </c>
      <c r="F115" s="238" t="s">
        <v>168</v>
      </c>
      <c r="G115" s="238" t="s">
        <v>168</v>
      </c>
      <c r="H115" s="793">
        <v>13</v>
      </c>
      <c r="I115" s="50"/>
    </row>
    <row r="116" spans="1:9" x14ac:dyDescent="0.2">
      <c r="A116" s="236" t="s">
        <v>436</v>
      </c>
      <c r="B116" s="790">
        <v>28</v>
      </c>
      <c r="C116" s="237">
        <v>13</v>
      </c>
      <c r="D116" s="238">
        <v>12</v>
      </c>
      <c r="E116" s="238">
        <v>1</v>
      </c>
      <c r="F116" s="238" t="s">
        <v>168</v>
      </c>
      <c r="G116" s="238" t="s">
        <v>168</v>
      </c>
      <c r="H116" s="793">
        <v>26</v>
      </c>
      <c r="I116" s="50"/>
    </row>
    <row r="117" spans="1:9" x14ac:dyDescent="0.2">
      <c r="A117" s="236"/>
      <c r="B117" s="237"/>
      <c r="C117" s="237"/>
      <c r="D117" s="237"/>
      <c r="E117" s="237"/>
      <c r="F117" s="237"/>
      <c r="G117" s="237"/>
      <c r="H117" s="237"/>
      <c r="I117" s="50"/>
    </row>
    <row r="118" spans="1:9" x14ac:dyDescent="0.2">
      <c r="A118" s="248" t="s">
        <v>152</v>
      </c>
      <c r="B118" s="256">
        <v>1181</v>
      </c>
      <c r="C118" s="256">
        <v>424</v>
      </c>
      <c r="D118" s="256">
        <v>470</v>
      </c>
      <c r="E118" s="256">
        <v>175</v>
      </c>
      <c r="F118" s="256">
        <v>10</v>
      </c>
      <c r="G118" s="256">
        <v>88</v>
      </c>
      <c r="H118" s="787">
        <v>1167</v>
      </c>
      <c r="I118" s="50"/>
    </row>
    <row r="119" spans="1:9" x14ac:dyDescent="0.2">
      <c r="A119" s="176"/>
      <c r="B119" s="250" t="str">
        <f t="shared" ref="B119:H119" si="4">IF(AND(B118="-",SUM(B100:B116)=0),"",IF(B118=SUM(B100:B116),"","TOTALS DON’T MATCH SUM OF THE PART"))</f>
        <v/>
      </c>
      <c r="C119" s="250" t="str">
        <f t="shared" si="4"/>
        <v/>
      </c>
      <c r="D119" s="250" t="str">
        <f t="shared" si="4"/>
        <v/>
      </c>
      <c r="E119" s="250" t="str">
        <f t="shared" si="4"/>
        <v/>
      </c>
      <c r="F119" s="250" t="str">
        <f t="shared" si="4"/>
        <v/>
      </c>
      <c r="G119" s="250" t="str">
        <f t="shared" si="4"/>
        <v/>
      </c>
      <c r="H119" s="250" t="str">
        <f t="shared" si="4"/>
        <v/>
      </c>
      <c r="I119" s="50"/>
    </row>
    <row r="120" spans="1:9" x14ac:dyDescent="0.2">
      <c r="A120" s="176"/>
      <c r="B120" s="125" t="str">
        <f t="shared" ref="B120:H120" si="5">IF(B118=B17,"","ERROR WITH TOP TABLE")</f>
        <v/>
      </c>
      <c r="C120" s="125" t="str">
        <f t="shared" si="5"/>
        <v/>
      </c>
      <c r="D120" s="125" t="str">
        <f t="shared" si="5"/>
        <v/>
      </c>
      <c r="E120" s="125" t="str">
        <f t="shared" si="5"/>
        <v/>
      </c>
      <c r="F120" s="125" t="str">
        <f t="shared" si="5"/>
        <v/>
      </c>
      <c r="G120" s="125" t="str">
        <f t="shared" si="5"/>
        <v/>
      </c>
      <c r="H120" s="125" t="str">
        <f t="shared" si="5"/>
        <v/>
      </c>
    </row>
    <row r="121" spans="1:9" ht="12.75" customHeight="1" x14ac:dyDescent="0.2">
      <c r="A121" s="1263" t="s">
        <v>576</v>
      </c>
      <c r="B121" s="1342" t="s">
        <v>461</v>
      </c>
      <c r="C121" s="1268" t="s">
        <v>305</v>
      </c>
      <c r="D121" s="1268"/>
      <c r="E121" s="1268"/>
      <c r="F121" s="1268"/>
      <c r="G121" s="1268"/>
      <c r="H121" s="1268"/>
    </row>
    <row r="122" spans="1:9" ht="12.75" customHeight="1" x14ac:dyDescent="0.2">
      <c r="A122" s="1322"/>
      <c r="B122" s="1343"/>
      <c r="C122" s="1345" t="s">
        <v>462</v>
      </c>
      <c r="D122" s="1345" t="s">
        <v>463</v>
      </c>
      <c r="E122" s="1345" t="s">
        <v>464</v>
      </c>
      <c r="F122" s="1345" t="s">
        <v>465</v>
      </c>
      <c r="G122" s="1345" t="s">
        <v>466</v>
      </c>
      <c r="H122" s="1343" t="s">
        <v>420</v>
      </c>
    </row>
    <row r="123" spans="1:9" x14ac:dyDescent="0.2">
      <c r="A123" s="1323"/>
      <c r="B123" s="1344"/>
      <c r="C123" s="1346"/>
      <c r="D123" s="1346"/>
      <c r="E123" s="1346"/>
      <c r="F123" s="1346"/>
      <c r="G123" s="1346"/>
      <c r="H123" s="1344"/>
    </row>
    <row r="124" spans="1:9" x14ac:dyDescent="0.2">
      <c r="A124" s="236"/>
      <c r="B124" s="259"/>
      <c r="C124" s="259"/>
      <c r="D124" s="259"/>
      <c r="E124" s="259"/>
      <c r="F124" s="259"/>
      <c r="G124" s="259"/>
      <c r="H124" s="259"/>
    </row>
    <row r="125" spans="1:9" x14ac:dyDescent="0.2">
      <c r="A125" s="236" t="s">
        <v>421</v>
      </c>
      <c r="B125" s="790">
        <v>115</v>
      </c>
      <c r="C125" s="237">
        <v>29</v>
      </c>
      <c r="D125" s="237">
        <v>65</v>
      </c>
      <c r="E125" s="237">
        <v>31</v>
      </c>
      <c r="F125" s="238" t="s">
        <v>168</v>
      </c>
      <c r="G125" s="237">
        <v>4</v>
      </c>
      <c r="H125" s="793">
        <v>129</v>
      </c>
      <c r="I125" s="50"/>
    </row>
    <row r="126" spans="1:9" x14ac:dyDescent="0.2">
      <c r="A126" s="236" t="s">
        <v>408</v>
      </c>
      <c r="B126" s="790">
        <v>3</v>
      </c>
      <c r="C126" s="237">
        <v>7</v>
      </c>
      <c r="D126" s="237">
        <v>5</v>
      </c>
      <c r="E126" s="238" t="s">
        <v>168</v>
      </c>
      <c r="F126" s="238" t="s">
        <v>168</v>
      </c>
      <c r="G126" s="238" t="s">
        <v>168</v>
      </c>
      <c r="H126" s="793">
        <v>12</v>
      </c>
      <c r="I126" s="50"/>
    </row>
    <row r="127" spans="1:9" x14ac:dyDescent="0.2">
      <c r="A127" s="236" t="s">
        <v>422</v>
      </c>
      <c r="B127" s="790">
        <v>23</v>
      </c>
      <c r="C127" s="237">
        <v>3</v>
      </c>
      <c r="D127" s="237">
        <v>16</v>
      </c>
      <c r="E127" s="237">
        <v>4</v>
      </c>
      <c r="F127" s="238" t="s">
        <v>168</v>
      </c>
      <c r="G127" s="238" t="s">
        <v>168</v>
      </c>
      <c r="H127" s="793">
        <v>23</v>
      </c>
      <c r="I127" s="50"/>
    </row>
    <row r="128" spans="1:9" x14ac:dyDescent="0.2">
      <c r="A128" s="236" t="s">
        <v>423</v>
      </c>
      <c r="B128" s="790">
        <v>62</v>
      </c>
      <c r="C128" s="237">
        <v>29</v>
      </c>
      <c r="D128" s="237">
        <v>29</v>
      </c>
      <c r="E128" s="238">
        <v>4</v>
      </c>
      <c r="F128" s="238" t="s">
        <v>168</v>
      </c>
      <c r="G128" s="238">
        <v>2</v>
      </c>
      <c r="H128" s="793">
        <v>64</v>
      </c>
      <c r="I128" s="50"/>
    </row>
    <row r="129" spans="1:9" x14ac:dyDescent="0.2">
      <c r="A129" s="236" t="s">
        <v>424</v>
      </c>
      <c r="B129" s="790">
        <v>114</v>
      </c>
      <c r="C129" s="237">
        <v>35</v>
      </c>
      <c r="D129" s="237">
        <v>51</v>
      </c>
      <c r="E129" s="237">
        <v>21</v>
      </c>
      <c r="F129" s="238">
        <v>1</v>
      </c>
      <c r="G129" s="237">
        <v>3</v>
      </c>
      <c r="H129" s="793">
        <v>111</v>
      </c>
      <c r="I129" s="50"/>
    </row>
    <row r="130" spans="1:9" x14ac:dyDescent="0.2">
      <c r="A130" s="236" t="s">
        <v>425</v>
      </c>
      <c r="B130" s="790">
        <v>177</v>
      </c>
      <c r="C130" s="237">
        <v>60</v>
      </c>
      <c r="D130" s="237">
        <v>86</v>
      </c>
      <c r="E130" s="237">
        <v>29</v>
      </c>
      <c r="F130" s="238">
        <v>1</v>
      </c>
      <c r="G130" s="237">
        <v>23</v>
      </c>
      <c r="H130" s="793">
        <v>199</v>
      </c>
      <c r="I130" s="50"/>
    </row>
    <row r="131" spans="1:9" x14ac:dyDescent="0.2">
      <c r="A131" s="236" t="s">
        <v>426</v>
      </c>
      <c r="B131" s="790">
        <v>75</v>
      </c>
      <c r="C131" s="237">
        <v>19</v>
      </c>
      <c r="D131" s="237">
        <v>27</v>
      </c>
      <c r="E131" s="237">
        <v>21</v>
      </c>
      <c r="F131" s="238" t="s">
        <v>168</v>
      </c>
      <c r="G131" s="238" t="s">
        <v>168</v>
      </c>
      <c r="H131" s="793">
        <v>67</v>
      </c>
      <c r="I131" s="50"/>
    </row>
    <row r="132" spans="1:9" x14ac:dyDescent="0.2">
      <c r="A132" s="236" t="s">
        <v>427</v>
      </c>
      <c r="B132" s="790">
        <v>1</v>
      </c>
      <c r="C132" s="238">
        <v>1</v>
      </c>
      <c r="D132" s="238">
        <v>1</v>
      </c>
      <c r="E132" s="238" t="s">
        <v>168</v>
      </c>
      <c r="F132" s="238" t="s">
        <v>168</v>
      </c>
      <c r="G132" s="238" t="s">
        <v>168</v>
      </c>
      <c r="H132" s="793">
        <v>2</v>
      </c>
      <c r="I132" s="50"/>
    </row>
    <row r="133" spans="1:9" x14ac:dyDescent="0.2">
      <c r="A133" s="236" t="s">
        <v>428</v>
      </c>
      <c r="B133" s="790">
        <v>238</v>
      </c>
      <c r="C133" s="237">
        <v>75</v>
      </c>
      <c r="D133" s="237">
        <v>78</v>
      </c>
      <c r="E133" s="237">
        <v>48</v>
      </c>
      <c r="F133" s="238">
        <v>2</v>
      </c>
      <c r="G133" s="237">
        <v>4</v>
      </c>
      <c r="H133" s="793">
        <v>207</v>
      </c>
      <c r="I133" s="50"/>
    </row>
    <row r="134" spans="1:9" x14ac:dyDescent="0.2">
      <c r="A134" s="236" t="s">
        <v>429</v>
      </c>
      <c r="B134" s="790">
        <v>67</v>
      </c>
      <c r="C134" s="237">
        <v>27</v>
      </c>
      <c r="D134" s="254">
        <v>28</v>
      </c>
      <c r="E134" s="238">
        <v>3</v>
      </c>
      <c r="F134" s="238" t="s">
        <v>168</v>
      </c>
      <c r="G134" s="238">
        <v>1</v>
      </c>
      <c r="H134" s="793">
        <v>59</v>
      </c>
      <c r="I134" s="50"/>
    </row>
    <row r="135" spans="1:9" x14ac:dyDescent="0.2">
      <c r="A135" s="236" t="s">
        <v>430</v>
      </c>
      <c r="B135" s="788" t="s">
        <v>168</v>
      </c>
      <c r="C135" s="238" t="s">
        <v>168</v>
      </c>
      <c r="D135" s="238" t="s">
        <v>168</v>
      </c>
      <c r="E135" s="238" t="s">
        <v>168</v>
      </c>
      <c r="F135" s="238" t="s">
        <v>168</v>
      </c>
      <c r="G135" s="238" t="s">
        <v>168</v>
      </c>
      <c r="H135" s="793" t="s">
        <v>168</v>
      </c>
      <c r="I135" s="50"/>
    </row>
    <row r="136" spans="1:9" x14ac:dyDescent="0.2">
      <c r="A136" s="236" t="s">
        <v>431</v>
      </c>
      <c r="B136" s="790">
        <v>5</v>
      </c>
      <c r="C136" s="238">
        <v>1</v>
      </c>
      <c r="D136" s="237">
        <v>2</v>
      </c>
      <c r="E136" s="238">
        <v>2</v>
      </c>
      <c r="F136" s="238" t="s">
        <v>168</v>
      </c>
      <c r="G136" s="238" t="s">
        <v>168</v>
      </c>
      <c r="H136" s="793">
        <v>5</v>
      </c>
      <c r="I136" s="50"/>
    </row>
    <row r="137" spans="1:9" x14ac:dyDescent="0.2">
      <c r="A137" s="236" t="s">
        <v>432</v>
      </c>
      <c r="B137" s="790">
        <v>47</v>
      </c>
      <c r="C137" s="237">
        <v>11</v>
      </c>
      <c r="D137" s="237">
        <v>23</v>
      </c>
      <c r="E137" s="237">
        <v>7</v>
      </c>
      <c r="F137" s="238" t="s">
        <v>168</v>
      </c>
      <c r="G137" s="238" t="s">
        <v>168</v>
      </c>
      <c r="H137" s="793">
        <v>41</v>
      </c>
      <c r="I137" s="50"/>
    </row>
    <row r="138" spans="1:9" x14ac:dyDescent="0.2">
      <c r="A138" s="236" t="s">
        <v>433</v>
      </c>
      <c r="B138" s="790">
        <v>282</v>
      </c>
      <c r="C138" s="237">
        <v>210</v>
      </c>
      <c r="D138" s="237">
        <v>36</v>
      </c>
      <c r="E138" s="237">
        <v>25</v>
      </c>
      <c r="F138" s="238">
        <v>4</v>
      </c>
      <c r="G138" s="238">
        <v>20</v>
      </c>
      <c r="H138" s="793">
        <v>295</v>
      </c>
      <c r="I138" s="50"/>
    </row>
    <row r="139" spans="1:9" x14ac:dyDescent="0.2">
      <c r="A139" s="236" t="s">
        <v>434</v>
      </c>
      <c r="B139" s="790">
        <v>18</v>
      </c>
      <c r="C139" s="237">
        <v>4</v>
      </c>
      <c r="D139" s="237">
        <v>7</v>
      </c>
      <c r="E139" s="237">
        <v>1</v>
      </c>
      <c r="F139" s="238" t="s">
        <v>168</v>
      </c>
      <c r="G139" s="238">
        <v>2</v>
      </c>
      <c r="H139" s="793">
        <v>14</v>
      </c>
      <c r="I139" s="50"/>
    </row>
    <row r="140" spans="1:9" x14ac:dyDescent="0.2">
      <c r="A140" s="236" t="s">
        <v>435</v>
      </c>
      <c r="B140" s="790">
        <v>19</v>
      </c>
      <c r="C140" s="237">
        <v>4</v>
      </c>
      <c r="D140" s="237">
        <v>6</v>
      </c>
      <c r="E140" s="238">
        <v>3</v>
      </c>
      <c r="F140" s="238" t="s">
        <v>168</v>
      </c>
      <c r="G140" s="238" t="s">
        <v>168</v>
      </c>
      <c r="H140" s="793">
        <v>13</v>
      </c>
      <c r="I140" s="50"/>
    </row>
    <row r="141" spans="1:9" x14ac:dyDescent="0.2">
      <c r="A141" s="236" t="s">
        <v>436</v>
      </c>
      <c r="B141" s="790">
        <v>23</v>
      </c>
      <c r="C141" s="237">
        <v>5</v>
      </c>
      <c r="D141" s="238">
        <v>15</v>
      </c>
      <c r="E141" s="238">
        <v>2</v>
      </c>
      <c r="F141" s="238" t="s">
        <v>168</v>
      </c>
      <c r="G141" s="238" t="s">
        <v>168</v>
      </c>
      <c r="H141" s="793">
        <v>22</v>
      </c>
      <c r="I141" s="50"/>
    </row>
    <row r="142" spans="1:9" x14ac:dyDescent="0.2">
      <c r="A142" s="236"/>
      <c r="B142" s="237"/>
      <c r="C142" s="237"/>
      <c r="D142" s="237"/>
      <c r="E142" s="237"/>
      <c r="F142" s="237"/>
      <c r="G142" s="237"/>
      <c r="H142" s="237"/>
      <c r="I142" s="50"/>
    </row>
    <row r="143" spans="1:9" x14ac:dyDescent="0.2">
      <c r="A143" s="248" t="s">
        <v>152</v>
      </c>
      <c r="B143" s="256">
        <v>1269</v>
      </c>
      <c r="C143" s="256">
        <v>520</v>
      </c>
      <c r="D143" s="256">
        <v>475</v>
      </c>
      <c r="E143" s="256">
        <v>201</v>
      </c>
      <c r="F143" s="256">
        <v>8</v>
      </c>
      <c r="G143" s="256">
        <v>59</v>
      </c>
      <c r="H143" s="787">
        <v>1263</v>
      </c>
      <c r="I143" s="50"/>
    </row>
    <row r="144" spans="1:9" x14ac:dyDescent="0.2">
      <c r="A144" s="260"/>
      <c r="B144" s="250" t="str">
        <f t="shared" ref="B144:H144" si="6">IF(AND(B143="-",SUM(B125:B141)=0),"",IF(B143=SUM(B125:B141),"","TOTALS DON’T MATCH SUM OF THE PART"))</f>
        <v/>
      </c>
      <c r="C144" s="250" t="str">
        <f t="shared" si="6"/>
        <v/>
      </c>
      <c r="D144" s="250" t="str">
        <f t="shared" si="6"/>
        <v/>
      </c>
      <c r="E144" s="250" t="str">
        <f t="shared" si="6"/>
        <v/>
      </c>
      <c r="F144" s="250" t="str">
        <f t="shared" si="6"/>
        <v/>
      </c>
      <c r="G144" s="250" t="str">
        <f t="shared" si="6"/>
        <v/>
      </c>
      <c r="H144" s="250" t="str">
        <f t="shared" si="6"/>
        <v/>
      </c>
    </row>
    <row r="145" spans="1:9" x14ac:dyDescent="0.2">
      <c r="A145" s="176"/>
      <c r="B145" s="125" t="str">
        <f t="shared" ref="B145:H145" si="7">IF(B143=B16,"","ERROR WITH TOP `TABLE")</f>
        <v/>
      </c>
      <c r="C145" s="125" t="str">
        <f t="shared" si="7"/>
        <v/>
      </c>
      <c r="D145" s="125" t="str">
        <f t="shared" si="7"/>
        <v/>
      </c>
      <c r="E145" s="125" t="str">
        <f t="shared" si="7"/>
        <v/>
      </c>
      <c r="F145" s="125" t="str">
        <f t="shared" si="7"/>
        <v/>
      </c>
      <c r="G145" s="125" t="str">
        <f t="shared" si="7"/>
        <v/>
      </c>
      <c r="H145" s="125" t="str">
        <f t="shared" si="7"/>
        <v/>
      </c>
    </row>
    <row r="146" spans="1:9" ht="12.75" customHeight="1" x14ac:dyDescent="0.2">
      <c r="A146" s="1263" t="s">
        <v>592</v>
      </c>
      <c r="B146" s="1342" t="s">
        <v>461</v>
      </c>
      <c r="C146" s="1268" t="s">
        <v>305</v>
      </c>
      <c r="D146" s="1268"/>
      <c r="E146" s="1268"/>
      <c r="F146" s="1268"/>
      <c r="G146" s="1268"/>
      <c r="H146" s="1268"/>
    </row>
    <row r="147" spans="1:9" ht="12.75" customHeight="1" x14ac:dyDescent="0.2">
      <c r="A147" s="1322"/>
      <c r="B147" s="1343"/>
      <c r="C147" s="1345" t="s">
        <v>462</v>
      </c>
      <c r="D147" s="1345" t="s">
        <v>463</v>
      </c>
      <c r="E147" s="1345" t="s">
        <v>464</v>
      </c>
      <c r="F147" s="1345" t="s">
        <v>465</v>
      </c>
      <c r="G147" s="1345" t="s">
        <v>466</v>
      </c>
      <c r="H147" s="1343" t="s">
        <v>420</v>
      </c>
    </row>
    <row r="148" spans="1:9" x14ac:dyDescent="0.2">
      <c r="A148" s="1323"/>
      <c r="B148" s="1344"/>
      <c r="C148" s="1346"/>
      <c r="D148" s="1346"/>
      <c r="E148" s="1346"/>
      <c r="F148" s="1346"/>
      <c r="G148" s="1346"/>
      <c r="H148" s="1344"/>
    </row>
    <row r="149" spans="1:9" x14ac:dyDescent="0.2">
      <c r="A149" s="236"/>
      <c r="B149" s="259"/>
      <c r="C149" s="259"/>
      <c r="D149" s="259"/>
      <c r="E149" s="259"/>
      <c r="F149" s="259"/>
      <c r="G149" s="259"/>
      <c r="H149" s="259"/>
    </row>
    <row r="150" spans="1:9" x14ac:dyDescent="0.2">
      <c r="A150" s="236" t="s">
        <v>421</v>
      </c>
      <c r="B150" s="790">
        <v>144</v>
      </c>
      <c r="C150" s="237">
        <v>28</v>
      </c>
      <c r="D150" s="237">
        <v>56</v>
      </c>
      <c r="E150" s="237">
        <v>19</v>
      </c>
      <c r="F150" s="238">
        <v>2</v>
      </c>
      <c r="G150" s="237">
        <v>1</v>
      </c>
      <c r="H150" s="793">
        <v>106</v>
      </c>
      <c r="I150" s="50"/>
    </row>
    <row r="151" spans="1:9" x14ac:dyDescent="0.2">
      <c r="A151" s="236" t="s">
        <v>408</v>
      </c>
      <c r="B151" s="790">
        <v>14</v>
      </c>
      <c r="C151" s="237">
        <v>8</v>
      </c>
      <c r="D151" s="237">
        <v>12</v>
      </c>
      <c r="E151" s="238">
        <v>1</v>
      </c>
      <c r="F151" s="238" t="s">
        <v>168</v>
      </c>
      <c r="G151" s="238" t="s">
        <v>168</v>
      </c>
      <c r="H151" s="793">
        <v>21</v>
      </c>
      <c r="I151" s="50"/>
    </row>
    <row r="152" spans="1:9" x14ac:dyDescent="0.2">
      <c r="A152" s="236" t="s">
        <v>422</v>
      </c>
      <c r="B152" s="790">
        <v>5</v>
      </c>
      <c r="C152" s="237">
        <v>9</v>
      </c>
      <c r="D152" s="237">
        <v>3</v>
      </c>
      <c r="E152" s="237">
        <v>1</v>
      </c>
      <c r="F152" s="238" t="s">
        <v>168</v>
      </c>
      <c r="G152" s="238">
        <v>5</v>
      </c>
      <c r="H152" s="793">
        <v>18</v>
      </c>
      <c r="I152" s="50"/>
    </row>
    <row r="153" spans="1:9" x14ac:dyDescent="0.2">
      <c r="A153" s="236" t="s">
        <v>423</v>
      </c>
      <c r="B153" s="790">
        <v>53</v>
      </c>
      <c r="C153" s="237">
        <v>26</v>
      </c>
      <c r="D153" s="237">
        <v>14</v>
      </c>
      <c r="E153" s="238">
        <v>2</v>
      </c>
      <c r="F153" s="238" t="s">
        <v>168</v>
      </c>
      <c r="G153" s="238">
        <v>1</v>
      </c>
      <c r="H153" s="793">
        <v>43</v>
      </c>
      <c r="I153" s="50"/>
    </row>
    <row r="154" spans="1:9" x14ac:dyDescent="0.2">
      <c r="A154" s="236" t="s">
        <v>424</v>
      </c>
      <c r="B154" s="790">
        <v>102</v>
      </c>
      <c r="C154" s="237">
        <v>44</v>
      </c>
      <c r="D154" s="237">
        <v>50</v>
      </c>
      <c r="E154" s="237">
        <v>14</v>
      </c>
      <c r="F154" s="238">
        <v>2</v>
      </c>
      <c r="G154" s="237">
        <v>4</v>
      </c>
      <c r="H154" s="793">
        <v>114</v>
      </c>
      <c r="I154" s="50"/>
    </row>
    <row r="155" spans="1:9" x14ac:dyDescent="0.2">
      <c r="A155" s="236" t="s">
        <v>425</v>
      </c>
      <c r="B155" s="790">
        <v>161</v>
      </c>
      <c r="C155" s="237">
        <v>44</v>
      </c>
      <c r="D155" s="237">
        <v>86</v>
      </c>
      <c r="E155" s="237">
        <v>23</v>
      </c>
      <c r="F155" s="238">
        <v>1</v>
      </c>
      <c r="G155" s="237">
        <v>17</v>
      </c>
      <c r="H155" s="793">
        <v>171</v>
      </c>
      <c r="I155" s="50"/>
    </row>
    <row r="156" spans="1:9" x14ac:dyDescent="0.2">
      <c r="A156" s="236" t="s">
        <v>426</v>
      </c>
      <c r="B156" s="790">
        <v>62</v>
      </c>
      <c r="C156" s="237">
        <v>22</v>
      </c>
      <c r="D156" s="237">
        <v>31</v>
      </c>
      <c r="E156" s="237">
        <v>12</v>
      </c>
      <c r="F156" s="238">
        <v>1</v>
      </c>
      <c r="G156" s="238">
        <v>1</v>
      </c>
      <c r="H156" s="793">
        <v>67</v>
      </c>
      <c r="I156" s="50"/>
    </row>
    <row r="157" spans="1:9" x14ac:dyDescent="0.2">
      <c r="A157" s="236" t="s">
        <v>427</v>
      </c>
      <c r="B157" s="790">
        <v>2</v>
      </c>
      <c r="C157" s="238">
        <v>1</v>
      </c>
      <c r="D157" s="238" t="s">
        <v>168</v>
      </c>
      <c r="E157" s="238" t="s">
        <v>168</v>
      </c>
      <c r="F157" s="238" t="s">
        <v>168</v>
      </c>
      <c r="G157" s="238" t="s">
        <v>168</v>
      </c>
      <c r="H157" s="793">
        <v>1</v>
      </c>
      <c r="I157" s="50"/>
    </row>
    <row r="158" spans="1:9" x14ac:dyDescent="0.2">
      <c r="A158" s="236" t="s">
        <v>428</v>
      </c>
      <c r="B158" s="790">
        <v>206</v>
      </c>
      <c r="C158" s="237">
        <v>88</v>
      </c>
      <c r="D158" s="237">
        <v>73</v>
      </c>
      <c r="E158" s="237">
        <v>48</v>
      </c>
      <c r="F158" s="238">
        <v>3</v>
      </c>
      <c r="G158" s="237">
        <v>7</v>
      </c>
      <c r="H158" s="793">
        <v>219</v>
      </c>
      <c r="I158" s="50"/>
    </row>
    <row r="159" spans="1:9" x14ac:dyDescent="0.2">
      <c r="A159" s="236" t="s">
        <v>429</v>
      </c>
      <c r="B159" s="790">
        <v>52</v>
      </c>
      <c r="C159" s="237">
        <v>31</v>
      </c>
      <c r="D159" s="254">
        <v>17</v>
      </c>
      <c r="E159" s="238">
        <v>1</v>
      </c>
      <c r="F159" s="238" t="s">
        <v>168</v>
      </c>
      <c r="G159" s="238" t="s">
        <v>168</v>
      </c>
      <c r="H159" s="793">
        <v>49</v>
      </c>
      <c r="I159" s="50"/>
    </row>
    <row r="160" spans="1:9" x14ac:dyDescent="0.2">
      <c r="A160" s="236" t="s">
        <v>430</v>
      </c>
      <c r="B160" s="790" t="s">
        <v>168</v>
      </c>
      <c r="C160" s="238" t="s">
        <v>168</v>
      </c>
      <c r="D160" s="238" t="s">
        <v>168</v>
      </c>
      <c r="E160" s="238" t="s">
        <v>168</v>
      </c>
      <c r="F160" s="238" t="s">
        <v>168</v>
      </c>
      <c r="G160" s="238" t="s">
        <v>168</v>
      </c>
      <c r="H160" s="793" t="s">
        <v>168</v>
      </c>
      <c r="I160" s="50"/>
    </row>
    <row r="161" spans="1:9" x14ac:dyDescent="0.2">
      <c r="A161" s="236" t="s">
        <v>431</v>
      </c>
      <c r="B161" s="790">
        <v>1</v>
      </c>
      <c r="C161" s="238">
        <v>1</v>
      </c>
      <c r="D161" s="237">
        <v>2</v>
      </c>
      <c r="E161" s="238" t="s">
        <v>168</v>
      </c>
      <c r="F161" s="238" t="s">
        <v>168</v>
      </c>
      <c r="G161" s="238" t="s">
        <v>168</v>
      </c>
      <c r="H161" s="793">
        <v>3</v>
      </c>
      <c r="I161" s="50"/>
    </row>
    <row r="162" spans="1:9" x14ac:dyDescent="0.2">
      <c r="A162" s="236" t="s">
        <v>432</v>
      </c>
      <c r="B162" s="790">
        <v>34</v>
      </c>
      <c r="C162" s="237">
        <v>17</v>
      </c>
      <c r="D162" s="237">
        <v>18</v>
      </c>
      <c r="E162" s="237">
        <v>14</v>
      </c>
      <c r="F162" s="238" t="s">
        <v>168</v>
      </c>
      <c r="G162" s="238" t="s">
        <v>168</v>
      </c>
      <c r="H162" s="793">
        <v>49</v>
      </c>
      <c r="I162" s="50"/>
    </row>
    <row r="163" spans="1:9" x14ac:dyDescent="0.2">
      <c r="A163" s="236" t="s">
        <v>507</v>
      </c>
      <c r="B163" s="790">
        <v>302</v>
      </c>
      <c r="C163" s="237">
        <v>193</v>
      </c>
      <c r="D163" s="237">
        <v>46</v>
      </c>
      <c r="E163" s="237">
        <v>25</v>
      </c>
      <c r="F163" s="238">
        <v>1</v>
      </c>
      <c r="G163" s="238">
        <v>35</v>
      </c>
      <c r="H163" s="793">
        <v>300</v>
      </c>
      <c r="I163" s="50"/>
    </row>
    <row r="164" spans="1:9" x14ac:dyDescent="0.2">
      <c r="A164" s="236" t="s">
        <v>434</v>
      </c>
      <c r="B164" s="790">
        <v>14</v>
      </c>
      <c r="C164" s="237">
        <v>7</v>
      </c>
      <c r="D164" s="237">
        <v>13</v>
      </c>
      <c r="E164" s="237">
        <v>2</v>
      </c>
      <c r="F164" s="238" t="s">
        <v>168</v>
      </c>
      <c r="G164" s="238" t="s">
        <v>168</v>
      </c>
      <c r="H164" s="793">
        <v>22</v>
      </c>
      <c r="I164" s="50"/>
    </row>
    <row r="165" spans="1:9" x14ac:dyDescent="0.2">
      <c r="A165" s="236" t="s">
        <v>435</v>
      </c>
      <c r="B165" s="790">
        <v>2</v>
      </c>
      <c r="C165" s="237">
        <v>1</v>
      </c>
      <c r="D165" s="237">
        <v>2</v>
      </c>
      <c r="E165" s="238">
        <v>1</v>
      </c>
      <c r="F165" s="238" t="s">
        <v>168</v>
      </c>
      <c r="G165" s="238" t="s">
        <v>168</v>
      </c>
      <c r="H165" s="793">
        <v>4</v>
      </c>
      <c r="I165" s="50"/>
    </row>
    <row r="166" spans="1:9" x14ac:dyDescent="0.2">
      <c r="A166" s="236" t="s">
        <v>436</v>
      </c>
      <c r="B166" s="790">
        <v>26</v>
      </c>
      <c r="C166" s="237">
        <v>9</v>
      </c>
      <c r="D166" s="238">
        <v>11</v>
      </c>
      <c r="E166" s="238" t="s">
        <v>168</v>
      </c>
      <c r="F166" s="238" t="s">
        <v>168</v>
      </c>
      <c r="G166" s="238">
        <v>5</v>
      </c>
      <c r="H166" s="793">
        <v>25</v>
      </c>
      <c r="I166" s="50"/>
    </row>
    <row r="167" spans="1:9" x14ac:dyDescent="0.2">
      <c r="A167" s="236"/>
      <c r="B167" s="237"/>
      <c r="C167" s="237"/>
      <c r="D167" s="237"/>
      <c r="E167" s="237"/>
      <c r="F167" s="237"/>
      <c r="G167" s="237"/>
      <c r="H167" s="237"/>
      <c r="I167" s="50"/>
    </row>
    <row r="168" spans="1:9" x14ac:dyDescent="0.2">
      <c r="A168" s="248" t="s">
        <v>152</v>
      </c>
      <c r="B168" s="256">
        <v>1180</v>
      </c>
      <c r="C168" s="256">
        <v>529</v>
      </c>
      <c r="D168" s="256">
        <v>434</v>
      </c>
      <c r="E168" s="256">
        <v>163</v>
      </c>
      <c r="F168" s="256">
        <v>10</v>
      </c>
      <c r="G168" s="256">
        <v>76</v>
      </c>
      <c r="H168" s="787">
        <v>1212</v>
      </c>
      <c r="I168" s="50"/>
    </row>
    <row r="169" spans="1:9" x14ac:dyDescent="0.2">
      <c r="A169" s="260"/>
      <c r="B169" s="250" t="str">
        <f t="shared" ref="B169:H169" si="8">IF(AND(B168="-",SUM(B150:B166)=0),"",IF(B168=SUM(B150:B166),"","TOTALS DON’T MATCH SUM OF THE PART"))</f>
        <v/>
      </c>
      <c r="C169" s="250" t="str">
        <f t="shared" si="8"/>
        <v/>
      </c>
      <c r="D169" s="250" t="str">
        <f t="shared" si="8"/>
        <v/>
      </c>
      <c r="E169" s="250" t="str">
        <f t="shared" si="8"/>
        <v/>
      </c>
      <c r="F169" s="250" t="str">
        <f t="shared" si="8"/>
        <v/>
      </c>
      <c r="G169" s="250" t="str">
        <f t="shared" si="8"/>
        <v/>
      </c>
      <c r="H169" s="250" t="str">
        <f t="shared" si="8"/>
        <v/>
      </c>
    </row>
    <row r="170" spans="1:9" x14ac:dyDescent="0.2">
      <c r="A170" s="215"/>
      <c r="B170" s="125" t="str">
        <f t="shared" ref="B170:H170" si="9">IF(B168=B15,"","ERROR WITH TOP `TABLE")</f>
        <v/>
      </c>
      <c r="C170" s="125" t="str">
        <f t="shared" si="9"/>
        <v/>
      </c>
      <c r="D170" s="125" t="str">
        <f t="shared" si="9"/>
        <v/>
      </c>
      <c r="E170" s="125" t="str">
        <f t="shared" si="9"/>
        <v/>
      </c>
      <c r="F170" s="125" t="str">
        <f t="shared" si="9"/>
        <v/>
      </c>
      <c r="G170" s="125" t="str">
        <f t="shared" si="9"/>
        <v/>
      </c>
      <c r="H170" s="125" t="str">
        <f t="shared" si="9"/>
        <v/>
      </c>
    </row>
    <row r="171" spans="1:9" ht="12.75" customHeight="1" x14ac:dyDescent="0.2">
      <c r="A171" s="1263" t="s">
        <v>496</v>
      </c>
      <c r="B171" s="1342" t="s">
        <v>461</v>
      </c>
      <c r="C171" s="1268" t="s">
        <v>305</v>
      </c>
      <c r="D171" s="1268"/>
      <c r="E171" s="1268"/>
      <c r="F171" s="1268"/>
      <c r="G171" s="1268"/>
      <c r="H171" s="1268"/>
    </row>
    <row r="172" spans="1:9" ht="12.75" customHeight="1" x14ac:dyDescent="0.2">
      <c r="A172" s="1322"/>
      <c r="B172" s="1343"/>
      <c r="C172" s="1345" t="s">
        <v>462</v>
      </c>
      <c r="D172" s="1345" t="s">
        <v>463</v>
      </c>
      <c r="E172" s="1345" t="s">
        <v>464</v>
      </c>
      <c r="F172" s="1345" t="s">
        <v>465</v>
      </c>
      <c r="G172" s="1345" t="s">
        <v>466</v>
      </c>
      <c r="H172" s="1343" t="s">
        <v>420</v>
      </c>
    </row>
    <row r="173" spans="1:9" x14ac:dyDescent="0.2">
      <c r="A173" s="1323"/>
      <c r="B173" s="1344"/>
      <c r="C173" s="1346"/>
      <c r="D173" s="1346"/>
      <c r="E173" s="1346"/>
      <c r="F173" s="1346"/>
      <c r="G173" s="1346"/>
      <c r="H173" s="1344"/>
    </row>
    <row r="174" spans="1:9" x14ac:dyDescent="0.2">
      <c r="A174" s="261"/>
      <c r="B174" s="262"/>
      <c r="C174" s="262"/>
      <c r="D174" s="262"/>
      <c r="E174" s="262"/>
      <c r="F174" s="262"/>
      <c r="G174" s="262"/>
      <c r="H174" s="262"/>
    </row>
    <row r="175" spans="1:9" x14ac:dyDescent="0.2">
      <c r="A175" s="261" t="s">
        <v>421</v>
      </c>
      <c r="B175" s="790">
        <v>98</v>
      </c>
      <c r="C175" s="251">
        <v>35</v>
      </c>
      <c r="D175" s="251">
        <v>50</v>
      </c>
      <c r="E175" s="251">
        <v>25</v>
      </c>
      <c r="F175" s="263">
        <v>1</v>
      </c>
      <c r="G175" s="251">
        <v>5</v>
      </c>
      <c r="H175" s="786">
        <v>116</v>
      </c>
      <c r="I175" s="50"/>
    </row>
    <row r="176" spans="1:9" x14ac:dyDescent="0.2">
      <c r="A176" s="261" t="s">
        <v>408</v>
      </c>
      <c r="B176" s="790">
        <v>28</v>
      </c>
      <c r="C176" s="251">
        <v>5</v>
      </c>
      <c r="D176" s="251">
        <v>5</v>
      </c>
      <c r="E176" s="263" t="s">
        <v>168</v>
      </c>
      <c r="F176" s="263" t="s">
        <v>168</v>
      </c>
      <c r="G176" s="263" t="s">
        <v>168</v>
      </c>
      <c r="H176" s="786">
        <v>10</v>
      </c>
      <c r="I176" s="50"/>
    </row>
    <row r="177" spans="1:9" x14ac:dyDescent="0.2">
      <c r="A177" s="261" t="s">
        <v>422</v>
      </c>
      <c r="B177" s="790">
        <v>20</v>
      </c>
      <c r="C177" s="251">
        <v>4</v>
      </c>
      <c r="D177" s="251">
        <v>8</v>
      </c>
      <c r="E177" s="251">
        <v>5</v>
      </c>
      <c r="F177" s="263" t="s">
        <v>168</v>
      </c>
      <c r="G177" s="263">
        <v>1</v>
      </c>
      <c r="H177" s="786">
        <v>18</v>
      </c>
      <c r="I177" s="50"/>
    </row>
    <row r="178" spans="1:9" x14ac:dyDescent="0.2">
      <c r="A178" s="261" t="s">
        <v>423</v>
      </c>
      <c r="B178" s="790">
        <v>27</v>
      </c>
      <c r="C178" s="251">
        <v>12</v>
      </c>
      <c r="D178" s="251">
        <v>11</v>
      </c>
      <c r="E178" s="263">
        <v>5</v>
      </c>
      <c r="F178" s="263" t="s">
        <v>168</v>
      </c>
      <c r="G178" s="263" t="s">
        <v>168</v>
      </c>
      <c r="H178" s="786">
        <v>28</v>
      </c>
      <c r="I178" s="50"/>
    </row>
    <row r="179" spans="1:9" x14ac:dyDescent="0.2">
      <c r="A179" s="261" t="s">
        <v>424</v>
      </c>
      <c r="B179" s="790">
        <v>117</v>
      </c>
      <c r="C179" s="251">
        <v>27</v>
      </c>
      <c r="D179" s="251">
        <v>41</v>
      </c>
      <c r="E179" s="251">
        <v>19</v>
      </c>
      <c r="F179" s="263" t="s">
        <v>168</v>
      </c>
      <c r="G179" s="251">
        <v>2</v>
      </c>
      <c r="H179" s="786">
        <v>89</v>
      </c>
      <c r="I179" s="50"/>
    </row>
    <row r="180" spans="1:9" x14ac:dyDescent="0.2">
      <c r="A180" s="261" t="s">
        <v>425</v>
      </c>
      <c r="B180" s="790">
        <v>192</v>
      </c>
      <c r="C180" s="251">
        <v>66</v>
      </c>
      <c r="D180" s="251">
        <v>73</v>
      </c>
      <c r="E180" s="251">
        <v>17</v>
      </c>
      <c r="F180" s="263" t="s">
        <v>168</v>
      </c>
      <c r="G180" s="251">
        <v>14</v>
      </c>
      <c r="H180" s="786">
        <v>170</v>
      </c>
      <c r="I180" s="50"/>
    </row>
    <row r="181" spans="1:9" x14ac:dyDescent="0.2">
      <c r="A181" s="261" t="s">
        <v>426</v>
      </c>
      <c r="B181" s="790">
        <v>82</v>
      </c>
      <c r="C181" s="251">
        <v>19</v>
      </c>
      <c r="D181" s="251">
        <v>58</v>
      </c>
      <c r="E181" s="251">
        <v>16</v>
      </c>
      <c r="F181" s="263">
        <v>1</v>
      </c>
      <c r="G181" s="263">
        <v>8</v>
      </c>
      <c r="H181" s="786">
        <v>102</v>
      </c>
      <c r="I181" s="50"/>
    </row>
    <row r="182" spans="1:9" x14ac:dyDescent="0.2">
      <c r="A182" s="261" t="s">
        <v>427</v>
      </c>
      <c r="B182" s="790" t="s">
        <v>168</v>
      </c>
      <c r="C182" s="263" t="s">
        <v>168</v>
      </c>
      <c r="D182" s="263" t="s">
        <v>168</v>
      </c>
      <c r="E182" s="263">
        <v>1</v>
      </c>
      <c r="F182" s="263" t="s">
        <v>168</v>
      </c>
      <c r="G182" s="263" t="s">
        <v>168</v>
      </c>
      <c r="H182" s="786">
        <v>1</v>
      </c>
      <c r="I182" s="50"/>
    </row>
    <row r="183" spans="1:9" x14ac:dyDescent="0.2">
      <c r="A183" s="261" t="s">
        <v>428</v>
      </c>
      <c r="B183" s="790">
        <v>208</v>
      </c>
      <c r="C183" s="251">
        <v>65</v>
      </c>
      <c r="D183" s="251">
        <v>58</v>
      </c>
      <c r="E183" s="251">
        <v>30</v>
      </c>
      <c r="F183" s="263">
        <v>1</v>
      </c>
      <c r="G183" s="251">
        <v>6</v>
      </c>
      <c r="H183" s="786">
        <v>160</v>
      </c>
      <c r="I183" s="50"/>
    </row>
    <row r="184" spans="1:9" x14ac:dyDescent="0.2">
      <c r="A184" s="261" t="s">
        <v>429</v>
      </c>
      <c r="B184" s="790">
        <v>51</v>
      </c>
      <c r="C184" s="251">
        <v>27</v>
      </c>
      <c r="D184" s="255">
        <v>17</v>
      </c>
      <c r="E184" s="263">
        <v>3</v>
      </c>
      <c r="F184" s="263" t="s">
        <v>168</v>
      </c>
      <c r="G184" s="263" t="s">
        <v>168</v>
      </c>
      <c r="H184" s="786">
        <v>47</v>
      </c>
      <c r="I184" s="50"/>
    </row>
    <row r="185" spans="1:9" x14ac:dyDescent="0.2">
      <c r="A185" s="261" t="s">
        <v>430</v>
      </c>
      <c r="B185" s="790" t="s">
        <v>168</v>
      </c>
      <c r="C185" s="263" t="s">
        <v>168</v>
      </c>
      <c r="D185" s="263" t="s">
        <v>168</v>
      </c>
      <c r="E185" s="263" t="s">
        <v>168</v>
      </c>
      <c r="F185" s="263" t="s">
        <v>168</v>
      </c>
      <c r="G185" s="263" t="s">
        <v>168</v>
      </c>
      <c r="H185" s="786" t="s">
        <v>168</v>
      </c>
      <c r="I185" s="50"/>
    </row>
    <row r="186" spans="1:9" x14ac:dyDescent="0.2">
      <c r="A186" s="261" t="s">
        <v>431</v>
      </c>
      <c r="B186" s="790">
        <v>4</v>
      </c>
      <c r="C186" s="263" t="s">
        <v>168</v>
      </c>
      <c r="D186" s="251">
        <v>1</v>
      </c>
      <c r="E186" s="263">
        <v>1</v>
      </c>
      <c r="F186" s="263" t="s">
        <v>168</v>
      </c>
      <c r="G186" s="263" t="s">
        <v>168</v>
      </c>
      <c r="H186" s="786">
        <v>2</v>
      </c>
      <c r="I186" s="50"/>
    </row>
    <row r="187" spans="1:9" x14ac:dyDescent="0.2">
      <c r="A187" s="261" t="s">
        <v>432</v>
      </c>
      <c r="B187" s="790">
        <v>56</v>
      </c>
      <c r="C187" s="251">
        <v>18</v>
      </c>
      <c r="D187" s="251">
        <v>26</v>
      </c>
      <c r="E187" s="251">
        <v>2</v>
      </c>
      <c r="F187" s="263" t="s">
        <v>168</v>
      </c>
      <c r="G187" s="263" t="s">
        <v>168</v>
      </c>
      <c r="H187" s="786">
        <v>46</v>
      </c>
      <c r="I187" s="50"/>
    </row>
    <row r="188" spans="1:9" x14ac:dyDescent="0.2">
      <c r="A188" s="236" t="s">
        <v>507</v>
      </c>
      <c r="B188" s="790">
        <v>298</v>
      </c>
      <c r="C188" s="251">
        <v>209</v>
      </c>
      <c r="D188" s="251">
        <v>53</v>
      </c>
      <c r="E188" s="251">
        <v>33</v>
      </c>
      <c r="F188" s="263">
        <v>1</v>
      </c>
      <c r="G188" s="263">
        <v>16</v>
      </c>
      <c r="H188" s="786">
        <v>312</v>
      </c>
      <c r="I188" s="50"/>
    </row>
    <row r="189" spans="1:9" x14ac:dyDescent="0.2">
      <c r="A189" s="261" t="s">
        <v>434</v>
      </c>
      <c r="B189" s="790">
        <v>27</v>
      </c>
      <c r="C189" s="251">
        <v>7</v>
      </c>
      <c r="D189" s="251">
        <v>10</v>
      </c>
      <c r="E189" s="251">
        <v>1</v>
      </c>
      <c r="F189" s="263" t="s">
        <v>168</v>
      </c>
      <c r="G189" s="263">
        <v>1</v>
      </c>
      <c r="H189" s="786">
        <v>19</v>
      </c>
      <c r="I189" s="50"/>
    </row>
    <row r="190" spans="1:9" x14ac:dyDescent="0.2">
      <c r="A190" s="261" t="s">
        <v>435</v>
      </c>
      <c r="B190" s="790">
        <v>5</v>
      </c>
      <c r="C190" s="251">
        <v>2</v>
      </c>
      <c r="D190" s="251">
        <v>4</v>
      </c>
      <c r="E190" s="263" t="s">
        <v>168</v>
      </c>
      <c r="F190" s="263" t="s">
        <v>168</v>
      </c>
      <c r="G190" s="263" t="s">
        <v>168</v>
      </c>
      <c r="H190" s="786">
        <v>6</v>
      </c>
      <c r="I190" s="50"/>
    </row>
    <row r="191" spans="1:9" x14ac:dyDescent="0.2">
      <c r="A191" s="261" t="s">
        <v>436</v>
      </c>
      <c r="B191" s="790">
        <v>12</v>
      </c>
      <c r="C191" s="251">
        <v>8</v>
      </c>
      <c r="D191" s="263">
        <v>4</v>
      </c>
      <c r="E191" s="263">
        <v>1</v>
      </c>
      <c r="F191" s="263" t="s">
        <v>168</v>
      </c>
      <c r="G191" s="263" t="s">
        <v>168</v>
      </c>
      <c r="H191" s="786">
        <v>13</v>
      </c>
      <c r="I191" s="50"/>
    </row>
    <row r="192" spans="1:9" x14ac:dyDescent="0.2">
      <c r="A192" s="261"/>
      <c r="B192" s="251"/>
      <c r="C192" s="251"/>
      <c r="D192" s="251"/>
      <c r="E192" s="251"/>
      <c r="F192" s="251"/>
      <c r="G192" s="251"/>
      <c r="H192" s="251"/>
      <c r="I192" s="50"/>
    </row>
    <row r="193" spans="1:10" x14ac:dyDescent="0.2">
      <c r="A193" s="248" t="s">
        <v>152</v>
      </c>
      <c r="B193" s="256">
        <v>1225</v>
      </c>
      <c r="C193" s="256">
        <v>504</v>
      </c>
      <c r="D193" s="256">
        <v>419</v>
      </c>
      <c r="E193" s="256">
        <v>159</v>
      </c>
      <c r="F193" s="256">
        <v>4</v>
      </c>
      <c r="G193" s="256">
        <v>53</v>
      </c>
      <c r="H193" s="787">
        <v>1139</v>
      </c>
      <c r="I193" s="50"/>
    </row>
    <row r="194" spans="1:10" x14ac:dyDescent="0.2">
      <c r="A194" s="260"/>
      <c r="B194" s="102" t="str">
        <f t="shared" ref="B194:H194" si="10">IF(AND(B193="-",SUM(B175:B191)=0),"",IF(B193=SUM(B175:B191),"","TOTALS DON’T MATCH SUM OF THE PART"))</f>
        <v/>
      </c>
      <c r="C194" s="102" t="str">
        <f t="shared" si="10"/>
        <v/>
      </c>
      <c r="D194" s="102" t="str">
        <f t="shared" si="10"/>
        <v/>
      </c>
      <c r="E194" s="102" t="str">
        <f t="shared" si="10"/>
        <v/>
      </c>
      <c r="F194" s="102" t="str">
        <f t="shared" si="10"/>
        <v/>
      </c>
      <c r="G194" s="102" t="str">
        <f t="shared" si="10"/>
        <v/>
      </c>
      <c r="H194" s="102" t="str">
        <f t="shared" si="10"/>
        <v/>
      </c>
    </row>
    <row r="195" spans="1:10" x14ac:dyDescent="0.2">
      <c r="A195" s="215"/>
      <c r="B195" s="125" t="str">
        <f t="shared" ref="B195:H195" si="11">IF(B193=B14,"","ERROR WITH TOP `TABLE")</f>
        <v/>
      </c>
      <c r="C195" s="125" t="str">
        <f t="shared" si="11"/>
        <v/>
      </c>
      <c r="D195" s="125" t="str">
        <f t="shared" si="11"/>
        <v/>
      </c>
      <c r="E195" s="125" t="str">
        <f t="shared" si="11"/>
        <v/>
      </c>
      <c r="F195" s="125" t="str">
        <f t="shared" si="11"/>
        <v/>
      </c>
      <c r="G195" s="125" t="str">
        <f t="shared" si="11"/>
        <v/>
      </c>
      <c r="H195" s="125" t="str">
        <f t="shared" si="11"/>
        <v/>
      </c>
    </row>
    <row r="196" spans="1:10" ht="12.75" customHeight="1" x14ac:dyDescent="0.2">
      <c r="A196" s="1263" t="s">
        <v>497</v>
      </c>
      <c r="B196" s="1342" t="s">
        <v>461</v>
      </c>
      <c r="C196" s="1268" t="s">
        <v>305</v>
      </c>
      <c r="D196" s="1268"/>
      <c r="E196" s="1268"/>
      <c r="F196" s="1268"/>
      <c r="G196" s="1268"/>
      <c r="H196" s="1268"/>
    </row>
    <row r="197" spans="1:10" ht="12.75" customHeight="1" x14ac:dyDescent="0.2">
      <c r="A197" s="1322"/>
      <c r="B197" s="1343"/>
      <c r="C197" s="1345" t="s">
        <v>462</v>
      </c>
      <c r="D197" s="1345" t="s">
        <v>463</v>
      </c>
      <c r="E197" s="1345" t="s">
        <v>464</v>
      </c>
      <c r="F197" s="1345" t="s">
        <v>465</v>
      </c>
      <c r="G197" s="1345" t="s">
        <v>466</v>
      </c>
      <c r="H197" s="1343" t="s">
        <v>420</v>
      </c>
    </row>
    <row r="198" spans="1:10" x14ac:dyDescent="0.2">
      <c r="A198" s="1323"/>
      <c r="B198" s="1344"/>
      <c r="C198" s="1346"/>
      <c r="D198" s="1346"/>
      <c r="E198" s="1346"/>
      <c r="F198" s="1346"/>
      <c r="G198" s="1346"/>
      <c r="H198" s="1344"/>
    </row>
    <row r="199" spans="1:10" x14ac:dyDescent="0.2">
      <c r="A199" s="261"/>
      <c r="B199" s="262"/>
      <c r="C199" s="262"/>
      <c r="D199" s="262"/>
      <c r="E199" s="262"/>
      <c r="F199" s="262"/>
      <c r="G199" s="262"/>
      <c r="H199" s="262"/>
    </row>
    <row r="200" spans="1:10" x14ac:dyDescent="0.2">
      <c r="A200" s="261" t="s">
        <v>421</v>
      </c>
      <c r="B200" s="790">
        <v>114</v>
      </c>
      <c r="C200" s="251">
        <v>26</v>
      </c>
      <c r="D200" s="251">
        <v>62</v>
      </c>
      <c r="E200" s="251">
        <v>28</v>
      </c>
      <c r="F200" s="263">
        <v>3</v>
      </c>
      <c r="G200" s="251">
        <v>3</v>
      </c>
      <c r="H200" s="786">
        <v>122</v>
      </c>
      <c r="I200" s="50"/>
      <c r="J200" s="239"/>
    </row>
    <row r="201" spans="1:10" x14ac:dyDescent="0.2">
      <c r="A201" s="261" t="s">
        <v>408</v>
      </c>
      <c r="B201" s="790">
        <v>14</v>
      </c>
      <c r="C201" s="251">
        <v>2</v>
      </c>
      <c r="D201" s="251">
        <v>10</v>
      </c>
      <c r="E201" s="263">
        <v>1</v>
      </c>
      <c r="F201" s="263" t="s">
        <v>168</v>
      </c>
      <c r="G201" s="263" t="s">
        <v>168</v>
      </c>
      <c r="H201" s="786">
        <v>13</v>
      </c>
      <c r="I201" s="50"/>
      <c r="J201" s="239"/>
    </row>
    <row r="202" spans="1:10" x14ac:dyDescent="0.2">
      <c r="A202" s="261" t="s">
        <v>422</v>
      </c>
      <c r="B202" s="790">
        <v>22</v>
      </c>
      <c r="C202" s="251">
        <v>4</v>
      </c>
      <c r="D202" s="251">
        <v>13</v>
      </c>
      <c r="E202" s="251">
        <v>2</v>
      </c>
      <c r="F202" s="263" t="s">
        <v>168</v>
      </c>
      <c r="G202" s="263" t="s">
        <v>168</v>
      </c>
      <c r="H202" s="786">
        <v>19</v>
      </c>
      <c r="I202" s="50"/>
      <c r="J202" s="239"/>
    </row>
    <row r="203" spans="1:10" x14ac:dyDescent="0.2">
      <c r="A203" s="261" t="s">
        <v>423</v>
      </c>
      <c r="B203" s="790">
        <v>25</v>
      </c>
      <c r="C203" s="251">
        <v>16</v>
      </c>
      <c r="D203" s="251">
        <v>4</v>
      </c>
      <c r="E203" s="263">
        <v>1</v>
      </c>
      <c r="F203" s="263" t="s">
        <v>168</v>
      </c>
      <c r="G203" s="263">
        <v>1</v>
      </c>
      <c r="H203" s="786">
        <v>22</v>
      </c>
      <c r="I203" s="50"/>
      <c r="J203" s="239"/>
    </row>
    <row r="204" spans="1:10" x14ac:dyDescent="0.2">
      <c r="A204" s="261" t="s">
        <v>424</v>
      </c>
      <c r="B204" s="790">
        <v>83</v>
      </c>
      <c r="C204" s="251">
        <v>29</v>
      </c>
      <c r="D204" s="251">
        <v>45</v>
      </c>
      <c r="E204" s="251">
        <v>21</v>
      </c>
      <c r="F204" s="263" t="s">
        <v>168</v>
      </c>
      <c r="G204" s="251">
        <v>3</v>
      </c>
      <c r="H204" s="786">
        <v>98</v>
      </c>
      <c r="I204" s="50"/>
      <c r="J204" s="239"/>
    </row>
    <row r="205" spans="1:10" x14ac:dyDescent="0.2">
      <c r="A205" s="261" t="s">
        <v>425</v>
      </c>
      <c r="B205" s="790">
        <v>161</v>
      </c>
      <c r="C205" s="251">
        <v>36</v>
      </c>
      <c r="D205" s="251">
        <v>68</v>
      </c>
      <c r="E205" s="251">
        <v>15</v>
      </c>
      <c r="F205" s="263" t="s">
        <v>168</v>
      </c>
      <c r="G205" s="251">
        <v>7</v>
      </c>
      <c r="H205" s="786">
        <v>126</v>
      </c>
      <c r="I205" s="50"/>
      <c r="J205" s="239"/>
    </row>
    <row r="206" spans="1:10" x14ac:dyDescent="0.2">
      <c r="A206" s="261" t="s">
        <v>426</v>
      </c>
      <c r="B206" s="790">
        <v>94</v>
      </c>
      <c r="C206" s="251">
        <v>17</v>
      </c>
      <c r="D206" s="251">
        <v>24</v>
      </c>
      <c r="E206" s="251">
        <v>18</v>
      </c>
      <c r="F206" s="263" t="s">
        <v>168</v>
      </c>
      <c r="G206" s="263">
        <v>6</v>
      </c>
      <c r="H206" s="786">
        <v>65</v>
      </c>
      <c r="I206" s="50"/>
      <c r="J206" s="239"/>
    </row>
    <row r="207" spans="1:10" x14ac:dyDescent="0.2">
      <c r="A207" s="261" t="s">
        <v>427</v>
      </c>
      <c r="B207" s="790">
        <v>2</v>
      </c>
      <c r="C207" s="263">
        <v>2</v>
      </c>
      <c r="D207" s="263">
        <v>2</v>
      </c>
      <c r="E207" s="263">
        <v>1</v>
      </c>
      <c r="F207" s="263" t="s">
        <v>168</v>
      </c>
      <c r="G207" s="263" t="s">
        <v>168</v>
      </c>
      <c r="H207" s="786">
        <v>5</v>
      </c>
      <c r="I207" s="50"/>
      <c r="J207" s="239"/>
    </row>
    <row r="208" spans="1:10" x14ac:dyDescent="0.2">
      <c r="A208" s="261" t="s">
        <v>428</v>
      </c>
      <c r="B208" s="790">
        <v>196</v>
      </c>
      <c r="C208" s="251">
        <v>80</v>
      </c>
      <c r="D208" s="251">
        <v>97</v>
      </c>
      <c r="E208" s="251">
        <v>33</v>
      </c>
      <c r="F208" s="263" t="s">
        <v>168</v>
      </c>
      <c r="G208" s="251">
        <v>6</v>
      </c>
      <c r="H208" s="786">
        <v>216</v>
      </c>
      <c r="I208" s="50"/>
      <c r="J208" s="239"/>
    </row>
    <row r="209" spans="1:10" x14ac:dyDescent="0.2">
      <c r="A209" s="261" t="s">
        <v>429</v>
      </c>
      <c r="B209" s="790">
        <v>38</v>
      </c>
      <c r="C209" s="251">
        <v>24</v>
      </c>
      <c r="D209" s="255">
        <v>11</v>
      </c>
      <c r="E209" s="263">
        <v>1</v>
      </c>
      <c r="F209" s="263" t="s">
        <v>168</v>
      </c>
      <c r="G209" s="263">
        <v>1</v>
      </c>
      <c r="H209" s="786">
        <v>37</v>
      </c>
      <c r="I209" s="50"/>
      <c r="J209" s="239"/>
    </row>
    <row r="210" spans="1:10" x14ac:dyDescent="0.2">
      <c r="A210" s="261" t="s">
        <v>430</v>
      </c>
      <c r="B210" s="790" t="s">
        <v>168</v>
      </c>
      <c r="C210" s="263" t="s">
        <v>168</v>
      </c>
      <c r="D210" s="263" t="s">
        <v>168</v>
      </c>
      <c r="E210" s="263" t="s">
        <v>168</v>
      </c>
      <c r="F210" s="263" t="s">
        <v>168</v>
      </c>
      <c r="G210" s="263" t="s">
        <v>168</v>
      </c>
      <c r="H210" s="786" t="s">
        <v>168</v>
      </c>
      <c r="I210" s="50"/>
      <c r="J210" s="239"/>
    </row>
    <row r="211" spans="1:10" x14ac:dyDescent="0.2">
      <c r="A211" s="261" t="s">
        <v>431</v>
      </c>
      <c r="B211" s="790">
        <v>3</v>
      </c>
      <c r="C211" s="263" t="s">
        <v>168</v>
      </c>
      <c r="D211" s="251">
        <v>4</v>
      </c>
      <c r="E211" s="263" t="s">
        <v>168</v>
      </c>
      <c r="F211" s="263" t="s">
        <v>168</v>
      </c>
      <c r="G211" s="263" t="s">
        <v>168</v>
      </c>
      <c r="H211" s="786">
        <v>4</v>
      </c>
      <c r="I211" s="50"/>
      <c r="J211" s="239"/>
    </row>
    <row r="212" spans="1:10" x14ac:dyDescent="0.2">
      <c r="A212" s="261" t="s">
        <v>432</v>
      </c>
      <c r="B212" s="790">
        <v>40</v>
      </c>
      <c r="C212" s="251">
        <v>13</v>
      </c>
      <c r="D212" s="251">
        <v>17</v>
      </c>
      <c r="E212" s="251">
        <v>11</v>
      </c>
      <c r="F212" s="263" t="s">
        <v>168</v>
      </c>
      <c r="G212" s="263">
        <v>2</v>
      </c>
      <c r="H212" s="786">
        <v>43</v>
      </c>
      <c r="I212" s="50"/>
      <c r="J212" s="239"/>
    </row>
    <row r="213" spans="1:10" x14ac:dyDescent="0.2">
      <c r="A213" s="236" t="s">
        <v>507</v>
      </c>
      <c r="B213" s="790">
        <v>395</v>
      </c>
      <c r="C213" s="251">
        <v>276</v>
      </c>
      <c r="D213" s="251">
        <v>67</v>
      </c>
      <c r="E213" s="251">
        <v>40</v>
      </c>
      <c r="F213" s="263" t="s">
        <v>168</v>
      </c>
      <c r="G213" s="263">
        <v>18</v>
      </c>
      <c r="H213" s="786">
        <v>401</v>
      </c>
      <c r="I213" s="50"/>
      <c r="J213" s="239"/>
    </row>
    <row r="214" spans="1:10" x14ac:dyDescent="0.2">
      <c r="A214" s="261" t="s">
        <v>434</v>
      </c>
      <c r="B214" s="790">
        <v>20</v>
      </c>
      <c r="C214" s="251">
        <v>7</v>
      </c>
      <c r="D214" s="251">
        <v>8</v>
      </c>
      <c r="E214" s="251">
        <v>8</v>
      </c>
      <c r="F214" s="263">
        <v>2</v>
      </c>
      <c r="G214" s="263">
        <v>1</v>
      </c>
      <c r="H214" s="786">
        <v>26</v>
      </c>
      <c r="I214" s="50"/>
      <c r="J214" s="239"/>
    </row>
    <row r="215" spans="1:10" x14ac:dyDescent="0.2">
      <c r="A215" s="261" t="s">
        <v>435</v>
      </c>
      <c r="B215" s="790">
        <v>7</v>
      </c>
      <c r="C215" s="251">
        <v>2</v>
      </c>
      <c r="D215" s="251">
        <v>5</v>
      </c>
      <c r="E215" s="263">
        <v>2</v>
      </c>
      <c r="F215" s="263" t="s">
        <v>168</v>
      </c>
      <c r="G215" s="263" t="s">
        <v>168</v>
      </c>
      <c r="H215" s="786">
        <v>9</v>
      </c>
      <c r="I215" s="50"/>
      <c r="J215" s="239"/>
    </row>
    <row r="216" spans="1:10" x14ac:dyDescent="0.2">
      <c r="A216" s="261" t="s">
        <v>436</v>
      </c>
      <c r="B216" s="790">
        <v>11</v>
      </c>
      <c r="C216" s="251">
        <v>2</v>
      </c>
      <c r="D216" s="263">
        <v>6</v>
      </c>
      <c r="E216" s="263">
        <v>1</v>
      </c>
      <c r="F216" s="263" t="s">
        <v>168</v>
      </c>
      <c r="G216" s="263" t="s">
        <v>168</v>
      </c>
      <c r="H216" s="786">
        <v>9</v>
      </c>
      <c r="I216" s="50"/>
      <c r="J216" s="239"/>
    </row>
    <row r="217" spans="1:10" x14ac:dyDescent="0.2">
      <c r="A217" s="261"/>
      <c r="B217" s="251"/>
      <c r="C217" s="251"/>
      <c r="D217" s="251"/>
      <c r="E217" s="251"/>
      <c r="F217" s="251"/>
      <c r="G217" s="251"/>
      <c r="H217" s="251"/>
      <c r="I217" s="50"/>
      <c r="J217" s="239"/>
    </row>
    <row r="218" spans="1:10" x14ac:dyDescent="0.2">
      <c r="A218" s="248" t="s">
        <v>152</v>
      </c>
      <c r="B218" s="256">
        <v>1225</v>
      </c>
      <c r="C218" s="256">
        <v>536</v>
      </c>
      <c r="D218" s="256">
        <v>443</v>
      </c>
      <c r="E218" s="256">
        <v>183</v>
      </c>
      <c r="F218" s="256">
        <v>5</v>
      </c>
      <c r="G218" s="256">
        <v>48</v>
      </c>
      <c r="H218" s="787">
        <v>1215</v>
      </c>
      <c r="I218" s="50"/>
      <c r="J218" s="239"/>
    </row>
    <row r="219" spans="1:10" x14ac:dyDescent="0.2">
      <c r="A219" s="260"/>
      <c r="B219" s="264"/>
      <c r="C219" s="264"/>
      <c r="D219" s="264"/>
      <c r="E219" s="264"/>
      <c r="F219" s="264"/>
      <c r="G219" s="264"/>
      <c r="H219" s="264"/>
    </row>
    <row r="220" spans="1:10" x14ac:dyDescent="0.2">
      <c r="A220" s="267" t="s">
        <v>590</v>
      </c>
      <c r="B220" s="265"/>
      <c r="C220" s="265"/>
      <c r="D220" s="266"/>
      <c r="E220" s="266"/>
      <c r="F220" s="266"/>
      <c r="G220" s="266"/>
      <c r="H220" s="265"/>
    </row>
    <row r="221" spans="1:10" x14ac:dyDescent="0.2">
      <c r="A221" s="92" t="s">
        <v>591</v>
      </c>
      <c r="B221" s="265"/>
      <c r="C221" s="265"/>
      <c r="D221" s="265"/>
      <c r="E221" s="265"/>
      <c r="F221" s="265"/>
      <c r="G221" s="265"/>
      <c r="H221" s="265"/>
    </row>
    <row r="222" spans="1:10" x14ac:dyDescent="0.2">
      <c r="A222" s="183" t="s">
        <v>92</v>
      </c>
      <c r="B222" s="268"/>
      <c r="C222" s="268"/>
      <c r="D222" s="268"/>
      <c r="E222" s="268"/>
      <c r="F222" s="268"/>
      <c r="G222" s="268"/>
      <c r="H222" s="268"/>
    </row>
    <row r="223" spans="1:10" x14ac:dyDescent="0.2">
      <c r="A223" s="91" t="s">
        <v>93</v>
      </c>
      <c r="B223" s="175"/>
      <c r="C223" s="175"/>
      <c r="D223" s="175"/>
      <c r="E223" s="175"/>
      <c r="F223" s="175"/>
      <c r="G223" s="175"/>
      <c r="H223" s="175"/>
    </row>
    <row r="224" spans="1:10" x14ac:dyDescent="0.2">
      <c r="A224" s="91" t="s">
        <v>94</v>
      </c>
      <c r="B224" s="175"/>
      <c r="C224" s="175"/>
      <c r="D224" s="175"/>
      <c r="E224" s="175"/>
      <c r="F224" s="175"/>
      <c r="G224" s="175"/>
      <c r="H224" s="175"/>
    </row>
    <row r="225" spans="1:8" x14ac:dyDescent="0.2">
      <c r="A225" s="91" t="s">
        <v>95</v>
      </c>
      <c r="B225" s="175"/>
      <c r="C225" s="175"/>
      <c r="D225" s="175"/>
      <c r="E225" s="175"/>
      <c r="F225" s="175"/>
      <c r="G225" s="175"/>
      <c r="H225" s="175"/>
    </row>
    <row r="226" spans="1:8" x14ac:dyDescent="0.2">
      <c r="A226" s="91" t="s">
        <v>96</v>
      </c>
      <c r="B226" s="175"/>
      <c r="C226" s="175"/>
      <c r="D226" s="175"/>
      <c r="E226" s="175"/>
      <c r="F226" s="175"/>
      <c r="G226" s="175"/>
      <c r="H226" s="175"/>
    </row>
    <row r="227" spans="1:8" x14ac:dyDescent="0.2">
      <c r="A227" s="91"/>
      <c r="B227" s="175"/>
      <c r="C227" s="175"/>
      <c r="D227" s="175"/>
      <c r="E227" s="175"/>
      <c r="F227" s="175"/>
      <c r="G227" s="175"/>
      <c r="H227" s="175"/>
    </row>
    <row r="228" spans="1:8" x14ac:dyDescent="0.2">
      <c r="A228" s="92" t="s">
        <v>99</v>
      </c>
      <c r="B228" s="175"/>
      <c r="C228" s="175"/>
      <c r="D228" s="175"/>
      <c r="E228" s="175"/>
      <c r="F228" s="175"/>
      <c r="G228" s="175"/>
      <c r="H228" s="175"/>
    </row>
    <row r="229" spans="1:8" x14ac:dyDescent="0.2">
      <c r="A229" s="93" t="s">
        <v>102</v>
      </c>
      <c r="B229" s="175"/>
      <c r="C229" s="175"/>
      <c r="D229" s="175"/>
      <c r="E229" s="175"/>
      <c r="F229" s="175"/>
      <c r="G229" s="175"/>
      <c r="H229" s="175"/>
    </row>
    <row r="230" spans="1:8" x14ac:dyDescent="0.2">
      <c r="A230" s="176"/>
      <c r="B230" s="175"/>
      <c r="C230" s="175"/>
      <c r="D230" s="175"/>
      <c r="E230" s="175"/>
      <c r="F230" s="175"/>
      <c r="G230" s="175"/>
      <c r="H230" s="175"/>
    </row>
    <row r="231" spans="1:8" x14ac:dyDescent="0.2">
      <c r="A231" s="176"/>
      <c r="B231" s="175"/>
      <c r="C231" s="175"/>
      <c r="D231" s="175"/>
      <c r="E231" s="175"/>
      <c r="F231" s="175"/>
      <c r="G231" s="175"/>
      <c r="H231" s="175"/>
    </row>
    <row r="232" spans="1:8" x14ac:dyDescent="0.2">
      <c r="A232" s="176"/>
      <c r="B232" s="175"/>
      <c r="C232" s="175"/>
      <c r="D232" s="175"/>
      <c r="E232" s="175"/>
      <c r="F232" s="175"/>
      <c r="G232" s="175"/>
      <c r="H232" s="175"/>
    </row>
    <row r="233" spans="1:8" x14ac:dyDescent="0.2">
      <c r="A233" s="176"/>
      <c r="B233" s="175"/>
      <c r="C233" s="175"/>
      <c r="D233" s="175"/>
      <c r="E233" s="175"/>
      <c r="F233" s="175"/>
      <c r="G233" s="175"/>
      <c r="H233" s="175"/>
    </row>
    <row r="234" spans="1:8" x14ac:dyDescent="0.2">
      <c r="A234" s="176"/>
      <c r="B234" s="175"/>
      <c r="C234" s="175"/>
      <c r="D234" s="175"/>
      <c r="E234" s="175"/>
      <c r="F234" s="175"/>
      <c r="G234" s="175"/>
      <c r="H234" s="175"/>
    </row>
    <row r="235" spans="1:8" x14ac:dyDescent="0.2">
      <c r="A235" s="176"/>
      <c r="B235" s="175"/>
      <c r="C235" s="175"/>
      <c r="D235" s="175"/>
      <c r="E235" s="175"/>
      <c r="F235" s="175"/>
      <c r="G235" s="175"/>
      <c r="H235" s="175"/>
    </row>
    <row r="236" spans="1:8" x14ac:dyDescent="0.2">
      <c r="A236" s="176"/>
      <c r="B236" s="175"/>
      <c r="C236" s="175"/>
      <c r="D236" s="175"/>
      <c r="E236" s="175"/>
      <c r="F236" s="175"/>
      <c r="G236" s="175"/>
      <c r="H236" s="175"/>
    </row>
    <row r="237" spans="1:8" x14ac:dyDescent="0.2">
      <c r="A237" s="176"/>
      <c r="B237" s="175"/>
      <c r="C237" s="175"/>
      <c r="D237" s="175"/>
      <c r="E237" s="175"/>
      <c r="F237" s="175"/>
      <c r="G237" s="175"/>
      <c r="H237" s="175"/>
    </row>
    <row r="238" spans="1:8" x14ac:dyDescent="0.2">
      <c r="A238" s="176"/>
      <c r="B238" s="175"/>
      <c r="C238" s="175"/>
      <c r="D238" s="175"/>
      <c r="E238" s="175"/>
      <c r="F238" s="175"/>
      <c r="G238" s="175"/>
      <c r="H238" s="175"/>
    </row>
    <row r="239" spans="1:8" x14ac:dyDescent="0.2">
      <c r="A239" s="176"/>
      <c r="B239" s="175"/>
      <c r="C239" s="175"/>
      <c r="D239" s="175"/>
      <c r="E239" s="175"/>
      <c r="F239" s="175"/>
      <c r="G239" s="175"/>
      <c r="H239" s="175"/>
    </row>
    <row r="240" spans="1:8" x14ac:dyDescent="0.2">
      <c r="A240" s="176"/>
      <c r="B240" s="175"/>
      <c r="C240" s="175"/>
      <c r="D240" s="175"/>
      <c r="E240" s="175"/>
      <c r="F240" s="175"/>
      <c r="G240" s="175"/>
      <c r="H240" s="175"/>
    </row>
    <row r="241" spans="1:8" x14ac:dyDescent="0.2">
      <c r="A241" s="176"/>
      <c r="B241" s="175"/>
      <c r="C241" s="175"/>
      <c r="D241" s="175"/>
      <c r="E241" s="175"/>
      <c r="F241" s="175"/>
      <c r="G241" s="175"/>
      <c r="H241" s="175"/>
    </row>
    <row r="242" spans="1:8" x14ac:dyDescent="0.2">
      <c r="A242" s="176"/>
      <c r="B242" s="175"/>
      <c r="C242" s="175"/>
      <c r="D242" s="175"/>
      <c r="E242" s="175"/>
      <c r="F242" s="175"/>
      <c r="G242" s="175"/>
      <c r="H242" s="175"/>
    </row>
    <row r="243" spans="1:8" x14ac:dyDescent="0.2">
      <c r="A243" s="176"/>
      <c r="B243" s="175"/>
      <c r="C243" s="175"/>
      <c r="D243" s="175"/>
      <c r="E243" s="175"/>
      <c r="F243" s="175"/>
      <c r="G243" s="175"/>
      <c r="H243" s="175"/>
    </row>
    <row r="244" spans="1:8" x14ac:dyDescent="0.2">
      <c r="A244" s="176"/>
      <c r="B244" s="175"/>
      <c r="C244" s="175"/>
      <c r="D244" s="175"/>
      <c r="E244" s="175"/>
      <c r="F244" s="175"/>
      <c r="G244" s="175"/>
      <c r="H244" s="175"/>
    </row>
    <row r="245" spans="1:8" x14ac:dyDescent="0.2">
      <c r="A245" s="176"/>
      <c r="B245" s="175"/>
      <c r="C245" s="175"/>
      <c r="D245" s="175"/>
      <c r="E245" s="175"/>
      <c r="F245" s="175"/>
      <c r="G245" s="175"/>
      <c r="H245" s="175"/>
    </row>
    <row r="246" spans="1:8" x14ac:dyDescent="0.2">
      <c r="A246" s="176"/>
      <c r="B246" s="175"/>
      <c r="C246" s="175"/>
      <c r="D246" s="175"/>
      <c r="E246" s="175"/>
      <c r="F246" s="175"/>
      <c r="G246" s="175"/>
      <c r="H246" s="175"/>
    </row>
    <row r="247" spans="1:8" x14ac:dyDescent="0.2">
      <c r="A247" s="176"/>
      <c r="B247" s="175"/>
      <c r="C247" s="175"/>
      <c r="D247" s="175"/>
      <c r="E247" s="175"/>
      <c r="F247" s="175"/>
      <c r="G247" s="175"/>
      <c r="H247" s="175"/>
    </row>
    <row r="248" spans="1:8" x14ac:dyDescent="0.2">
      <c r="A248" s="176"/>
      <c r="B248" s="175"/>
      <c r="C248" s="175"/>
      <c r="D248" s="175"/>
      <c r="E248" s="175"/>
      <c r="F248" s="175"/>
      <c r="G248" s="175"/>
      <c r="H248" s="175"/>
    </row>
    <row r="249" spans="1:8" x14ac:dyDescent="0.2">
      <c r="A249" s="176"/>
      <c r="B249" s="175"/>
      <c r="C249" s="175"/>
      <c r="D249" s="175"/>
      <c r="E249" s="175"/>
      <c r="F249" s="175"/>
      <c r="G249" s="175"/>
      <c r="H249" s="175"/>
    </row>
    <row r="250" spans="1:8" x14ac:dyDescent="0.2">
      <c r="A250" s="176"/>
      <c r="B250" s="175"/>
      <c r="C250" s="175"/>
      <c r="D250" s="175"/>
      <c r="E250" s="175"/>
      <c r="F250" s="175"/>
      <c r="G250" s="175"/>
      <c r="H250" s="175"/>
    </row>
    <row r="251" spans="1:8" x14ac:dyDescent="0.2">
      <c r="A251" s="176"/>
      <c r="B251" s="175"/>
      <c r="C251" s="175"/>
      <c r="D251" s="175"/>
      <c r="E251" s="175"/>
      <c r="F251" s="175"/>
      <c r="G251" s="175"/>
      <c r="H251" s="175"/>
    </row>
    <row r="252" spans="1:8" x14ac:dyDescent="0.2">
      <c r="A252" s="176"/>
      <c r="B252" s="175"/>
      <c r="C252" s="175"/>
      <c r="D252" s="175"/>
      <c r="E252" s="175"/>
      <c r="F252" s="175"/>
      <c r="G252" s="175"/>
      <c r="H252" s="175"/>
    </row>
    <row r="253" spans="1:8" x14ac:dyDescent="0.2">
      <c r="A253" s="176"/>
      <c r="B253" s="175"/>
      <c r="C253" s="175"/>
      <c r="D253" s="175"/>
      <c r="E253" s="175"/>
      <c r="F253" s="175"/>
      <c r="G253" s="175"/>
      <c r="H253" s="175"/>
    </row>
    <row r="254" spans="1:8" x14ac:dyDescent="0.2">
      <c r="A254" s="176"/>
      <c r="B254" s="175"/>
      <c r="C254" s="175"/>
      <c r="D254" s="175"/>
      <c r="E254" s="175"/>
      <c r="F254" s="175"/>
      <c r="G254" s="175"/>
      <c r="H254" s="175"/>
    </row>
    <row r="255" spans="1:8" x14ac:dyDescent="0.2">
      <c r="A255" s="176"/>
      <c r="B255" s="175"/>
      <c r="C255" s="175"/>
      <c r="D255" s="175"/>
      <c r="E255" s="175"/>
      <c r="F255" s="175"/>
      <c r="G255" s="175"/>
      <c r="H255" s="175"/>
    </row>
    <row r="256" spans="1:8" x14ac:dyDescent="0.2">
      <c r="A256" s="176"/>
      <c r="B256" s="175"/>
      <c r="C256" s="175"/>
      <c r="D256" s="175"/>
      <c r="E256" s="175"/>
      <c r="F256" s="175"/>
      <c r="G256" s="175"/>
      <c r="H256" s="175"/>
    </row>
    <row r="257" spans="1:8" x14ac:dyDescent="0.2">
      <c r="A257" s="176"/>
      <c r="B257" s="175"/>
      <c r="C257" s="175"/>
      <c r="D257" s="175"/>
      <c r="E257" s="175"/>
      <c r="F257" s="175"/>
      <c r="G257" s="175"/>
      <c r="H257" s="175"/>
    </row>
    <row r="258" spans="1:8" x14ac:dyDescent="0.2">
      <c r="A258" s="176"/>
      <c r="B258" s="175"/>
      <c r="C258" s="175"/>
      <c r="D258" s="175"/>
      <c r="E258" s="175"/>
      <c r="F258" s="175"/>
      <c r="G258" s="175"/>
      <c r="H258" s="175"/>
    </row>
    <row r="259" spans="1:8" x14ac:dyDescent="0.2">
      <c r="A259" s="176"/>
      <c r="B259" s="175"/>
      <c r="C259" s="175"/>
      <c r="D259" s="175"/>
      <c r="E259" s="175"/>
      <c r="F259" s="175"/>
      <c r="G259" s="175"/>
      <c r="H259" s="175"/>
    </row>
    <row r="260" spans="1:8" x14ac:dyDescent="0.2">
      <c r="A260" s="176"/>
      <c r="B260" s="175"/>
      <c r="C260" s="175"/>
      <c r="D260" s="175"/>
      <c r="E260" s="175"/>
      <c r="F260" s="175"/>
      <c r="G260" s="175"/>
      <c r="H260" s="175"/>
    </row>
    <row r="261" spans="1:8" x14ac:dyDescent="0.2">
      <c r="A261" s="176"/>
      <c r="B261" s="175"/>
      <c r="C261" s="175"/>
      <c r="D261" s="175"/>
      <c r="E261" s="175"/>
      <c r="F261" s="175"/>
      <c r="G261" s="175"/>
      <c r="H261" s="175"/>
    </row>
    <row r="262" spans="1:8" x14ac:dyDescent="0.2">
      <c r="A262" s="176"/>
      <c r="B262" s="175"/>
      <c r="C262" s="175"/>
      <c r="D262" s="175"/>
      <c r="E262" s="175"/>
      <c r="F262" s="175"/>
      <c r="G262" s="175"/>
      <c r="H262" s="175"/>
    </row>
    <row r="263" spans="1:8" x14ac:dyDescent="0.2">
      <c r="A263" s="176"/>
      <c r="B263" s="175"/>
      <c r="C263" s="175"/>
      <c r="D263" s="175"/>
      <c r="E263" s="175"/>
      <c r="F263" s="175"/>
      <c r="G263" s="175"/>
      <c r="H263" s="175"/>
    </row>
    <row r="264" spans="1:8" x14ac:dyDescent="0.2">
      <c r="A264" s="176"/>
      <c r="B264" s="175"/>
      <c r="C264" s="175"/>
      <c r="D264" s="175"/>
      <c r="E264" s="175"/>
      <c r="F264" s="175"/>
      <c r="G264" s="175"/>
      <c r="H264" s="175"/>
    </row>
    <row r="265" spans="1:8" x14ac:dyDescent="0.2">
      <c r="A265" s="176"/>
      <c r="B265" s="175"/>
      <c r="C265" s="175"/>
      <c r="D265" s="175"/>
      <c r="E265" s="175"/>
      <c r="F265" s="175"/>
      <c r="G265" s="175"/>
      <c r="H265" s="175"/>
    </row>
    <row r="266" spans="1:8" x14ac:dyDescent="0.2">
      <c r="A266" s="176"/>
      <c r="B266" s="175"/>
      <c r="C266" s="175"/>
      <c r="D266" s="175"/>
      <c r="E266" s="175"/>
      <c r="F266" s="175"/>
      <c r="G266" s="175"/>
      <c r="H266" s="175"/>
    </row>
    <row r="267" spans="1:8" x14ac:dyDescent="0.2">
      <c r="A267" s="176"/>
      <c r="B267" s="175"/>
      <c r="C267" s="175"/>
      <c r="D267" s="175"/>
      <c r="E267" s="175"/>
      <c r="F267" s="175"/>
      <c r="G267" s="175"/>
      <c r="H267" s="175"/>
    </row>
    <row r="268" spans="1:8" x14ac:dyDescent="0.2">
      <c r="A268" s="176"/>
      <c r="B268" s="175"/>
      <c r="C268" s="175"/>
      <c r="D268" s="175"/>
      <c r="E268" s="175"/>
      <c r="F268" s="175"/>
      <c r="G268" s="175"/>
      <c r="H268" s="175"/>
    </row>
    <row r="269" spans="1:8" x14ac:dyDescent="0.2">
      <c r="A269" s="176"/>
      <c r="B269" s="175"/>
      <c r="C269" s="175"/>
      <c r="D269" s="175"/>
      <c r="E269" s="175"/>
      <c r="F269" s="175"/>
      <c r="G269" s="175"/>
      <c r="H269" s="175"/>
    </row>
    <row r="270" spans="1:8" x14ac:dyDescent="0.2">
      <c r="A270" s="176"/>
      <c r="B270" s="175"/>
      <c r="C270" s="175"/>
      <c r="D270" s="175"/>
      <c r="E270" s="175"/>
      <c r="F270" s="175"/>
      <c r="G270" s="175"/>
      <c r="H270" s="175"/>
    </row>
    <row r="271" spans="1:8" x14ac:dyDescent="0.2">
      <c r="A271" s="176"/>
      <c r="B271" s="175"/>
      <c r="C271" s="175"/>
      <c r="D271" s="175"/>
      <c r="E271" s="175"/>
      <c r="F271" s="175"/>
      <c r="G271" s="175"/>
      <c r="H271" s="175"/>
    </row>
    <row r="272" spans="1:8" x14ac:dyDescent="0.2">
      <c r="A272" s="176"/>
      <c r="B272" s="175"/>
      <c r="C272" s="175"/>
      <c r="D272" s="175"/>
      <c r="E272" s="175"/>
      <c r="F272" s="175"/>
      <c r="G272" s="175"/>
      <c r="H272" s="175"/>
    </row>
    <row r="273" spans="1:8" x14ac:dyDescent="0.2">
      <c r="A273" s="176"/>
      <c r="B273" s="175"/>
      <c r="C273" s="175"/>
      <c r="D273" s="175"/>
      <c r="E273" s="175"/>
      <c r="F273" s="175"/>
      <c r="G273" s="175"/>
      <c r="H273" s="175"/>
    </row>
    <row r="274" spans="1:8" x14ac:dyDescent="0.2">
      <c r="A274" s="176"/>
      <c r="B274" s="175"/>
      <c r="C274" s="175"/>
      <c r="D274" s="175"/>
      <c r="E274" s="175"/>
      <c r="F274" s="175"/>
      <c r="G274" s="175"/>
      <c r="H274" s="175"/>
    </row>
    <row r="275" spans="1:8" x14ac:dyDescent="0.2">
      <c r="A275" s="176"/>
      <c r="B275" s="175"/>
      <c r="C275" s="175"/>
      <c r="D275" s="175"/>
      <c r="E275" s="175"/>
      <c r="F275" s="175"/>
      <c r="G275" s="175"/>
      <c r="H275" s="175"/>
    </row>
    <row r="276" spans="1:8" x14ac:dyDescent="0.2">
      <c r="A276" s="176"/>
      <c r="B276" s="175"/>
      <c r="C276" s="175"/>
      <c r="D276" s="175"/>
      <c r="E276" s="175"/>
      <c r="F276" s="175"/>
      <c r="G276" s="175"/>
      <c r="H276" s="175"/>
    </row>
    <row r="277" spans="1:8" x14ac:dyDescent="0.2">
      <c r="A277" s="176"/>
      <c r="B277" s="175"/>
      <c r="C277" s="175"/>
      <c r="D277" s="175"/>
      <c r="E277" s="175"/>
      <c r="F277" s="175"/>
      <c r="G277" s="175"/>
      <c r="H277" s="175"/>
    </row>
    <row r="278" spans="1:8" x14ac:dyDescent="0.2">
      <c r="A278" s="176"/>
      <c r="B278" s="175"/>
      <c r="C278" s="175"/>
      <c r="D278" s="175"/>
      <c r="E278" s="175"/>
      <c r="F278" s="175"/>
      <c r="G278" s="175"/>
      <c r="H278" s="175"/>
    </row>
    <row r="279" spans="1:8" x14ac:dyDescent="0.2">
      <c r="A279" s="176"/>
      <c r="B279" s="175"/>
      <c r="C279" s="175"/>
      <c r="D279" s="175"/>
      <c r="E279" s="175"/>
      <c r="F279" s="175"/>
      <c r="G279" s="175"/>
      <c r="H279" s="175"/>
    </row>
    <row r="280" spans="1:8" x14ac:dyDescent="0.2">
      <c r="A280" s="176"/>
      <c r="B280" s="175"/>
      <c r="C280" s="175"/>
      <c r="D280" s="175"/>
      <c r="E280" s="175"/>
      <c r="F280" s="175"/>
      <c r="G280" s="175"/>
      <c r="H280" s="175"/>
    </row>
    <row r="281" spans="1:8" x14ac:dyDescent="0.2">
      <c r="A281" s="176"/>
      <c r="B281" s="175"/>
      <c r="C281" s="175"/>
      <c r="D281" s="175"/>
      <c r="E281" s="175"/>
      <c r="F281" s="175"/>
      <c r="G281" s="175"/>
      <c r="H281" s="175"/>
    </row>
    <row r="282" spans="1:8" x14ac:dyDescent="0.2">
      <c r="A282" s="176"/>
      <c r="B282" s="175"/>
      <c r="C282" s="175"/>
      <c r="D282" s="175"/>
      <c r="E282" s="175"/>
      <c r="F282" s="175"/>
      <c r="G282" s="175"/>
      <c r="H282" s="175"/>
    </row>
    <row r="283" spans="1:8" x14ac:dyDescent="0.2">
      <c r="A283" s="176"/>
      <c r="B283" s="175"/>
      <c r="C283" s="175"/>
      <c r="D283" s="175"/>
      <c r="E283" s="175"/>
      <c r="F283" s="175"/>
      <c r="G283" s="175"/>
      <c r="H283" s="175"/>
    </row>
    <row r="284" spans="1:8" x14ac:dyDescent="0.2">
      <c r="A284" s="176"/>
      <c r="B284" s="175"/>
      <c r="C284" s="175"/>
      <c r="D284" s="175"/>
      <c r="E284" s="175"/>
      <c r="F284" s="175"/>
      <c r="G284" s="175"/>
      <c r="H284" s="175"/>
    </row>
    <row r="285" spans="1:8" x14ac:dyDescent="0.2">
      <c r="A285" s="176"/>
      <c r="B285" s="175"/>
      <c r="C285" s="175"/>
      <c r="D285" s="175"/>
      <c r="E285" s="175"/>
      <c r="F285" s="175"/>
      <c r="G285" s="175"/>
      <c r="H285" s="175"/>
    </row>
    <row r="286" spans="1:8" x14ac:dyDescent="0.2">
      <c r="A286" s="176"/>
      <c r="B286" s="175"/>
      <c r="C286" s="175"/>
      <c r="D286" s="175"/>
      <c r="E286" s="175"/>
      <c r="F286" s="175"/>
      <c r="G286" s="175"/>
      <c r="H286" s="175"/>
    </row>
    <row r="287" spans="1:8" x14ac:dyDescent="0.2">
      <c r="A287" s="176"/>
      <c r="B287" s="175"/>
      <c r="C287" s="175"/>
      <c r="D287" s="175"/>
      <c r="E287" s="175"/>
      <c r="F287" s="175"/>
      <c r="G287" s="175"/>
      <c r="H287" s="175"/>
    </row>
    <row r="288" spans="1:8" x14ac:dyDescent="0.2">
      <c r="A288" s="176"/>
      <c r="B288" s="175"/>
      <c r="C288" s="175"/>
      <c r="D288" s="175"/>
      <c r="E288" s="175"/>
      <c r="F288" s="175"/>
      <c r="G288" s="175"/>
      <c r="H288" s="175"/>
    </row>
    <row r="289" spans="1:8" x14ac:dyDescent="0.2">
      <c r="A289" s="176"/>
      <c r="B289" s="175"/>
      <c r="C289" s="175"/>
      <c r="D289" s="175"/>
      <c r="E289" s="175"/>
      <c r="F289" s="175"/>
      <c r="G289" s="175"/>
      <c r="H289" s="175"/>
    </row>
    <row r="290" spans="1:8" x14ac:dyDescent="0.2">
      <c r="A290" s="176"/>
      <c r="B290" s="175"/>
      <c r="C290" s="175"/>
      <c r="D290" s="175"/>
      <c r="E290" s="175"/>
      <c r="F290" s="175"/>
      <c r="G290" s="175"/>
      <c r="H290" s="175"/>
    </row>
    <row r="291" spans="1:8" x14ac:dyDescent="0.2">
      <c r="A291" s="176"/>
      <c r="B291" s="175"/>
      <c r="C291" s="175"/>
      <c r="D291" s="175"/>
      <c r="E291" s="175"/>
      <c r="F291" s="175"/>
      <c r="G291" s="175"/>
      <c r="H291" s="175"/>
    </row>
    <row r="292" spans="1:8" x14ac:dyDescent="0.2">
      <c r="A292" s="176"/>
      <c r="B292" s="175"/>
      <c r="C292" s="175"/>
      <c r="D292" s="175"/>
      <c r="E292" s="175"/>
      <c r="F292" s="175"/>
      <c r="G292" s="175"/>
      <c r="H292" s="175"/>
    </row>
    <row r="293" spans="1:8" x14ac:dyDescent="0.2">
      <c r="A293" s="176"/>
      <c r="B293" s="175"/>
      <c r="C293" s="175"/>
      <c r="D293" s="175"/>
      <c r="E293" s="175"/>
      <c r="F293" s="175"/>
      <c r="G293" s="175"/>
      <c r="H293" s="175"/>
    </row>
    <row r="294" spans="1:8" x14ac:dyDescent="0.2">
      <c r="A294" s="176"/>
      <c r="B294" s="175"/>
      <c r="C294" s="175"/>
      <c r="D294" s="175"/>
      <c r="E294" s="175"/>
      <c r="F294" s="175"/>
      <c r="G294" s="175"/>
      <c r="H294" s="175"/>
    </row>
    <row r="295" spans="1:8" x14ac:dyDescent="0.2">
      <c r="A295" s="176"/>
      <c r="B295" s="175"/>
      <c r="C295" s="175"/>
      <c r="D295" s="175"/>
      <c r="E295" s="175"/>
      <c r="F295" s="175"/>
      <c r="G295" s="175"/>
      <c r="H295" s="175"/>
    </row>
    <row r="296" spans="1:8" x14ac:dyDescent="0.2">
      <c r="A296" s="176"/>
      <c r="B296" s="175"/>
      <c r="C296" s="175"/>
      <c r="D296" s="175"/>
      <c r="E296" s="175"/>
      <c r="F296" s="175"/>
      <c r="G296" s="175"/>
      <c r="H296" s="175"/>
    </row>
    <row r="297" spans="1:8" x14ac:dyDescent="0.2">
      <c r="A297" s="176"/>
      <c r="B297" s="175"/>
      <c r="C297" s="175"/>
      <c r="D297" s="175"/>
      <c r="E297" s="175"/>
      <c r="F297" s="175"/>
      <c r="G297" s="175"/>
      <c r="H297" s="175"/>
    </row>
    <row r="298" spans="1:8" x14ac:dyDescent="0.2">
      <c r="A298" s="176"/>
      <c r="B298" s="175"/>
      <c r="C298" s="175"/>
      <c r="D298" s="175"/>
      <c r="E298" s="175"/>
      <c r="F298" s="175"/>
      <c r="G298" s="175"/>
      <c r="H298" s="175"/>
    </row>
    <row r="299" spans="1:8" x14ac:dyDescent="0.2">
      <c r="A299" s="176"/>
      <c r="B299" s="175"/>
      <c r="C299" s="175"/>
      <c r="D299" s="175"/>
      <c r="E299" s="175"/>
      <c r="F299" s="175"/>
      <c r="G299" s="175"/>
      <c r="H299" s="175"/>
    </row>
    <row r="300" spans="1:8" x14ac:dyDescent="0.2">
      <c r="A300" s="176"/>
      <c r="B300" s="175"/>
      <c r="C300" s="175"/>
      <c r="D300" s="175"/>
      <c r="E300" s="175"/>
      <c r="F300" s="175"/>
      <c r="G300" s="175"/>
      <c r="H300" s="175"/>
    </row>
    <row r="301" spans="1:8" x14ac:dyDescent="0.2">
      <c r="A301" s="176"/>
      <c r="B301" s="175"/>
      <c r="C301" s="175"/>
      <c r="D301" s="175"/>
      <c r="E301" s="175"/>
      <c r="F301" s="175"/>
      <c r="G301" s="175"/>
      <c r="H301" s="175"/>
    </row>
    <row r="302" spans="1:8" x14ac:dyDescent="0.2">
      <c r="A302" s="176"/>
      <c r="B302" s="175"/>
      <c r="C302" s="175"/>
      <c r="D302" s="175"/>
      <c r="E302" s="175"/>
      <c r="F302" s="175"/>
      <c r="G302" s="175"/>
      <c r="H302" s="175"/>
    </row>
    <row r="303" spans="1:8" x14ac:dyDescent="0.2">
      <c r="A303" s="176"/>
      <c r="B303" s="175"/>
      <c r="C303" s="175"/>
      <c r="D303" s="175"/>
      <c r="E303" s="175"/>
      <c r="F303" s="175"/>
      <c r="G303" s="175"/>
      <c r="H303" s="175"/>
    </row>
    <row r="304" spans="1:8" x14ac:dyDescent="0.2">
      <c r="A304" s="176"/>
      <c r="B304" s="175"/>
      <c r="C304" s="175"/>
      <c r="D304" s="175"/>
      <c r="E304" s="175"/>
      <c r="F304" s="175"/>
      <c r="G304" s="175"/>
      <c r="H304" s="175"/>
    </row>
    <row r="305" spans="1:8" x14ac:dyDescent="0.2">
      <c r="A305" s="176"/>
      <c r="B305" s="175"/>
      <c r="C305" s="175"/>
      <c r="D305" s="175"/>
      <c r="E305" s="175"/>
      <c r="F305" s="175"/>
      <c r="G305" s="175"/>
      <c r="H305" s="175"/>
    </row>
    <row r="306" spans="1:8" x14ac:dyDescent="0.2">
      <c r="A306" s="176"/>
      <c r="B306" s="175"/>
      <c r="C306" s="175"/>
      <c r="D306" s="175"/>
      <c r="E306" s="175"/>
      <c r="F306" s="175"/>
      <c r="G306" s="175"/>
      <c r="H306" s="175"/>
    </row>
    <row r="307" spans="1:8" x14ac:dyDescent="0.2">
      <c r="A307" s="176"/>
      <c r="B307" s="175"/>
      <c r="C307" s="175"/>
      <c r="D307" s="175"/>
      <c r="E307" s="175"/>
      <c r="F307" s="175"/>
      <c r="G307" s="175"/>
      <c r="H307" s="175"/>
    </row>
    <row r="308" spans="1:8" x14ac:dyDescent="0.2">
      <c r="A308" s="176"/>
      <c r="B308" s="175"/>
      <c r="C308" s="175"/>
      <c r="D308" s="175"/>
      <c r="E308" s="175"/>
      <c r="F308" s="175"/>
      <c r="G308" s="175"/>
      <c r="H308" s="175"/>
    </row>
    <row r="309" spans="1:8" x14ac:dyDescent="0.2">
      <c r="A309" s="176"/>
      <c r="B309" s="175"/>
      <c r="C309" s="175"/>
      <c r="D309" s="175"/>
      <c r="E309" s="175"/>
      <c r="F309" s="175"/>
      <c r="G309" s="175"/>
      <c r="H309" s="175"/>
    </row>
    <row r="310" spans="1:8" x14ac:dyDescent="0.2">
      <c r="A310" s="176"/>
      <c r="B310" s="175"/>
      <c r="C310" s="175"/>
      <c r="D310" s="175"/>
      <c r="E310" s="175"/>
      <c r="F310" s="175"/>
      <c r="G310" s="175"/>
      <c r="H310" s="175"/>
    </row>
    <row r="311" spans="1:8" x14ac:dyDescent="0.2">
      <c r="A311" s="176"/>
      <c r="B311" s="175"/>
      <c r="C311" s="175"/>
      <c r="D311" s="175"/>
      <c r="E311" s="175"/>
      <c r="F311" s="175"/>
      <c r="G311" s="175"/>
      <c r="H311" s="175"/>
    </row>
    <row r="312" spans="1:8" x14ac:dyDescent="0.2">
      <c r="A312" s="176"/>
      <c r="B312" s="175"/>
      <c r="C312" s="175"/>
      <c r="D312" s="175"/>
      <c r="E312" s="175"/>
      <c r="F312" s="175"/>
      <c r="G312" s="175"/>
      <c r="H312" s="175"/>
    </row>
    <row r="313" spans="1:8" x14ac:dyDescent="0.2">
      <c r="A313" s="176"/>
      <c r="B313" s="175"/>
      <c r="C313" s="175"/>
      <c r="D313" s="175"/>
      <c r="E313" s="175"/>
      <c r="F313" s="175"/>
      <c r="G313" s="175"/>
      <c r="H313" s="175"/>
    </row>
    <row r="314" spans="1:8" x14ac:dyDescent="0.2">
      <c r="A314" s="176"/>
      <c r="B314" s="175"/>
      <c r="C314" s="175"/>
      <c r="D314" s="175"/>
      <c r="E314" s="175"/>
      <c r="F314" s="175"/>
      <c r="G314" s="175"/>
      <c r="H314" s="175"/>
    </row>
    <row r="315" spans="1:8" x14ac:dyDescent="0.2">
      <c r="A315" s="176"/>
      <c r="B315" s="175"/>
      <c r="C315" s="175"/>
      <c r="D315" s="175"/>
      <c r="E315" s="175"/>
      <c r="F315" s="175"/>
      <c r="G315" s="175"/>
      <c r="H315" s="175"/>
    </row>
    <row r="316" spans="1:8" x14ac:dyDescent="0.2">
      <c r="A316" s="176"/>
      <c r="B316" s="175"/>
      <c r="C316" s="175"/>
      <c r="D316" s="175"/>
      <c r="E316" s="175"/>
      <c r="F316" s="175"/>
      <c r="G316" s="175"/>
      <c r="H316" s="175"/>
    </row>
    <row r="317" spans="1:8" x14ac:dyDescent="0.2">
      <c r="A317" s="176"/>
      <c r="B317" s="175"/>
      <c r="C317" s="175"/>
      <c r="D317" s="175"/>
      <c r="E317" s="175"/>
      <c r="F317" s="175"/>
      <c r="G317" s="175"/>
      <c r="H317" s="175"/>
    </row>
    <row r="318" spans="1:8" x14ac:dyDescent="0.2">
      <c r="A318" s="176"/>
      <c r="B318" s="175"/>
      <c r="C318" s="175"/>
      <c r="D318" s="175"/>
      <c r="E318" s="175"/>
      <c r="F318" s="175"/>
      <c r="G318" s="175"/>
      <c r="H318" s="175"/>
    </row>
    <row r="319" spans="1:8" x14ac:dyDescent="0.2">
      <c r="A319" s="176"/>
      <c r="B319" s="175"/>
      <c r="C319" s="175"/>
      <c r="D319" s="175"/>
      <c r="E319" s="175"/>
      <c r="F319" s="175"/>
      <c r="G319" s="175"/>
      <c r="H319" s="175"/>
    </row>
    <row r="320" spans="1:8" x14ac:dyDescent="0.2">
      <c r="A320" s="176"/>
      <c r="B320" s="175"/>
      <c r="C320" s="175"/>
      <c r="D320" s="175"/>
      <c r="E320" s="175"/>
      <c r="F320" s="175"/>
      <c r="G320" s="175"/>
      <c r="H320" s="175"/>
    </row>
    <row r="321" spans="1:8" x14ac:dyDescent="0.2">
      <c r="A321" s="176"/>
      <c r="B321" s="175"/>
      <c r="C321" s="175"/>
      <c r="D321" s="175"/>
      <c r="E321" s="175"/>
      <c r="F321" s="175"/>
      <c r="G321" s="175"/>
      <c r="H321" s="175"/>
    </row>
    <row r="322" spans="1:8" x14ac:dyDescent="0.2">
      <c r="A322" s="176"/>
      <c r="B322" s="175"/>
      <c r="C322" s="175"/>
      <c r="D322" s="175"/>
      <c r="E322" s="175"/>
      <c r="F322" s="175"/>
      <c r="G322" s="175"/>
      <c r="H322" s="175"/>
    </row>
    <row r="323" spans="1:8" x14ac:dyDescent="0.2">
      <c r="A323" s="176"/>
      <c r="B323" s="175"/>
      <c r="C323" s="175"/>
      <c r="D323" s="175"/>
      <c r="E323" s="175"/>
      <c r="F323" s="175"/>
      <c r="G323" s="175"/>
      <c r="H323" s="175"/>
    </row>
    <row r="324" spans="1:8" x14ac:dyDescent="0.2">
      <c r="A324" s="176"/>
      <c r="B324" s="175"/>
      <c r="C324" s="175"/>
      <c r="D324" s="175"/>
      <c r="E324" s="175"/>
      <c r="F324" s="175"/>
      <c r="G324" s="175"/>
      <c r="H324" s="175"/>
    </row>
    <row r="325" spans="1:8" x14ac:dyDescent="0.2">
      <c r="A325" s="176"/>
      <c r="B325" s="175"/>
      <c r="C325" s="175"/>
      <c r="D325" s="175"/>
      <c r="E325" s="175"/>
      <c r="F325" s="175"/>
      <c r="G325" s="175"/>
      <c r="H325" s="175"/>
    </row>
    <row r="326" spans="1:8" x14ac:dyDescent="0.2">
      <c r="A326" s="176"/>
      <c r="B326" s="175"/>
      <c r="C326" s="175"/>
      <c r="D326" s="175"/>
      <c r="E326" s="175"/>
      <c r="F326" s="175"/>
      <c r="G326" s="175"/>
      <c r="H326" s="175"/>
    </row>
    <row r="327" spans="1:8" x14ac:dyDescent="0.2">
      <c r="A327" s="176"/>
      <c r="B327" s="175"/>
      <c r="C327" s="175"/>
      <c r="D327" s="175"/>
      <c r="E327" s="175"/>
      <c r="F327" s="175"/>
      <c r="G327" s="175"/>
      <c r="H327" s="175"/>
    </row>
    <row r="328" spans="1:8" x14ac:dyDescent="0.2">
      <c r="A328" s="176"/>
      <c r="B328" s="175"/>
      <c r="C328" s="175"/>
      <c r="D328" s="175"/>
      <c r="E328" s="175"/>
      <c r="F328" s="175"/>
      <c r="G328" s="175"/>
      <c r="H328" s="175"/>
    </row>
    <row r="329" spans="1:8" x14ac:dyDescent="0.2">
      <c r="A329" s="176"/>
      <c r="B329" s="175"/>
      <c r="C329" s="175"/>
      <c r="D329" s="175"/>
      <c r="E329" s="175"/>
      <c r="F329" s="175"/>
      <c r="G329" s="175"/>
      <c r="H329" s="175"/>
    </row>
    <row r="330" spans="1:8" x14ac:dyDescent="0.2">
      <c r="A330" s="176"/>
      <c r="B330" s="175"/>
      <c r="C330" s="175"/>
      <c r="D330" s="175"/>
      <c r="E330" s="175"/>
      <c r="F330" s="175"/>
      <c r="G330" s="175"/>
      <c r="H330" s="175"/>
    </row>
    <row r="331" spans="1:8" x14ac:dyDescent="0.2">
      <c r="A331" s="176"/>
      <c r="B331" s="175"/>
      <c r="C331" s="175"/>
      <c r="D331" s="175"/>
      <c r="E331" s="175"/>
      <c r="F331" s="175"/>
      <c r="G331" s="175"/>
      <c r="H331" s="175"/>
    </row>
    <row r="332" spans="1:8" x14ac:dyDescent="0.2">
      <c r="A332" s="176"/>
      <c r="B332" s="175"/>
      <c r="C332" s="175"/>
      <c r="D332" s="175"/>
      <c r="E332" s="175"/>
      <c r="F332" s="175"/>
      <c r="G332" s="175"/>
      <c r="H332" s="175"/>
    </row>
    <row r="333" spans="1:8" x14ac:dyDescent="0.2">
      <c r="A333" s="176"/>
      <c r="B333" s="175"/>
      <c r="C333" s="175"/>
      <c r="D333" s="175"/>
      <c r="E333" s="175"/>
      <c r="F333" s="175"/>
      <c r="G333" s="175"/>
      <c r="H333" s="175"/>
    </row>
    <row r="334" spans="1:8" x14ac:dyDescent="0.2">
      <c r="A334" s="176"/>
      <c r="B334" s="175"/>
      <c r="C334" s="175"/>
      <c r="D334" s="175"/>
      <c r="E334" s="175"/>
      <c r="F334" s="175"/>
      <c r="G334" s="175"/>
      <c r="H334" s="175"/>
    </row>
    <row r="335" spans="1:8" x14ac:dyDescent="0.2">
      <c r="A335" s="176"/>
      <c r="B335" s="175"/>
      <c r="C335" s="175"/>
      <c r="D335" s="175"/>
      <c r="E335" s="175"/>
      <c r="F335" s="175"/>
      <c r="G335" s="175"/>
      <c r="H335" s="175"/>
    </row>
    <row r="336" spans="1:8" x14ac:dyDescent="0.2">
      <c r="A336" s="176"/>
      <c r="B336" s="175"/>
      <c r="C336" s="175"/>
      <c r="D336" s="175"/>
      <c r="E336" s="175"/>
      <c r="F336" s="175"/>
      <c r="G336" s="175"/>
      <c r="H336" s="175"/>
    </row>
    <row r="337" spans="1:8" x14ac:dyDescent="0.2">
      <c r="A337" s="176"/>
      <c r="B337" s="175"/>
      <c r="C337" s="175"/>
      <c r="D337" s="175"/>
      <c r="E337" s="175"/>
      <c r="F337" s="175"/>
      <c r="G337" s="175"/>
      <c r="H337" s="175"/>
    </row>
    <row r="338" spans="1:8" x14ac:dyDescent="0.2">
      <c r="A338" s="176"/>
      <c r="B338" s="175"/>
      <c r="C338" s="175"/>
      <c r="D338" s="175"/>
      <c r="E338" s="175"/>
      <c r="F338" s="175"/>
      <c r="G338" s="175"/>
      <c r="H338" s="175"/>
    </row>
    <row r="339" spans="1:8" x14ac:dyDescent="0.2">
      <c r="A339" s="176"/>
      <c r="B339" s="175"/>
      <c r="C339" s="175"/>
      <c r="D339" s="175"/>
      <c r="E339" s="175"/>
      <c r="F339" s="175"/>
      <c r="G339" s="175"/>
      <c r="H339" s="175"/>
    </row>
    <row r="340" spans="1:8" x14ac:dyDescent="0.2">
      <c r="A340" s="176"/>
      <c r="B340" s="175"/>
      <c r="C340" s="175"/>
      <c r="D340" s="175"/>
      <c r="E340" s="175"/>
      <c r="F340" s="175"/>
      <c r="G340" s="175"/>
      <c r="H340" s="175"/>
    </row>
    <row r="341" spans="1:8" x14ac:dyDescent="0.2">
      <c r="A341" s="176"/>
      <c r="B341" s="175"/>
      <c r="C341" s="175"/>
      <c r="D341" s="175"/>
      <c r="E341" s="175"/>
      <c r="F341" s="175"/>
      <c r="G341" s="175"/>
      <c r="H341" s="175"/>
    </row>
    <row r="342" spans="1:8" x14ac:dyDescent="0.2">
      <c r="A342" s="176"/>
      <c r="B342" s="175"/>
      <c r="C342" s="175"/>
      <c r="D342" s="175"/>
      <c r="E342" s="175"/>
      <c r="F342" s="175"/>
      <c r="G342" s="175"/>
      <c r="H342" s="175"/>
    </row>
    <row r="343" spans="1:8" x14ac:dyDescent="0.2">
      <c r="A343" s="176"/>
      <c r="B343" s="175"/>
      <c r="C343" s="175"/>
      <c r="D343" s="175"/>
      <c r="E343" s="175"/>
      <c r="F343" s="175"/>
      <c r="G343" s="175"/>
      <c r="H343" s="175"/>
    </row>
    <row r="344" spans="1:8" x14ac:dyDescent="0.2">
      <c r="A344" s="176"/>
      <c r="B344" s="175"/>
      <c r="C344" s="175"/>
      <c r="D344" s="175"/>
      <c r="E344" s="175"/>
      <c r="F344" s="175"/>
      <c r="G344" s="175"/>
      <c r="H344" s="175"/>
    </row>
    <row r="345" spans="1:8" x14ac:dyDescent="0.2">
      <c r="A345" s="176"/>
      <c r="B345" s="175"/>
      <c r="C345" s="175"/>
      <c r="D345" s="175"/>
      <c r="E345" s="175"/>
      <c r="F345" s="175"/>
      <c r="G345" s="175"/>
      <c r="H345" s="175"/>
    </row>
    <row r="346" spans="1:8" x14ac:dyDescent="0.2">
      <c r="A346" s="176"/>
      <c r="B346" s="175"/>
      <c r="C346" s="175"/>
      <c r="D346" s="175"/>
      <c r="E346" s="175"/>
      <c r="F346" s="175"/>
      <c r="G346" s="175"/>
      <c r="H346" s="175"/>
    </row>
    <row r="347" spans="1:8" x14ac:dyDescent="0.2">
      <c r="A347" s="176"/>
      <c r="B347" s="175"/>
      <c r="C347" s="175"/>
      <c r="D347" s="175"/>
      <c r="E347" s="175"/>
      <c r="F347" s="175"/>
      <c r="G347" s="175"/>
      <c r="H347" s="175"/>
    </row>
    <row r="348" spans="1:8" x14ac:dyDescent="0.2">
      <c r="A348" s="176"/>
      <c r="B348" s="175"/>
      <c r="C348" s="175"/>
      <c r="D348" s="175"/>
      <c r="E348" s="175"/>
      <c r="F348" s="175"/>
      <c r="G348" s="175"/>
      <c r="H348" s="175"/>
    </row>
    <row r="349" spans="1:8" x14ac:dyDescent="0.2">
      <c r="A349" s="176"/>
      <c r="B349" s="175"/>
      <c r="C349" s="175"/>
      <c r="D349" s="175"/>
      <c r="E349" s="175"/>
      <c r="F349" s="175"/>
      <c r="G349" s="175"/>
      <c r="H349" s="175"/>
    </row>
    <row r="350" spans="1:8" x14ac:dyDescent="0.2">
      <c r="A350" s="176"/>
      <c r="B350" s="175"/>
      <c r="C350" s="175"/>
      <c r="D350" s="175"/>
      <c r="E350" s="175"/>
      <c r="F350" s="175"/>
      <c r="G350" s="175"/>
      <c r="H350" s="175"/>
    </row>
    <row r="351" spans="1:8" x14ac:dyDescent="0.2">
      <c r="A351" s="176"/>
      <c r="B351" s="175"/>
      <c r="C351" s="175"/>
      <c r="D351" s="175"/>
      <c r="E351" s="175"/>
      <c r="F351" s="175"/>
      <c r="G351" s="175"/>
      <c r="H351" s="175"/>
    </row>
    <row r="352" spans="1:8" x14ac:dyDescent="0.2">
      <c r="A352" s="176"/>
      <c r="B352" s="175"/>
      <c r="C352" s="175"/>
      <c r="D352" s="175"/>
      <c r="E352" s="175"/>
      <c r="F352" s="175"/>
      <c r="G352" s="175"/>
      <c r="H352" s="175"/>
    </row>
    <row r="353" spans="1:8" x14ac:dyDescent="0.2">
      <c r="A353" s="176"/>
      <c r="B353" s="175"/>
      <c r="C353" s="175"/>
      <c r="D353" s="175"/>
      <c r="E353" s="175"/>
      <c r="F353" s="175"/>
      <c r="G353" s="175"/>
      <c r="H353" s="175"/>
    </row>
    <row r="354" spans="1:8" x14ac:dyDescent="0.2">
      <c r="A354" s="176"/>
      <c r="B354" s="175"/>
      <c r="C354" s="175"/>
      <c r="D354" s="175"/>
      <c r="E354" s="175"/>
      <c r="F354" s="175"/>
      <c r="G354" s="175"/>
      <c r="H354" s="175"/>
    </row>
    <row r="355" spans="1:8" x14ac:dyDescent="0.2">
      <c r="A355" s="176"/>
      <c r="B355" s="175"/>
      <c r="C355" s="175"/>
      <c r="D355" s="175"/>
      <c r="E355" s="175"/>
      <c r="F355" s="175"/>
      <c r="G355" s="175"/>
      <c r="H355" s="175"/>
    </row>
    <row r="356" spans="1:8" x14ac:dyDescent="0.2">
      <c r="A356" s="176"/>
      <c r="B356" s="175"/>
      <c r="C356" s="175"/>
      <c r="D356" s="175"/>
      <c r="E356" s="175"/>
      <c r="F356" s="175"/>
      <c r="G356" s="175"/>
      <c r="H356" s="175"/>
    </row>
  </sheetData>
  <mergeCells count="82">
    <mergeCell ref="B5:B7"/>
    <mergeCell ref="C5:H5"/>
    <mergeCell ref="C6:C7"/>
    <mergeCell ref="D6:D7"/>
    <mergeCell ref="E6:E7"/>
    <mergeCell ref="F6:F7"/>
    <mergeCell ref="G6:G7"/>
    <mergeCell ref="H6:H7"/>
    <mergeCell ref="A5:A7"/>
    <mergeCell ref="A196:A198"/>
    <mergeCell ref="B196:B198"/>
    <mergeCell ref="C196:H196"/>
    <mergeCell ref="C197:C198"/>
    <mergeCell ref="D197:D198"/>
    <mergeCell ref="E197:E198"/>
    <mergeCell ref="F197:F198"/>
    <mergeCell ref="G197:G198"/>
    <mergeCell ref="H197:H198"/>
    <mergeCell ref="A146:A148"/>
    <mergeCell ref="A171:A173"/>
    <mergeCell ref="B171:B173"/>
    <mergeCell ref="C171:H171"/>
    <mergeCell ref="C172:C173"/>
    <mergeCell ref="D172:D173"/>
    <mergeCell ref="E172:E173"/>
    <mergeCell ref="F172:F173"/>
    <mergeCell ref="G172:G173"/>
    <mergeCell ref="H172:H173"/>
    <mergeCell ref="A3:H3"/>
    <mergeCell ref="B71:B73"/>
    <mergeCell ref="C72:C73"/>
    <mergeCell ref="D72:D73"/>
    <mergeCell ref="E72:E73"/>
    <mergeCell ref="F72:F73"/>
    <mergeCell ref="G72:G73"/>
    <mergeCell ref="H72:H73"/>
    <mergeCell ref="C71:H71"/>
    <mergeCell ref="A71:A73"/>
    <mergeCell ref="A96:A98"/>
    <mergeCell ref="B96:B98"/>
    <mergeCell ref="C96:H96"/>
    <mergeCell ref="C97:C98"/>
    <mergeCell ref="D97:D98"/>
    <mergeCell ref="E97:E98"/>
    <mergeCell ref="F97:F98"/>
    <mergeCell ref="G97:G98"/>
    <mergeCell ref="H97:H98"/>
    <mergeCell ref="A121:A123"/>
    <mergeCell ref="B121:B123"/>
    <mergeCell ref="C121:H121"/>
    <mergeCell ref="C122:C123"/>
    <mergeCell ref="D122:D123"/>
    <mergeCell ref="E122:E123"/>
    <mergeCell ref="F122:F123"/>
    <mergeCell ref="G122:G123"/>
    <mergeCell ref="H122:H123"/>
    <mergeCell ref="B146:B148"/>
    <mergeCell ref="C146:H146"/>
    <mergeCell ref="C147:C148"/>
    <mergeCell ref="D147:D148"/>
    <mergeCell ref="E147:E148"/>
    <mergeCell ref="F147:F148"/>
    <mergeCell ref="G147:G148"/>
    <mergeCell ref="H147:H148"/>
    <mergeCell ref="A46:A48"/>
    <mergeCell ref="B46:B48"/>
    <mergeCell ref="C46:H46"/>
    <mergeCell ref="C47:C48"/>
    <mergeCell ref="D47:D48"/>
    <mergeCell ref="E47:E48"/>
    <mergeCell ref="F47:F48"/>
    <mergeCell ref="G47:G48"/>
    <mergeCell ref="H47:H48"/>
    <mergeCell ref="A22:A24"/>
    <mergeCell ref="B22:B24"/>
    <mergeCell ref="C22:H22"/>
    <mergeCell ref="C23:C24"/>
    <mergeCell ref="D23:D24"/>
    <mergeCell ref="E23:E24"/>
    <mergeCell ref="F23:F24"/>
    <mergeCell ref="G23:G24"/>
    <mergeCell ref="H23:H24"/>
  </mergeCells>
  <phoneticPr fontId="2" type="noConversion"/>
  <conditionalFormatting sqref="I8:I20 I49:I68 I75:I94 I100:I119 I125:I143 I150:I168 I175:I193 I200:I218 B69:H69 B94:H94 B119:H119 B144:H144 B169:H169 B194:H194">
    <cfRule type="cellIs" dxfId="5" priority="39" stopIfTrue="1" operator="notEqual">
      <formula>""""""</formula>
    </cfRule>
  </conditionalFormatting>
  <conditionalFormatting sqref="I25:I44">
    <cfRule type="cellIs" dxfId="4" priority="1" stopIfTrue="1" operator="notEqual">
      <formula>""""""</formula>
    </cfRule>
  </conditionalFormatting>
  <hyperlinks>
    <hyperlink ref="H1" location="Index!A1" display="Index"/>
  </hyperlinks>
  <pageMargins left="0.74803149606299213" right="0.74803149606299213" top="0.98425196850393704" bottom="0.98425196850393704" header="0.51181102362204722" footer="0.51181102362204722"/>
  <pageSetup paperSize="9" scale="57" orientation="landscape" r:id="rId1"/>
  <headerFooter alignWithMargins="0">
    <oddHeader>&amp;CCourt Statistics Quarterly 
Additional Tables - 2014</oddHeader>
    <oddFooter>Page &amp;P of &amp;N</oddFooter>
  </headerFooter>
  <rowBreaks count="3" manualBreakCount="3">
    <brk id="70" max="7" man="1"/>
    <brk id="120" max="7" man="1"/>
    <brk id="170"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257"/>
  <sheetViews>
    <sheetView zoomScaleSheetLayoutView="100" workbookViewId="0">
      <selection activeCell="B70" sqref="B70"/>
    </sheetView>
  </sheetViews>
  <sheetFormatPr defaultRowHeight="12.75" x14ac:dyDescent="0.2"/>
  <cols>
    <col min="1" max="1" width="31.7109375" style="163" customWidth="1"/>
    <col min="2" max="7" width="12.7109375" style="239" customWidth="1"/>
    <col min="8" max="8" width="10.42578125" style="239" customWidth="1"/>
    <col min="9" max="16384" width="9.140625" style="163"/>
  </cols>
  <sheetData>
    <row r="1" spans="1:10" x14ac:dyDescent="0.2">
      <c r="A1" s="186" t="s">
        <v>655</v>
      </c>
      <c r="B1" s="269"/>
      <c r="C1" s="269"/>
      <c r="D1" s="269"/>
      <c r="E1" s="269"/>
      <c r="F1" s="269"/>
      <c r="G1" s="269"/>
      <c r="H1" s="270" t="s">
        <v>531</v>
      </c>
    </row>
    <row r="2" spans="1:10" x14ac:dyDescent="0.2">
      <c r="A2" s="186" t="s">
        <v>419</v>
      </c>
    </row>
    <row r="3" spans="1:10" ht="12.75" customHeight="1" x14ac:dyDescent="0.2">
      <c r="A3" s="1347" t="s">
        <v>790</v>
      </c>
      <c r="B3" s="1348"/>
      <c r="C3" s="1348"/>
      <c r="D3" s="1348"/>
      <c r="E3" s="1348"/>
      <c r="F3" s="1348"/>
      <c r="G3" s="1348"/>
      <c r="H3" s="1348"/>
    </row>
    <row r="4" spans="1:10" ht="12.75" customHeight="1" x14ac:dyDescent="0.2">
      <c r="A4" s="271"/>
      <c r="B4" s="259"/>
      <c r="C4" s="259"/>
      <c r="D4" s="259"/>
      <c r="E4" s="259"/>
      <c r="F4" s="259"/>
      <c r="G4" s="259"/>
      <c r="H4" s="196"/>
    </row>
    <row r="5" spans="1:10" ht="12.75" customHeight="1" x14ac:dyDescent="0.2">
      <c r="A5" s="1263" t="s">
        <v>124</v>
      </c>
      <c r="B5" s="1342" t="s">
        <v>461</v>
      </c>
      <c r="C5" s="1268" t="s">
        <v>305</v>
      </c>
      <c r="D5" s="1268"/>
      <c r="E5" s="1268"/>
      <c r="F5" s="1268"/>
      <c r="G5" s="1268"/>
      <c r="H5" s="1268"/>
      <c r="I5" s="272"/>
    </row>
    <row r="6" spans="1:10" ht="12.75" customHeight="1" x14ac:dyDescent="0.2">
      <c r="A6" s="1349"/>
      <c r="B6" s="1343"/>
      <c r="C6" s="1345" t="s">
        <v>462</v>
      </c>
      <c r="D6" s="1345" t="s">
        <v>579</v>
      </c>
      <c r="E6" s="1345" t="s">
        <v>580</v>
      </c>
      <c r="F6" s="1345" t="s">
        <v>582</v>
      </c>
      <c r="G6" s="1345" t="s">
        <v>581</v>
      </c>
      <c r="H6" s="1343" t="s">
        <v>420</v>
      </c>
      <c r="I6" s="272"/>
    </row>
    <row r="7" spans="1:10" x14ac:dyDescent="0.2">
      <c r="A7" s="1264"/>
      <c r="B7" s="1344"/>
      <c r="C7" s="1346"/>
      <c r="D7" s="1346"/>
      <c r="E7" s="1346"/>
      <c r="F7" s="1346"/>
      <c r="G7" s="1346"/>
      <c r="H7" s="1344"/>
      <c r="I7" s="272"/>
    </row>
    <row r="8" spans="1:10" x14ac:dyDescent="0.2">
      <c r="A8" s="176"/>
      <c r="B8" s="196"/>
      <c r="C8" s="195"/>
      <c r="D8" s="195"/>
      <c r="E8" s="195"/>
      <c r="F8" s="195"/>
      <c r="G8" s="195"/>
      <c r="H8" s="195"/>
      <c r="I8" s="272"/>
    </row>
    <row r="9" spans="1:10" x14ac:dyDescent="0.2">
      <c r="A9" s="236">
        <v>2003</v>
      </c>
      <c r="B9" s="788">
        <v>149</v>
      </c>
      <c r="C9" s="195">
        <v>90</v>
      </c>
      <c r="D9" s="195">
        <v>77</v>
      </c>
      <c r="E9" s="195">
        <v>21</v>
      </c>
      <c r="F9" s="195">
        <v>1</v>
      </c>
      <c r="G9" s="195">
        <v>12</v>
      </c>
      <c r="H9" s="703">
        <v>201</v>
      </c>
      <c r="I9" s="50" t="str">
        <f t="shared" ref="I9:I20" si="0">IF(AND(H9="-",SUM(C9:G9)=0),"",IF(H9=SUM(C9:G9),"","TOTALS DON’T MATCH SUM OF THE PART"))</f>
        <v/>
      </c>
    </row>
    <row r="10" spans="1:10" x14ac:dyDescent="0.2">
      <c r="A10" s="236">
        <v>2004</v>
      </c>
      <c r="B10" s="788">
        <v>111</v>
      </c>
      <c r="C10" s="195">
        <v>54</v>
      </c>
      <c r="D10" s="195">
        <v>39</v>
      </c>
      <c r="E10" s="195">
        <v>15</v>
      </c>
      <c r="F10" s="195">
        <v>2</v>
      </c>
      <c r="G10" s="195">
        <v>6</v>
      </c>
      <c r="H10" s="703">
        <v>116</v>
      </c>
      <c r="I10" s="50" t="str">
        <f t="shared" si="0"/>
        <v/>
      </c>
    </row>
    <row r="11" spans="1:10" x14ac:dyDescent="0.2">
      <c r="A11" s="236">
        <v>2005</v>
      </c>
      <c r="B11" s="788">
        <v>136</v>
      </c>
      <c r="C11" s="195">
        <v>65</v>
      </c>
      <c r="D11" s="195">
        <v>79</v>
      </c>
      <c r="E11" s="195">
        <v>20</v>
      </c>
      <c r="F11" s="195">
        <v>1</v>
      </c>
      <c r="G11" s="195">
        <v>2</v>
      </c>
      <c r="H11" s="703">
        <v>167</v>
      </c>
      <c r="I11" s="50" t="str">
        <f t="shared" si="0"/>
        <v/>
      </c>
    </row>
    <row r="12" spans="1:10" x14ac:dyDescent="0.2">
      <c r="A12" s="236">
        <v>2006</v>
      </c>
      <c r="B12" s="788">
        <v>129</v>
      </c>
      <c r="C12" s="195">
        <v>74</v>
      </c>
      <c r="D12" s="195">
        <v>50</v>
      </c>
      <c r="E12" s="195">
        <v>9</v>
      </c>
      <c r="F12" s="195">
        <v>1</v>
      </c>
      <c r="G12" s="195" t="s">
        <v>168</v>
      </c>
      <c r="H12" s="703">
        <v>134</v>
      </c>
      <c r="I12" s="50" t="str">
        <f t="shared" si="0"/>
        <v/>
      </c>
    </row>
    <row r="13" spans="1:10" x14ac:dyDescent="0.2">
      <c r="A13" s="236">
        <v>2007</v>
      </c>
      <c r="B13" s="788">
        <v>103</v>
      </c>
      <c r="C13" s="238">
        <v>65</v>
      </c>
      <c r="D13" s="238">
        <v>42</v>
      </c>
      <c r="E13" s="238">
        <v>10</v>
      </c>
      <c r="F13" s="238">
        <v>1</v>
      </c>
      <c r="G13" s="238">
        <v>6</v>
      </c>
      <c r="H13" s="703">
        <v>124</v>
      </c>
      <c r="I13" s="50" t="str">
        <f t="shared" si="0"/>
        <v/>
      </c>
      <c r="J13" s="273"/>
    </row>
    <row r="14" spans="1:10" x14ac:dyDescent="0.2">
      <c r="A14" s="236">
        <v>2008</v>
      </c>
      <c r="B14" s="788">
        <v>61</v>
      </c>
      <c r="C14" s="238">
        <v>31</v>
      </c>
      <c r="D14" s="238">
        <v>20</v>
      </c>
      <c r="E14" s="238">
        <v>6</v>
      </c>
      <c r="F14" s="238" t="s">
        <v>168</v>
      </c>
      <c r="G14" s="238">
        <v>4</v>
      </c>
      <c r="H14" s="703">
        <v>61</v>
      </c>
      <c r="I14" s="50" t="str">
        <f t="shared" si="0"/>
        <v/>
      </c>
      <c r="J14" s="273"/>
    </row>
    <row r="15" spans="1:10" x14ac:dyDescent="0.2">
      <c r="A15" s="236">
        <v>2009</v>
      </c>
      <c r="B15" s="788">
        <v>50</v>
      </c>
      <c r="C15" s="238">
        <v>23</v>
      </c>
      <c r="D15" s="238">
        <v>16</v>
      </c>
      <c r="E15" s="238">
        <v>8</v>
      </c>
      <c r="F15" s="238" t="s">
        <v>168</v>
      </c>
      <c r="G15" s="238">
        <v>3</v>
      </c>
      <c r="H15" s="703">
        <v>50</v>
      </c>
      <c r="I15" s="50" t="str">
        <f t="shared" si="0"/>
        <v/>
      </c>
      <c r="J15" s="273"/>
    </row>
    <row r="16" spans="1:10" x14ac:dyDescent="0.2">
      <c r="A16" s="236">
        <v>2010</v>
      </c>
      <c r="B16" s="788">
        <v>45</v>
      </c>
      <c r="C16" s="238">
        <v>21</v>
      </c>
      <c r="D16" s="238">
        <v>19</v>
      </c>
      <c r="E16" s="238">
        <v>6</v>
      </c>
      <c r="F16" s="238" t="s">
        <v>168</v>
      </c>
      <c r="G16" s="238">
        <v>1</v>
      </c>
      <c r="H16" s="703">
        <v>47</v>
      </c>
      <c r="I16" s="50" t="str">
        <f t="shared" si="0"/>
        <v/>
      </c>
      <c r="J16" s="273"/>
    </row>
    <row r="17" spans="1:26" x14ac:dyDescent="0.2">
      <c r="A17" s="236">
        <v>2011</v>
      </c>
      <c r="B17" s="788">
        <v>28</v>
      </c>
      <c r="C17" s="238">
        <v>10</v>
      </c>
      <c r="D17" s="238">
        <v>18</v>
      </c>
      <c r="E17" s="238">
        <v>1</v>
      </c>
      <c r="F17" s="238">
        <v>1</v>
      </c>
      <c r="G17" s="238">
        <v>4</v>
      </c>
      <c r="H17" s="703">
        <v>34</v>
      </c>
      <c r="I17" s="50" t="str">
        <f t="shared" si="0"/>
        <v/>
      </c>
      <c r="J17" s="273"/>
    </row>
    <row r="18" spans="1:26" x14ac:dyDescent="0.2">
      <c r="A18" s="236">
        <v>2012</v>
      </c>
      <c r="B18" s="788">
        <v>9</v>
      </c>
      <c r="C18" s="238">
        <v>4</v>
      </c>
      <c r="D18" s="238">
        <v>7</v>
      </c>
      <c r="E18" s="238">
        <v>5</v>
      </c>
      <c r="F18" s="238" t="s">
        <v>168</v>
      </c>
      <c r="G18" s="238" t="s">
        <v>168</v>
      </c>
      <c r="H18" s="703">
        <v>16</v>
      </c>
      <c r="I18" s="50" t="str">
        <f t="shared" si="0"/>
        <v/>
      </c>
      <c r="J18" s="273"/>
    </row>
    <row r="19" spans="1:26" x14ac:dyDescent="0.2">
      <c r="A19" s="236">
        <v>2013</v>
      </c>
      <c r="B19" s="788">
        <v>12</v>
      </c>
      <c r="C19" s="238">
        <v>9</v>
      </c>
      <c r="D19" s="238">
        <v>4</v>
      </c>
      <c r="E19" s="238">
        <v>1</v>
      </c>
      <c r="F19" s="238" t="s">
        <v>168</v>
      </c>
      <c r="G19" s="238" t="s">
        <v>168</v>
      </c>
      <c r="H19" s="703">
        <v>14</v>
      </c>
      <c r="I19" s="50" t="str">
        <f t="shared" si="0"/>
        <v/>
      </c>
      <c r="J19" s="273"/>
    </row>
    <row r="20" spans="1:26" x14ac:dyDescent="0.2">
      <c r="A20" s="236">
        <v>2014</v>
      </c>
      <c r="B20" s="788">
        <v>19</v>
      </c>
      <c r="C20" s="238">
        <v>7</v>
      </c>
      <c r="D20" s="238">
        <v>3</v>
      </c>
      <c r="E20" s="238">
        <v>3</v>
      </c>
      <c r="F20" s="548" t="s">
        <v>168</v>
      </c>
      <c r="G20" s="238">
        <v>2</v>
      </c>
      <c r="H20" s="703">
        <v>15</v>
      </c>
      <c r="I20" s="50" t="str">
        <f t="shared" si="0"/>
        <v/>
      </c>
      <c r="J20" s="273"/>
    </row>
    <row r="21" spans="1:26" x14ac:dyDescent="0.2">
      <c r="A21" s="240">
        <v>2015</v>
      </c>
      <c r="B21" s="789">
        <v>13</v>
      </c>
      <c r="C21" s="274">
        <v>2</v>
      </c>
      <c r="D21" s="274">
        <v>2</v>
      </c>
      <c r="E21" s="274">
        <v>4</v>
      </c>
      <c r="F21" s="201" t="s">
        <v>168</v>
      </c>
      <c r="G21" s="274">
        <v>1</v>
      </c>
      <c r="H21" s="704">
        <v>9</v>
      </c>
      <c r="I21" s="50"/>
      <c r="J21" s="273"/>
    </row>
    <row r="22" spans="1:26" s="176" customFormat="1" x14ac:dyDescent="0.2">
      <c r="A22" s="236"/>
      <c r="B22" s="196"/>
      <c r="C22" s="238"/>
      <c r="D22" s="238"/>
      <c r="E22" s="238"/>
      <c r="F22" s="238"/>
      <c r="G22" s="238"/>
      <c r="H22" s="196"/>
      <c r="I22" s="275"/>
      <c r="J22" s="232"/>
    </row>
    <row r="23" spans="1:26" ht="12.75" customHeight="1" x14ac:dyDescent="0.2">
      <c r="A23" s="1263" t="s">
        <v>635</v>
      </c>
      <c r="B23" s="1342" t="s">
        <v>461</v>
      </c>
      <c r="C23" s="1268" t="s">
        <v>305</v>
      </c>
      <c r="D23" s="1268"/>
      <c r="E23" s="1268"/>
      <c r="F23" s="1268"/>
      <c r="G23" s="1268"/>
      <c r="H23" s="1268"/>
      <c r="I23" s="272"/>
    </row>
    <row r="24" spans="1:26" ht="12.75" customHeight="1" x14ac:dyDescent="0.2">
      <c r="A24" s="1349"/>
      <c r="B24" s="1343"/>
      <c r="C24" s="1350" t="s">
        <v>462</v>
      </c>
      <c r="D24" s="1350" t="s">
        <v>579</v>
      </c>
      <c r="E24" s="1350" t="s">
        <v>580</v>
      </c>
      <c r="F24" s="1350" t="s">
        <v>582</v>
      </c>
      <c r="G24" s="1350" t="s">
        <v>581</v>
      </c>
      <c r="H24" s="1342" t="s">
        <v>420</v>
      </c>
      <c r="I24" s="272"/>
    </row>
    <row r="25" spans="1:26" x14ac:dyDescent="0.2">
      <c r="A25" s="1264"/>
      <c r="B25" s="1344"/>
      <c r="C25" s="1346"/>
      <c r="D25" s="1346"/>
      <c r="E25" s="1346"/>
      <c r="F25" s="1346"/>
      <c r="G25" s="1346"/>
      <c r="H25" s="1344"/>
      <c r="I25" s="272"/>
    </row>
    <row r="26" spans="1:26" x14ac:dyDescent="0.2">
      <c r="B26" s="276"/>
      <c r="C26" s="277"/>
      <c r="D26" s="277"/>
      <c r="E26" s="277"/>
      <c r="F26" s="277"/>
      <c r="G26" s="277"/>
      <c r="H26" s="277"/>
      <c r="I26" s="50" t="str">
        <f t="shared" ref="I26:I45" si="1">IF(AND(H26="-",SUM(C26:G26)=0),"",IF(H26=SUM(C26:G26),"","TOTALS DON’T MATCH SUM OF THE PART"))</f>
        <v/>
      </c>
    </row>
    <row r="27" spans="1:26" x14ac:dyDescent="0.2">
      <c r="A27" s="1092" t="s">
        <v>421</v>
      </c>
      <c r="B27" s="788" t="s">
        <v>168</v>
      </c>
      <c r="C27" s="1123" t="s">
        <v>168</v>
      </c>
      <c r="D27" s="1123" t="s">
        <v>168</v>
      </c>
      <c r="E27" s="1123" t="s">
        <v>168</v>
      </c>
      <c r="F27" s="1123" t="s">
        <v>168</v>
      </c>
      <c r="G27" s="1123" t="s">
        <v>168</v>
      </c>
      <c r="H27" s="786" t="s">
        <v>168</v>
      </c>
      <c r="I27" s="50" t="str">
        <f t="shared" si="1"/>
        <v/>
      </c>
      <c r="J27" s="252"/>
      <c r="K27" s="252"/>
      <c r="L27" s="252"/>
      <c r="M27" s="252"/>
      <c r="N27" s="252"/>
      <c r="O27" s="252"/>
      <c r="P27" s="251"/>
      <c r="R27" s="161"/>
      <c r="S27" s="161"/>
      <c r="T27" s="161"/>
      <c r="U27" s="161"/>
      <c r="V27" s="161"/>
      <c r="W27" s="161"/>
      <c r="X27" s="161"/>
      <c r="Y27" s="161"/>
      <c r="Z27" s="161"/>
    </row>
    <row r="28" spans="1:26" x14ac:dyDescent="0.2">
      <c r="A28" s="1092" t="s">
        <v>408</v>
      </c>
      <c r="B28" s="788" t="s">
        <v>168</v>
      </c>
      <c r="C28" s="1123" t="s">
        <v>168</v>
      </c>
      <c r="D28" s="1123" t="s">
        <v>168</v>
      </c>
      <c r="E28" s="1123" t="s">
        <v>168</v>
      </c>
      <c r="F28" s="1123" t="s">
        <v>168</v>
      </c>
      <c r="G28" s="1123" t="s">
        <v>168</v>
      </c>
      <c r="H28" s="786" t="s">
        <v>168</v>
      </c>
      <c r="I28" s="50" t="str">
        <f t="shared" si="1"/>
        <v/>
      </c>
      <c r="J28" s="252"/>
      <c r="K28" s="252"/>
      <c r="L28" s="252"/>
      <c r="M28" s="252"/>
      <c r="N28" s="252"/>
      <c r="O28" s="252"/>
      <c r="P28" s="251"/>
      <c r="R28" s="161"/>
      <c r="S28" s="161"/>
      <c r="T28" s="161"/>
      <c r="U28" s="161"/>
      <c r="V28" s="161"/>
      <c r="W28" s="161"/>
      <c r="X28" s="161"/>
    </row>
    <row r="29" spans="1:26" x14ac:dyDescent="0.2">
      <c r="A29" s="1092" t="s">
        <v>422</v>
      </c>
      <c r="B29" s="788" t="s">
        <v>168</v>
      </c>
      <c r="C29" s="1123" t="s">
        <v>168</v>
      </c>
      <c r="D29" s="1123" t="s">
        <v>168</v>
      </c>
      <c r="E29" s="1123" t="s">
        <v>168</v>
      </c>
      <c r="F29" s="1123" t="s">
        <v>168</v>
      </c>
      <c r="G29" s="1123" t="s">
        <v>168</v>
      </c>
      <c r="H29" s="786" t="s">
        <v>168</v>
      </c>
      <c r="I29" s="50" t="str">
        <f t="shared" si="1"/>
        <v/>
      </c>
      <c r="J29" s="251"/>
      <c r="K29" s="252"/>
      <c r="L29" s="252"/>
      <c r="M29" s="252"/>
      <c r="N29" s="252"/>
      <c r="O29" s="252"/>
      <c r="P29" s="251"/>
      <c r="R29" s="161"/>
      <c r="S29" s="161"/>
      <c r="T29" s="161"/>
      <c r="U29" s="161"/>
      <c r="V29" s="161"/>
      <c r="W29" s="161"/>
      <c r="X29" s="161"/>
    </row>
    <row r="30" spans="1:26" x14ac:dyDescent="0.2">
      <c r="A30" s="1092" t="s">
        <v>423</v>
      </c>
      <c r="B30" s="788" t="s">
        <v>168</v>
      </c>
      <c r="C30" s="1123" t="s">
        <v>168</v>
      </c>
      <c r="D30" s="1123" t="s">
        <v>168</v>
      </c>
      <c r="E30" s="1123" t="s">
        <v>168</v>
      </c>
      <c r="F30" s="1123" t="s">
        <v>168</v>
      </c>
      <c r="G30" s="1123" t="s">
        <v>168</v>
      </c>
      <c r="H30" s="786" t="s">
        <v>168</v>
      </c>
      <c r="I30" s="50" t="str">
        <f t="shared" si="1"/>
        <v/>
      </c>
      <c r="J30" s="251"/>
      <c r="K30" s="251"/>
      <c r="L30" s="251"/>
      <c r="M30" s="252"/>
      <c r="N30" s="252"/>
      <c r="O30" s="252"/>
      <c r="P30" s="251"/>
      <c r="R30" s="161"/>
      <c r="S30" s="161"/>
      <c r="T30" s="161"/>
      <c r="U30" s="161"/>
      <c r="V30" s="161"/>
      <c r="W30" s="161"/>
      <c r="X30" s="161"/>
    </row>
    <row r="31" spans="1:26" x14ac:dyDescent="0.2">
      <c r="A31" s="1092" t="s">
        <v>424</v>
      </c>
      <c r="B31" s="788">
        <v>7</v>
      </c>
      <c r="C31" s="251">
        <v>2</v>
      </c>
      <c r="D31" s="251">
        <v>1</v>
      </c>
      <c r="E31" s="263">
        <v>4</v>
      </c>
      <c r="F31" s="263">
        <v>0</v>
      </c>
      <c r="G31" s="263">
        <v>1</v>
      </c>
      <c r="H31" s="786">
        <v>8</v>
      </c>
      <c r="I31" s="50" t="str">
        <f t="shared" si="1"/>
        <v/>
      </c>
      <c r="J31" s="251"/>
      <c r="K31" s="251"/>
      <c r="L31" s="251"/>
      <c r="M31" s="252"/>
      <c r="N31" s="252"/>
      <c r="O31" s="252"/>
      <c r="P31" s="251"/>
      <c r="R31" s="161"/>
      <c r="S31" s="161"/>
      <c r="T31" s="161"/>
      <c r="U31" s="161"/>
      <c r="V31" s="161"/>
      <c r="W31" s="161"/>
      <c r="X31" s="161"/>
    </row>
    <row r="32" spans="1:26" x14ac:dyDescent="0.2">
      <c r="A32" s="1092" t="s">
        <v>425</v>
      </c>
      <c r="B32" s="788" t="s">
        <v>168</v>
      </c>
      <c r="C32" s="1123" t="s">
        <v>168</v>
      </c>
      <c r="D32" s="1123" t="s">
        <v>168</v>
      </c>
      <c r="E32" s="1123" t="s">
        <v>168</v>
      </c>
      <c r="F32" s="1123" t="s">
        <v>168</v>
      </c>
      <c r="G32" s="1123" t="s">
        <v>168</v>
      </c>
      <c r="H32" s="786" t="s">
        <v>168</v>
      </c>
      <c r="I32" s="50" t="str">
        <f t="shared" si="1"/>
        <v/>
      </c>
      <c r="J32" s="251"/>
      <c r="K32" s="251"/>
      <c r="L32" s="251"/>
      <c r="M32" s="252"/>
      <c r="N32" s="252"/>
      <c r="O32" s="252"/>
      <c r="P32" s="251"/>
      <c r="R32" s="161"/>
      <c r="S32" s="161"/>
      <c r="T32" s="161"/>
      <c r="U32" s="161"/>
      <c r="V32" s="161"/>
      <c r="W32" s="161"/>
      <c r="X32" s="161"/>
    </row>
    <row r="33" spans="1:24" x14ac:dyDescent="0.2">
      <c r="A33" s="1092" t="s">
        <v>426</v>
      </c>
      <c r="B33" s="788" t="s">
        <v>168</v>
      </c>
      <c r="C33" s="1123" t="s">
        <v>168</v>
      </c>
      <c r="D33" s="1123" t="s">
        <v>168</v>
      </c>
      <c r="E33" s="1123" t="s">
        <v>168</v>
      </c>
      <c r="F33" s="1123" t="s">
        <v>168</v>
      </c>
      <c r="G33" s="1123" t="s">
        <v>168</v>
      </c>
      <c r="H33" s="786" t="s">
        <v>168</v>
      </c>
      <c r="I33" s="50" t="str">
        <f t="shared" si="1"/>
        <v/>
      </c>
      <c r="J33" s="252"/>
      <c r="K33" s="251"/>
      <c r="L33" s="252"/>
      <c r="M33" s="252"/>
      <c r="N33" s="252"/>
      <c r="O33" s="252"/>
      <c r="P33" s="251"/>
      <c r="R33" s="161"/>
      <c r="S33" s="161"/>
      <c r="T33" s="161"/>
      <c r="U33" s="161"/>
      <c r="V33" s="161"/>
      <c r="W33" s="161"/>
      <c r="X33" s="161"/>
    </row>
    <row r="34" spans="1:24" x14ac:dyDescent="0.2">
      <c r="A34" s="1092" t="s">
        <v>427</v>
      </c>
      <c r="B34" s="788" t="s">
        <v>168</v>
      </c>
      <c r="C34" s="1123" t="s">
        <v>168</v>
      </c>
      <c r="D34" s="1123" t="s">
        <v>168</v>
      </c>
      <c r="E34" s="1123" t="s">
        <v>168</v>
      </c>
      <c r="F34" s="1123" t="s">
        <v>168</v>
      </c>
      <c r="G34" s="1123" t="s">
        <v>168</v>
      </c>
      <c r="H34" s="786" t="s">
        <v>168</v>
      </c>
      <c r="I34" s="50" t="str">
        <f t="shared" si="1"/>
        <v/>
      </c>
      <c r="J34" s="252"/>
      <c r="K34" s="252"/>
      <c r="L34" s="252"/>
      <c r="M34" s="252"/>
      <c r="N34" s="252"/>
      <c r="O34" s="252"/>
      <c r="P34" s="251"/>
      <c r="R34" s="161"/>
      <c r="S34" s="161"/>
      <c r="T34" s="161"/>
      <c r="U34" s="161"/>
      <c r="V34" s="161"/>
      <c r="W34" s="161"/>
      <c r="X34" s="161"/>
    </row>
    <row r="35" spans="1:24" x14ac:dyDescent="0.2">
      <c r="A35" s="1092" t="s">
        <v>428</v>
      </c>
      <c r="B35" s="788" t="s">
        <v>168</v>
      </c>
      <c r="C35" s="1123" t="s">
        <v>168</v>
      </c>
      <c r="D35" s="1123" t="s">
        <v>168</v>
      </c>
      <c r="E35" s="1123" t="s">
        <v>168</v>
      </c>
      <c r="F35" s="1123" t="s">
        <v>168</v>
      </c>
      <c r="G35" s="1123" t="s">
        <v>168</v>
      </c>
      <c r="H35" s="786" t="s">
        <v>168</v>
      </c>
      <c r="I35" s="50" t="str">
        <f t="shared" si="1"/>
        <v/>
      </c>
      <c r="J35" s="252"/>
      <c r="K35" s="252"/>
      <c r="L35" s="252"/>
      <c r="M35" s="252"/>
      <c r="N35" s="252"/>
      <c r="O35" s="252"/>
      <c r="P35" s="251"/>
      <c r="R35" s="161"/>
      <c r="S35" s="161"/>
      <c r="T35" s="161"/>
      <c r="U35" s="161"/>
      <c r="V35" s="161"/>
      <c r="W35" s="161"/>
      <c r="X35" s="161"/>
    </row>
    <row r="36" spans="1:24" x14ac:dyDescent="0.2">
      <c r="A36" s="1092" t="s">
        <v>429</v>
      </c>
      <c r="B36" s="788" t="s">
        <v>168</v>
      </c>
      <c r="C36" s="1123" t="s">
        <v>168</v>
      </c>
      <c r="D36" s="1123" t="s">
        <v>168</v>
      </c>
      <c r="E36" s="1123" t="s">
        <v>168</v>
      </c>
      <c r="F36" s="1123" t="s">
        <v>168</v>
      </c>
      <c r="G36" s="1123" t="s">
        <v>168</v>
      </c>
      <c r="H36" s="786" t="s">
        <v>168</v>
      </c>
      <c r="I36" s="50" t="str">
        <f t="shared" si="1"/>
        <v/>
      </c>
      <c r="J36" s="251"/>
      <c r="K36" s="251"/>
      <c r="L36" s="255"/>
      <c r="M36" s="252"/>
      <c r="N36" s="252"/>
      <c r="O36" s="252"/>
      <c r="P36" s="251"/>
      <c r="R36" s="161"/>
      <c r="S36" s="161"/>
      <c r="T36" s="161"/>
      <c r="U36" s="161"/>
      <c r="V36" s="161"/>
      <c r="W36" s="161"/>
      <c r="X36" s="161"/>
    </row>
    <row r="37" spans="1:24" x14ac:dyDescent="0.2">
      <c r="A37" s="1092" t="s">
        <v>430</v>
      </c>
      <c r="B37" s="788" t="s">
        <v>168</v>
      </c>
      <c r="C37" s="1123" t="s">
        <v>168</v>
      </c>
      <c r="D37" s="1123" t="s">
        <v>168</v>
      </c>
      <c r="E37" s="1123" t="s">
        <v>168</v>
      </c>
      <c r="F37" s="1123" t="s">
        <v>168</v>
      </c>
      <c r="G37" s="1123" t="s">
        <v>168</v>
      </c>
      <c r="H37" s="786" t="s">
        <v>168</v>
      </c>
      <c r="I37" s="50" t="str">
        <f t="shared" si="1"/>
        <v/>
      </c>
      <c r="J37" s="252"/>
      <c r="K37" s="252"/>
      <c r="L37" s="252"/>
      <c r="M37" s="252"/>
      <c r="N37" s="252"/>
      <c r="O37" s="252"/>
      <c r="P37" s="251"/>
      <c r="R37" s="161"/>
      <c r="S37" s="161"/>
      <c r="T37" s="161"/>
      <c r="U37" s="161"/>
      <c r="V37" s="161"/>
      <c r="W37" s="161"/>
      <c r="X37" s="161"/>
    </row>
    <row r="38" spans="1:24" x14ac:dyDescent="0.2">
      <c r="A38" s="1092" t="s">
        <v>431</v>
      </c>
      <c r="B38" s="788" t="s">
        <v>168</v>
      </c>
      <c r="C38" s="1123" t="s">
        <v>168</v>
      </c>
      <c r="D38" s="1123" t="s">
        <v>168</v>
      </c>
      <c r="E38" s="1123" t="s">
        <v>168</v>
      </c>
      <c r="F38" s="1123" t="s">
        <v>168</v>
      </c>
      <c r="G38" s="1123" t="s">
        <v>168</v>
      </c>
      <c r="H38" s="786" t="s">
        <v>168</v>
      </c>
      <c r="I38" s="50" t="str">
        <f t="shared" si="1"/>
        <v/>
      </c>
      <c r="J38" s="252"/>
      <c r="K38" s="252"/>
      <c r="L38" s="252"/>
      <c r="M38" s="252"/>
      <c r="N38" s="252"/>
      <c r="O38" s="252"/>
      <c r="P38" s="251"/>
      <c r="R38" s="161"/>
      <c r="S38" s="161"/>
      <c r="T38" s="161"/>
      <c r="U38" s="161"/>
      <c r="V38" s="161"/>
      <c r="W38" s="161"/>
      <c r="X38" s="161"/>
    </row>
    <row r="39" spans="1:24" x14ac:dyDescent="0.2">
      <c r="A39" s="1092" t="s">
        <v>432</v>
      </c>
      <c r="B39" s="788">
        <v>2</v>
      </c>
      <c r="C39" s="1123" t="s">
        <v>168</v>
      </c>
      <c r="D39" s="1123" t="s">
        <v>168</v>
      </c>
      <c r="E39" s="1123" t="s">
        <v>168</v>
      </c>
      <c r="F39" s="1123" t="s">
        <v>168</v>
      </c>
      <c r="G39" s="1123" t="s">
        <v>168</v>
      </c>
      <c r="H39" s="786" t="s">
        <v>168</v>
      </c>
      <c r="I39" s="50" t="str">
        <f t="shared" si="1"/>
        <v/>
      </c>
      <c r="J39" s="252"/>
      <c r="K39" s="252"/>
      <c r="L39" s="252"/>
      <c r="M39" s="252"/>
      <c r="N39" s="252"/>
      <c r="O39" s="252"/>
      <c r="P39" s="251"/>
      <c r="R39" s="161"/>
      <c r="S39" s="161"/>
      <c r="T39" s="161"/>
      <c r="U39" s="161"/>
      <c r="V39" s="161"/>
      <c r="W39" s="161"/>
      <c r="X39" s="161"/>
    </row>
    <row r="40" spans="1:24" x14ac:dyDescent="0.2">
      <c r="A40" s="1092" t="s">
        <v>433</v>
      </c>
      <c r="B40" s="788">
        <v>3</v>
      </c>
      <c r="C40" s="1123" t="s">
        <v>168</v>
      </c>
      <c r="D40" s="1123" t="s">
        <v>168</v>
      </c>
      <c r="E40" s="1123" t="s">
        <v>168</v>
      </c>
      <c r="F40" s="1123" t="s">
        <v>168</v>
      </c>
      <c r="G40" s="1123" t="s">
        <v>168</v>
      </c>
      <c r="H40" s="786" t="s">
        <v>168</v>
      </c>
      <c r="I40" s="50" t="str">
        <f t="shared" si="1"/>
        <v/>
      </c>
      <c r="J40" s="251"/>
      <c r="K40" s="252"/>
      <c r="L40" s="252"/>
      <c r="M40" s="252"/>
      <c r="N40" s="252"/>
      <c r="O40" s="252"/>
      <c r="P40" s="251"/>
      <c r="R40" s="161"/>
      <c r="S40" s="161"/>
      <c r="T40" s="161"/>
      <c r="U40" s="161"/>
      <c r="V40" s="161"/>
      <c r="W40" s="161"/>
      <c r="X40" s="161"/>
    </row>
    <row r="41" spans="1:24" x14ac:dyDescent="0.2">
      <c r="A41" s="1092" t="s">
        <v>434</v>
      </c>
      <c r="B41" s="788">
        <v>1</v>
      </c>
      <c r="C41" s="1123" t="s">
        <v>168</v>
      </c>
      <c r="D41" s="263">
        <v>1</v>
      </c>
      <c r="E41" s="263"/>
      <c r="F41" s="263"/>
      <c r="G41" s="1123" t="s">
        <v>168</v>
      </c>
      <c r="H41" s="786">
        <v>1</v>
      </c>
      <c r="I41" s="50" t="str">
        <f t="shared" si="1"/>
        <v/>
      </c>
      <c r="J41" s="252"/>
      <c r="K41" s="252"/>
      <c r="L41" s="252"/>
      <c r="M41" s="252"/>
      <c r="N41" s="252"/>
      <c r="O41" s="252"/>
      <c r="P41" s="251"/>
      <c r="R41" s="161"/>
      <c r="S41" s="161"/>
      <c r="T41" s="161"/>
      <c r="U41" s="161"/>
      <c r="V41" s="161"/>
      <c r="W41" s="161"/>
      <c r="X41" s="161"/>
    </row>
    <row r="42" spans="1:24" x14ac:dyDescent="0.2">
      <c r="A42" s="1092" t="s">
        <v>435</v>
      </c>
      <c r="B42" s="788" t="s">
        <v>168</v>
      </c>
      <c r="C42" s="1123" t="s">
        <v>168</v>
      </c>
      <c r="D42" s="1123" t="s">
        <v>168</v>
      </c>
      <c r="E42" s="1123" t="s">
        <v>168</v>
      </c>
      <c r="F42" s="1123" t="s">
        <v>168</v>
      </c>
      <c r="G42" s="1123" t="s">
        <v>168</v>
      </c>
      <c r="H42" s="786" t="s">
        <v>168</v>
      </c>
      <c r="I42" s="50" t="str">
        <f t="shared" si="1"/>
        <v/>
      </c>
      <c r="J42" s="252"/>
      <c r="K42" s="252"/>
      <c r="L42" s="252"/>
      <c r="M42" s="252"/>
      <c r="N42" s="252"/>
      <c r="O42" s="252"/>
      <c r="P42" s="251"/>
      <c r="R42" s="161"/>
      <c r="S42" s="161"/>
      <c r="T42" s="161"/>
      <c r="U42" s="161"/>
      <c r="V42" s="161"/>
      <c r="W42" s="161"/>
      <c r="X42" s="161"/>
    </row>
    <row r="43" spans="1:24" x14ac:dyDescent="0.2">
      <c r="A43" s="1092" t="s">
        <v>436</v>
      </c>
      <c r="B43" s="788" t="s">
        <v>168</v>
      </c>
      <c r="C43" s="1123" t="s">
        <v>168</v>
      </c>
      <c r="D43" s="1123" t="s">
        <v>168</v>
      </c>
      <c r="E43" s="1123" t="s">
        <v>168</v>
      </c>
      <c r="F43" s="1123" t="s">
        <v>168</v>
      </c>
      <c r="G43" s="1123" t="s">
        <v>168</v>
      </c>
      <c r="H43" s="786" t="s">
        <v>168</v>
      </c>
      <c r="I43" s="50" t="str">
        <f t="shared" si="1"/>
        <v/>
      </c>
      <c r="J43" s="252"/>
      <c r="K43" s="252"/>
      <c r="L43" s="252"/>
      <c r="M43" s="252"/>
      <c r="N43" s="252"/>
      <c r="O43" s="252"/>
      <c r="P43" s="251"/>
      <c r="R43" s="161"/>
      <c r="S43" s="161"/>
      <c r="T43" s="161"/>
      <c r="U43" s="161"/>
      <c r="V43" s="161"/>
      <c r="W43" s="161"/>
      <c r="X43" s="161"/>
    </row>
    <row r="44" spans="1:24" x14ac:dyDescent="0.2">
      <c r="A44" s="1092"/>
      <c r="B44" s="257"/>
      <c r="C44" s="251"/>
      <c r="D44" s="251"/>
      <c r="E44" s="251"/>
      <c r="F44" s="251"/>
      <c r="G44" s="251"/>
      <c r="H44" s="251"/>
      <c r="I44" s="50" t="str">
        <f t="shared" si="1"/>
        <v/>
      </c>
      <c r="J44" s="251"/>
      <c r="K44" s="251"/>
      <c r="L44" s="251"/>
      <c r="M44" s="251"/>
      <c r="N44" s="251"/>
      <c r="O44" s="251"/>
      <c r="P44" s="251"/>
      <c r="R44" s="161"/>
      <c r="S44" s="161"/>
      <c r="T44" s="161"/>
      <c r="U44" s="161"/>
      <c r="V44" s="161"/>
      <c r="W44" s="161"/>
      <c r="X44" s="161"/>
    </row>
    <row r="45" spans="1:24" x14ac:dyDescent="0.2">
      <c r="A45" s="248" t="s">
        <v>152</v>
      </c>
      <c r="B45" s="256">
        <v>13</v>
      </c>
      <c r="C45" s="256">
        <v>2</v>
      </c>
      <c r="D45" s="256">
        <v>2</v>
      </c>
      <c r="E45" s="256">
        <v>4</v>
      </c>
      <c r="F45" s="256">
        <v>0</v>
      </c>
      <c r="G45" s="256">
        <v>1</v>
      </c>
      <c r="H45" s="787">
        <v>9</v>
      </c>
      <c r="I45" s="50" t="str">
        <f t="shared" si="1"/>
        <v/>
      </c>
      <c r="J45" s="257"/>
      <c r="K45" s="257"/>
      <c r="L45" s="257"/>
      <c r="M45" s="257"/>
      <c r="N45" s="257"/>
      <c r="O45" s="257"/>
      <c r="P45" s="257"/>
      <c r="R45" s="161"/>
      <c r="S45" s="161"/>
      <c r="T45" s="161"/>
      <c r="U45" s="161"/>
      <c r="V45" s="161"/>
      <c r="W45" s="161"/>
      <c r="X45" s="161"/>
    </row>
    <row r="46" spans="1:24" s="176" customFormat="1" x14ac:dyDescent="0.2">
      <c r="A46" s="236"/>
      <c r="B46" s="196"/>
      <c r="C46" s="238"/>
      <c r="D46" s="238"/>
      <c r="E46" s="238"/>
      <c r="F46" s="238"/>
      <c r="G46" s="238"/>
      <c r="H46" s="196"/>
      <c r="I46" s="275"/>
      <c r="J46" s="232"/>
    </row>
    <row r="47" spans="1:24" ht="12.75" customHeight="1" x14ac:dyDescent="0.2">
      <c r="A47" s="1263" t="s">
        <v>635</v>
      </c>
      <c r="B47" s="1342" t="s">
        <v>461</v>
      </c>
      <c r="C47" s="1268" t="s">
        <v>305</v>
      </c>
      <c r="D47" s="1268"/>
      <c r="E47" s="1268"/>
      <c r="F47" s="1268"/>
      <c r="G47" s="1268"/>
      <c r="H47" s="1268"/>
      <c r="I47" s="272"/>
    </row>
    <row r="48" spans="1:24" ht="12.75" customHeight="1" x14ac:dyDescent="0.2">
      <c r="A48" s="1349"/>
      <c r="B48" s="1343"/>
      <c r="C48" s="1350" t="s">
        <v>462</v>
      </c>
      <c r="D48" s="1350" t="s">
        <v>579</v>
      </c>
      <c r="E48" s="1350" t="s">
        <v>580</v>
      </c>
      <c r="F48" s="1350" t="s">
        <v>582</v>
      </c>
      <c r="G48" s="1350" t="s">
        <v>581</v>
      </c>
      <c r="H48" s="1342" t="s">
        <v>420</v>
      </c>
      <c r="I48" s="272"/>
    </row>
    <row r="49" spans="1:26" x14ac:dyDescent="0.2">
      <c r="A49" s="1264"/>
      <c r="B49" s="1344"/>
      <c r="C49" s="1346"/>
      <c r="D49" s="1346"/>
      <c r="E49" s="1346"/>
      <c r="F49" s="1346"/>
      <c r="G49" s="1346"/>
      <c r="H49" s="1344"/>
      <c r="I49" s="272"/>
    </row>
    <row r="50" spans="1:26" x14ac:dyDescent="0.2">
      <c r="B50" s="276"/>
      <c r="C50" s="277"/>
      <c r="D50" s="277"/>
      <c r="E50" s="277"/>
      <c r="F50" s="277"/>
      <c r="G50" s="277"/>
      <c r="H50" s="277"/>
      <c r="I50" s="50" t="str">
        <f t="shared" ref="I50:I69" si="2">IF(AND(H50="-",SUM(C50:G50)=0),"",IF(H50=SUM(C50:G50),"","TOTALS DON’T MATCH SUM OF THE PART"))</f>
        <v/>
      </c>
    </row>
    <row r="51" spans="1:26" x14ac:dyDescent="0.2">
      <c r="A51" s="261" t="s">
        <v>421</v>
      </c>
      <c r="B51" s="788" t="s">
        <v>168</v>
      </c>
      <c r="C51" s="263" t="s">
        <v>168</v>
      </c>
      <c r="D51" s="263" t="s">
        <v>168</v>
      </c>
      <c r="E51" s="263" t="s">
        <v>168</v>
      </c>
      <c r="F51" s="263" t="s">
        <v>168</v>
      </c>
      <c r="G51" s="263" t="s">
        <v>168</v>
      </c>
      <c r="H51" s="786" t="s">
        <v>168</v>
      </c>
      <c r="I51" s="50" t="str">
        <f t="shared" si="2"/>
        <v/>
      </c>
      <c r="J51" s="252"/>
      <c r="K51" s="252"/>
      <c r="L51" s="252"/>
      <c r="M51" s="252"/>
      <c r="N51" s="252"/>
      <c r="O51" s="252"/>
      <c r="P51" s="251"/>
      <c r="R51" s="161"/>
      <c r="S51" s="161"/>
      <c r="T51" s="161"/>
      <c r="U51" s="161"/>
      <c r="V51" s="161"/>
      <c r="W51" s="161"/>
      <c r="X51" s="161"/>
      <c r="Y51" s="161"/>
      <c r="Z51" s="161"/>
    </row>
    <row r="52" spans="1:26" x14ac:dyDescent="0.2">
      <c r="A52" s="261" t="s">
        <v>408</v>
      </c>
      <c r="B52" s="788" t="s">
        <v>168</v>
      </c>
      <c r="C52" s="263" t="s">
        <v>168</v>
      </c>
      <c r="D52" s="263" t="s">
        <v>168</v>
      </c>
      <c r="E52" s="263" t="s">
        <v>168</v>
      </c>
      <c r="F52" s="263" t="s">
        <v>168</v>
      </c>
      <c r="G52" s="263" t="s">
        <v>168</v>
      </c>
      <c r="H52" s="786" t="s">
        <v>168</v>
      </c>
      <c r="I52" s="50" t="str">
        <f t="shared" si="2"/>
        <v/>
      </c>
      <c r="J52" s="252"/>
      <c r="K52" s="252"/>
      <c r="L52" s="252"/>
      <c r="M52" s="252"/>
      <c r="N52" s="252"/>
      <c r="O52" s="252"/>
      <c r="P52" s="251"/>
      <c r="R52" s="161"/>
      <c r="S52" s="161"/>
      <c r="T52" s="161"/>
      <c r="U52" s="161"/>
      <c r="V52" s="161"/>
      <c r="W52" s="161"/>
      <c r="X52" s="161"/>
    </row>
    <row r="53" spans="1:26" x14ac:dyDescent="0.2">
      <c r="A53" s="261" t="s">
        <v>422</v>
      </c>
      <c r="B53" s="788">
        <v>3</v>
      </c>
      <c r="C53" s="263">
        <v>2</v>
      </c>
      <c r="D53" s="263" t="s">
        <v>168</v>
      </c>
      <c r="E53" s="263">
        <v>1</v>
      </c>
      <c r="F53" s="263" t="s">
        <v>168</v>
      </c>
      <c r="G53" s="263" t="s">
        <v>168</v>
      </c>
      <c r="H53" s="786">
        <v>3</v>
      </c>
      <c r="I53" s="50" t="str">
        <f t="shared" si="2"/>
        <v/>
      </c>
      <c r="J53" s="251"/>
      <c r="K53" s="252"/>
      <c r="L53" s="252"/>
      <c r="M53" s="252"/>
      <c r="N53" s="252"/>
      <c r="O53" s="252"/>
      <c r="P53" s="251"/>
      <c r="R53" s="161"/>
      <c r="S53" s="161"/>
      <c r="T53" s="161"/>
      <c r="U53" s="161"/>
      <c r="V53" s="161"/>
      <c r="W53" s="161"/>
      <c r="X53" s="161"/>
    </row>
    <row r="54" spans="1:26" x14ac:dyDescent="0.2">
      <c r="A54" s="261" t="s">
        <v>423</v>
      </c>
      <c r="B54" s="788" t="s">
        <v>168</v>
      </c>
      <c r="C54" s="251" t="s">
        <v>168</v>
      </c>
      <c r="D54" s="251" t="s">
        <v>168</v>
      </c>
      <c r="E54" s="263" t="s">
        <v>168</v>
      </c>
      <c r="F54" s="263" t="s">
        <v>168</v>
      </c>
      <c r="G54" s="263" t="s">
        <v>168</v>
      </c>
      <c r="H54" s="786" t="s">
        <v>168</v>
      </c>
      <c r="I54" s="50" t="str">
        <f t="shared" si="2"/>
        <v/>
      </c>
      <c r="J54" s="251"/>
      <c r="K54" s="251"/>
      <c r="L54" s="251"/>
      <c r="M54" s="252"/>
      <c r="N54" s="252"/>
      <c r="O54" s="252"/>
      <c r="P54" s="251"/>
      <c r="R54" s="161"/>
      <c r="S54" s="161"/>
      <c r="T54" s="161"/>
      <c r="U54" s="161"/>
      <c r="V54" s="161"/>
      <c r="W54" s="161"/>
      <c r="X54" s="161"/>
    </row>
    <row r="55" spans="1:26" x14ac:dyDescent="0.2">
      <c r="A55" s="261" t="s">
        <v>424</v>
      </c>
      <c r="B55" s="788">
        <v>14</v>
      </c>
      <c r="C55" s="251">
        <v>5</v>
      </c>
      <c r="D55" s="251">
        <v>3</v>
      </c>
      <c r="E55" s="263">
        <v>2</v>
      </c>
      <c r="F55" s="263" t="s">
        <v>168</v>
      </c>
      <c r="G55" s="263">
        <v>2</v>
      </c>
      <c r="H55" s="786">
        <v>12</v>
      </c>
      <c r="I55" s="50" t="str">
        <f t="shared" si="2"/>
        <v/>
      </c>
      <c r="J55" s="251"/>
      <c r="K55" s="251"/>
      <c r="L55" s="251"/>
      <c r="M55" s="252"/>
      <c r="N55" s="252"/>
      <c r="O55" s="252"/>
      <c r="P55" s="251"/>
      <c r="R55" s="161"/>
      <c r="S55" s="161"/>
      <c r="T55" s="161"/>
      <c r="U55" s="161"/>
      <c r="V55" s="161"/>
      <c r="W55" s="161"/>
      <c r="X55" s="161"/>
    </row>
    <row r="56" spans="1:26" x14ac:dyDescent="0.2">
      <c r="A56" s="261" t="s">
        <v>425</v>
      </c>
      <c r="B56" s="788" t="s">
        <v>168</v>
      </c>
      <c r="C56" s="251" t="s">
        <v>168</v>
      </c>
      <c r="D56" s="251" t="s">
        <v>168</v>
      </c>
      <c r="E56" s="263" t="s">
        <v>168</v>
      </c>
      <c r="F56" s="263" t="s">
        <v>168</v>
      </c>
      <c r="G56" s="263" t="s">
        <v>168</v>
      </c>
      <c r="H56" s="786" t="s">
        <v>168</v>
      </c>
      <c r="I56" s="50" t="str">
        <f t="shared" si="2"/>
        <v/>
      </c>
      <c r="J56" s="251"/>
      <c r="K56" s="251"/>
      <c r="L56" s="251"/>
      <c r="M56" s="252"/>
      <c r="N56" s="252"/>
      <c r="O56" s="252"/>
      <c r="P56" s="251"/>
      <c r="R56" s="161"/>
      <c r="S56" s="161"/>
      <c r="T56" s="161"/>
      <c r="U56" s="161"/>
      <c r="V56" s="161"/>
      <c r="W56" s="161"/>
      <c r="X56" s="161"/>
    </row>
    <row r="57" spans="1:26" x14ac:dyDescent="0.2">
      <c r="A57" s="261" t="s">
        <v>426</v>
      </c>
      <c r="B57" s="788" t="s">
        <v>168</v>
      </c>
      <c r="C57" s="251" t="s">
        <v>168</v>
      </c>
      <c r="D57" s="263" t="s">
        <v>168</v>
      </c>
      <c r="E57" s="263" t="s">
        <v>168</v>
      </c>
      <c r="F57" s="263" t="s">
        <v>168</v>
      </c>
      <c r="G57" s="263" t="s">
        <v>168</v>
      </c>
      <c r="H57" s="786" t="s">
        <v>168</v>
      </c>
      <c r="I57" s="50" t="str">
        <f t="shared" si="2"/>
        <v/>
      </c>
      <c r="J57" s="252"/>
      <c r="K57" s="251"/>
      <c r="L57" s="252"/>
      <c r="M57" s="252"/>
      <c r="N57" s="252"/>
      <c r="O57" s="252"/>
      <c r="P57" s="251"/>
      <c r="R57" s="161"/>
      <c r="S57" s="161"/>
      <c r="T57" s="161"/>
      <c r="U57" s="161"/>
      <c r="V57" s="161"/>
      <c r="W57" s="161"/>
      <c r="X57" s="161"/>
    </row>
    <row r="58" spans="1:26" x14ac:dyDescent="0.2">
      <c r="A58" s="261" t="s">
        <v>427</v>
      </c>
      <c r="B58" s="788" t="s">
        <v>168</v>
      </c>
      <c r="C58" s="263" t="s">
        <v>168</v>
      </c>
      <c r="D58" s="263" t="s">
        <v>168</v>
      </c>
      <c r="E58" s="263" t="s">
        <v>168</v>
      </c>
      <c r="F58" s="263" t="s">
        <v>168</v>
      </c>
      <c r="G58" s="263" t="s">
        <v>168</v>
      </c>
      <c r="H58" s="786" t="s">
        <v>168</v>
      </c>
      <c r="I58" s="50" t="str">
        <f t="shared" si="2"/>
        <v/>
      </c>
      <c r="J58" s="252"/>
      <c r="K58" s="252"/>
      <c r="L58" s="252"/>
      <c r="M58" s="252"/>
      <c r="N58" s="252"/>
      <c r="O58" s="252"/>
      <c r="P58" s="251"/>
      <c r="R58" s="161"/>
      <c r="S58" s="161"/>
      <c r="T58" s="161"/>
      <c r="U58" s="161"/>
      <c r="V58" s="161"/>
      <c r="W58" s="161"/>
      <c r="X58" s="161"/>
    </row>
    <row r="59" spans="1:26" x14ac:dyDescent="0.2">
      <c r="A59" s="261" t="s">
        <v>428</v>
      </c>
      <c r="B59" s="788" t="s">
        <v>168</v>
      </c>
      <c r="C59" s="263" t="s">
        <v>168</v>
      </c>
      <c r="D59" s="263" t="s">
        <v>168</v>
      </c>
      <c r="E59" s="263" t="s">
        <v>168</v>
      </c>
      <c r="F59" s="263" t="s">
        <v>168</v>
      </c>
      <c r="G59" s="263" t="s">
        <v>168</v>
      </c>
      <c r="H59" s="786" t="s">
        <v>168</v>
      </c>
      <c r="I59" s="50" t="str">
        <f t="shared" si="2"/>
        <v/>
      </c>
      <c r="J59" s="252"/>
      <c r="K59" s="252"/>
      <c r="L59" s="252"/>
      <c r="M59" s="252"/>
      <c r="N59" s="252"/>
      <c r="O59" s="252"/>
      <c r="P59" s="251"/>
      <c r="R59" s="161"/>
      <c r="S59" s="161"/>
      <c r="T59" s="161"/>
      <c r="U59" s="161"/>
      <c r="V59" s="161"/>
      <c r="W59" s="161"/>
      <c r="X59" s="161"/>
    </row>
    <row r="60" spans="1:26" x14ac:dyDescent="0.2">
      <c r="A60" s="261" t="s">
        <v>429</v>
      </c>
      <c r="B60" s="788" t="s">
        <v>168</v>
      </c>
      <c r="C60" s="251" t="s">
        <v>168</v>
      </c>
      <c r="D60" s="255" t="s">
        <v>168</v>
      </c>
      <c r="E60" s="263" t="s">
        <v>168</v>
      </c>
      <c r="F60" s="263" t="s">
        <v>168</v>
      </c>
      <c r="G60" s="263" t="s">
        <v>168</v>
      </c>
      <c r="H60" s="786" t="s">
        <v>168</v>
      </c>
      <c r="I60" s="50" t="str">
        <f t="shared" si="2"/>
        <v/>
      </c>
      <c r="J60" s="251"/>
      <c r="K60" s="251"/>
      <c r="L60" s="255"/>
      <c r="M60" s="252"/>
      <c r="N60" s="252"/>
      <c r="O60" s="252"/>
      <c r="P60" s="251"/>
      <c r="R60" s="161"/>
      <c r="S60" s="161"/>
      <c r="T60" s="161"/>
      <c r="U60" s="161"/>
      <c r="V60" s="161"/>
      <c r="W60" s="161"/>
      <c r="X60" s="161"/>
    </row>
    <row r="61" spans="1:26" x14ac:dyDescent="0.2">
      <c r="A61" s="261" t="s">
        <v>430</v>
      </c>
      <c r="B61" s="788" t="s">
        <v>168</v>
      </c>
      <c r="C61" s="263" t="s">
        <v>168</v>
      </c>
      <c r="D61" s="263" t="s">
        <v>168</v>
      </c>
      <c r="E61" s="263" t="s">
        <v>168</v>
      </c>
      <c r="F61" s="263" t="s">
        <v>168</v>
      </c>
      <c r="G61" s="263" t="s">
        <v>168</v>
      </c>
      <c r="H61" s="786" t="s">
        <v>168</v>
      </c>
      <c r="I61" s="50" t="str">
        <f t="shared" si="2"/>
        <v/>
      </c>
      <c r="J61" s="252"/>
      <c r="K61" s="252"/>
      <c r="L61" s="252"/>
      <c r="M61" s="252"/>
      <c r="N61" s="252"/>
      <c r="O61" s="252"/>
      <c r="P61" s="251"/>
      <c r="R61" s="161"/>
      <c r="S61" s="161"/>
      <c r="T61" s="161"/>
      <c r="U61" s="161"/>
      <c r="V61" s="161"/>
      <c r="W61" s="161"/>
      <c r="X61" s="161"/>
    </row>
    <row r="62" spans="1:26" x14ac:dyDescent="0.2">
      <c r="A62" s="261" t="s">
        <v>431</v>
      </c>
      <c r="B62" s="788" t="s">
        <v>168</v>
      </c>
      <c r="C62" s="263" t="s">
        <v>168</v>
      </c>
      <c r="D62" s="263" t="s">
        <v>168</v>
      </c>
      <c r="E62" s="263" t="s">
        <v>168</v>
      </c>
      <c r="F62" s="263" t="s">
        <v>168</v>
      </c>
      <c r="G62" s="263" t="s">
        <v>168</v>
      </c>
      <c r="H62" s="786" t="s">
        <v>168</v>
      </c>
      <c r="I62" s="50" t="str">
        <f t="shared" si="2"/>
        <v/>
      </c>
      <c r="J62" s="252"/>
      <c r="K62" s="252"/>
      <c r="L62" s="252"/>
      <c r="M62" s="252"/>
      <c r="N62" s="252"/>
      <c r="O62" s="252"/>
      <c r="P62" s="251"/>
      <c r="R62" s="161"/>
      <c r="S62" s="161"/>
      <c r="T62" s="161"/>
      <c r="U62" s="161"/>
      <c r="V62" s="161"/>
      <c r="W62" s="161"/>
      <c r="X62" s="161"/>
    </row>
    <row r="63" spans="1:26" x14ac:dyDescent="0.2">
      <c r="A63" s="261" t="s">
        <v>432</v>
      </c>
      <c r="B63" s="788" t="s">
        <v>168</v>
      </c>
      <c r="C63" s="263" t="s">
        <v>168</v>
      </c>
      <c r="D63" s="263" t="s">
        <v>168</v>
      </c>
      <c r="E63" s="263" t="s">
        <v>168</v>
      </c>
      <c r="F63" s="263" t="s">
        <v>168</v>
      </c>
      <c r="G63" s="263" t="s">
        <v>168</v>
      </c>
      <c r="H63" s="786" t="s">
        <v>168</v>
      </c>
      <c r="I63" s="50" t="str">
        <f t="shared" si="2"/>
        <v/>
      </c>
      <c r="J63" s="252"/>
      <c r="K63" s="252"/>
      <c r="L63" s="252"/>
      <c r="M63" s="252"/>
      <c r="N63" s="252"/>
      <c r="O63" s="252"/>
      <c r="P63" s="251"/>
      <c r="R63" s="161"/>
      <c r="S63" s="161"/>
      <c r="T63" s="161"/>
      <c r="U63" s="161"/>
      <c r="V63" s="161"/>
      <c r="W63" s="161"/>
      <c r="X63" s="161"/>
    </row>
    <row r="64" spans="1:26" x14ac:dyDescent="0.2">
      <c r="A64" s="261" t="s">
        <v>433</v>
      </c>
      <c r="B64" s="788">
        <v>2</v>
      </c>
      <c r="C64" s="263" t="s">
        <v>168</v>
      </c>
      <c r="D64" s="263" t="s">
        <v>168</v>
      </c>
      <c r="E64" s="263" t="s">
        <v>168</v>
      </c>
      <c r="F64" s="263" t="s">
        <v>168</v>
      </c>
      <c r="G64" s="263" t="s">
        <v>168</v>
      </c>
      <c r="H64" s="786" t="s">
        <v>168</v>
      </c>
      <c r="I64" s="50" t="str">
        <f t="shared" si="2"/>
        <v/>
      </c>
      <c r="J64" s="251"/>
      <c r="K64" s="252"/>
      <c r="L64" s="252"/>
      <c r="M64" s="252"/>
      <c r="N64" s="252"/>
      <c r="O64" s="252"/>
      <c r="P64" s="251"/>
      <c r="R64" s="161"/>
      <c r="S64" s="161"/>
      <c r="T64" s="161"/>
      <c r="U64" s="161"/>
      <c r="V64" s="161"/>
      <c r="W64" s="161"/>
      <c r="X64" s="161"/>
    </row>
    <row r="65" spans="1:26" x14ac:dyDescent="0.2">
      <c r="A65" s="261" t="s">
        <v>434</v>
      </c>
      <c r="B65" s="788" t="s">
        <v>168</v>
      </c>
      <c r="C65" s="263" t="s">
        <v>168</v>
      </c>
      <c r="D65" s="263" t="s">
        <v>168</v>
      </c>
      <c r="E65" s="263" t="s">
        <v>168</v>
      </c>
      <c r="F65" s="263" t="s">
        <v>168</v>
      </c>
      <c r="G65" s="263" t="s">
        <v>168</v>
      </c>
      <c r="H65" s="786" t="s">
        <v>168</v>
      </c>
      <c r="I65" s="50" t="str">
        <f t="shared" si="2"/>
        <v/>
      </c>
      <c r="J65" s="252"/>
      <c r="K65" s="252"/>
      <c r="L65" s="252"/>
      <c r="M65" s="252"/>
      <c r="N65" s="252"/>
      <c r="O65" s="252"/>
      <c r="P65" s="251"/>
      <c r="R65" s="161"/>
      <c r="S65" s="161"/>
      <c r="T65" s="161"/>
      <c r="U65" s="161"/>
      <c r="V65" s="161"/>
      <c r="W65" s="161"/>
      <c r="X65" s="161"/>
    </row>
    <row r="66" spans="1:26" x14ac:dyDescent="0.2">
      <c r="A66" s="261" t="s">
        <v>435</v>
      </c>
      <c r="B66" s="788" t="s">
        <v>168</v>
      </c>
      <c r="C66" s="263" t="s">
        <v>168</v>
      </c>
      <c r="D66" s="263" t="s">
        <v>168</v>
      </c>
      <c r="E66" s="263" t="s">
        <v>168</v>
      </c>
      <c r="F66" s="263" t="s">
        <v>168</v>
      </c>
      <c r="G66" s="263" t="s">
        <v>168</v>
      </c>
      <c r="H66" s="786" t="s">
        <v>168</v>
      </c>
      <c r="I66" s="50" t="str">
        <f t="shared" si="2"/>
        <v/>
      </c>
      <c r="J66" s="252"/>
      <c r="K66" s="252"/>
      <c r="L66" s="252"/>
      <c r="M66" s="252"/>
      <c r="N66" s="252"/>
      <c r="O66" s="252"/>
      <c r="P66" s="251"/>
      <c r="R66" s="161"/>
      <c r="S66" s="161"/>
      <c r="T66" s="161"/>
      <c r="U66" s="161"/>
      <c r="V66" s="161"/>
      <c r="W66" s="161"/>
      <c r="X66" s="161"/>
    </row>
    <row r="67" spans="1:26" x14ac:dyDescent="0.2">
      <c r="A67" s="261" t="s">
        <v>436</v>
      </c>
      <c r="B67" s="788" t="s">
        <v>168</v>
      </c>
      <c r="C67" s="263" t="s">
        <v>168</v>
      </c>
      <c r="D67" s="263" t="s">
        <v>168</v>
      </c>
      <c r="E67" s="263" t="s">
        <v>168</v>
      </c>
      <c r="F67" s="263" t="s">
        <v>168</v>
      </c>
      <c r="G67" s="263" t="s">
        <v>168</v>
      </c>
      <c r="H67" s="786" t="s">
        <v>168</v>
      </c>
      <c r="I67" s="50" t="str">
        <f t="shared" si="2"/>
        <v/>
      </c>
      <c r="J67" s="252"/>
      <c r="K67" s="252"/>
      <c r="L67" s="252"/>
      <c r="M67" s="252"/>
      <c r="N67" s="252"/>
      <c r="O67" s="252"/>
      <c r="P67" s="251"/>
      <c r="R67" s="161"/>
      <c r="S67" s="161"/>
      <c r="T67" s="161"/>
      <c r="U67" s="161"/>
      <c r="V67" s="161"/>
      <c r="W67" s="161"/>
      <c r="X67" s="161"/>
    </row>
    <row r="68" spans="1:26" x14ac:dyDescent="0.2">
      <c r="A68" s="261"/>
      <c r="B68" s="257"/>
      <c r="C68" s="251"/>
      <c r="D68" s="251"/>
      <c r="E68" s="251"/>
      <c r="F68" s="251"/>
      <c r="G68" s="251"/>
      <c r="H68" s="251"/>
      <c r="I68" s="50" t="str">
        <f t="shared" si="2"/>
        <v/>
      </c>
      <c r="J68" s="251"/>
      <c r="K68" s="251"/>
      <c r="L68" s="251"/>
      <c r="M68" s="251"/>
      <c r="N68" s="251"/>
      <c r="O68" s="251"/>
      <c r="P68" s="251"/>
      <c r="R68" s="161"/>
      <c r="S68" s="161"/>
      <c r="T68" s="161"/>
      <c r="U68" s="161"/>
      <c r="V68" s="161"/>
      <c r="W68" s="161"/>
      <c r="X68" s="161"/>
    </row>
    <row r="69" spans="1:26" x14ac:dyDescent="0.2">
      <c r="A69" s="248" t="s">
        <v>152</v>
      </c>
      <c r="B69" s="256">
        <v>19</v>
      </c>
      <c r="C69" s="256">
        <v>7</v>
      </c>
      <c r="D69" s="256">
        <v>3</v>
      </c>
      <c r="E69" s="256">
        <v>3</v>
      </c>
      <c r="F69" s="256" t="s">
        <v>168</v>
      </c>
      <c r="G69" s="256">
        <v>2</v>
      </c>
      <c r="H69" s="787">
        <v>15</v>
      </c>
      <c r="I69" s="50" t="str">
        <f t="shared" si="2"/>
        <v/>
      </c>
      <c r="J69" s="257"/>
      <c r="K69" s="257"/>
      <c r="L69" s="257"/>
      <c r="M69" s="257"/>
      <c r="N69" s="257"/>
      <c r="O69" s="257"/>
      <c r="P69" s="257"/>
      <c r="R69" s="161"/>
      <c r="S69" s="161"/>
      <c r="T69" s="161"/>
      <c r="U69" s="161"/>
      <c r="V69" s="161"/>
      <c r="W69" s="161"/>
      <c r="X69" s="161"/>
    </row>
    <row r="70" spans="1:26" x14ac:dyDescent="0.2">
      <c r="A70" s="260"/>
      <c r="B70" s="278" t="str">
        <f t="shared" ref="B70:H70" si="3">IF(AND(B69="-",SUM(B51:B67)=0),"",IF(B69=SUM(B51:B67),"","TOTALS DON’T MATCH SUM OF THE PART"))</f>
        <v/>
      </c>
      <c r="C70" s="278" t="str">
        <f t="shared" si="3"/>
        <v/>
      </c>
      <c r="D70" s="278" t="str">
        <f t="shared" si="3"/>
        <v/>
      </c>
      <c r="E70" s="278" t="str">
        <f t="shared" si="3"/>
        <v/>
      </c>
      <c r="F70" s="278" t="str">
        <f t="shared" si="3"/>
        <v/>
      </c>
      <c r="G70" s="278" t="str">
        <f t="shared" si="3"/>
        <v/>
      </c>
      <c r="H70" s="278" t="str">
        <f t="shared" si="3"/>
        <v/>
      </c>
    </row>
    <row r="71" spans="1:26" x14ac:dyDescent="0.2">
      <c r="A71" s="176"/>
      <c r="B71" s="279" t="str">
        <f t="shared" ref="B71:H71" si="4">IF(B69=B20,"","ERROR WITH TOP TABLE")</f>
        <v/>
      </c>
      <c r="C71" s="279" t="str">
        <f t="shared" si="4"/>
        <v/>
      </c>
      <c r="D71" s="279" t="str">
        <f t="shared" si="4"/>
        <v/>
      </c>
      <c r="E71" s="279" t="str">
        <f t="shared" si="4"/>
        <v/>
      </c>
      <c r="F71" s="279"/>
      <c r="G71" s="279" t="str">
        <f t="shared" si="4"/>
        <v/>
      </c>
      <c r="H71" s="279" t="str">
        <f t="shared" si="4"/>
        <v/>
      </c>
    </row>
    <row r="72" spans="1:26" ht="12.75" customHeight="1" x14ac:dyDescent="0.2">
      <c r="A72" s="1263" t="s">
        <v>559</v>
      </c>
      <c r="B72" s="1342" t="s">
        <v>461</v>
      </c>
      <c r="C72" s="1268" t="s">
        <v>305</v>
      </c>
      <c r="D72" s="1268"/>
      <c r="E72" s="1268"/>
      <c r="F72" s="1268"/>
      <c r="G72" s="1268"/>
      <c r="H72" s="1268"/>
      <c r="I72" s="272"/>
    </row>
    <row r="73" spans="1:26" ht="12.75" customHeight="1" x14ac:dyDescent="0.2">
      <c r="A73" s="1349"/>
      <c r="B73" s="1343"/>
      <c r="C73" s="1350" t="s">
        <v>462</v>
      </c>
      <c r="D73" s="1350" t="s">
        <v>579</v>
      </c>
      <c r="E73" s="1350" t="s">
        <v>580</v>
      </c>
      <c r="F73" s="1350" t="s">
        <v>582</v>
      </c>
      <c r="G73" s="1350" t="s">
        <v>581</v>
      </c>
      <c r="H73" s="1342" t="s">
        <v>420</v>
      </c>
      <c r="I73" s="272"/>
    </row>
    <row r="74" spans="1:26" x14ac:dyDescent="0.2">
      <c r="A74" s="1264"/>
      <c r="B74" s="1344"/>
      <c r="C74" s="1346"/>
      <c r="D74" s="1346"/>
      <c r="E74" s="1346"/>
      <c r="F74" s="1346"/>
      <c r="G74" s="1346"/>
      <c r="H74" s="1344"/>
      <c r="I74" s="272"/>
    </row>
    <row r="75" spans="1:26" x14ac:dyDescent="0.2">
      <c r="B75" s="276"/>
      <c r="C75" s="277"/>
      <c r="D75" s="277"/>
      <c r="E75" s="277"/>
      <c r="F75" s="277"/>
      <c r="G75" s="277"/>
      <c r="H75" s="277"/>
      <c r="I75" s="50" t="str">
        <f t="shared" ref="I75:I94" si="5">IF(AND(H75="-",SUM(C75:G75)=0),"",IF(H75=SUM(C75:G75),"","TOTALS DON’T MATCH SUM OF THE PART"))</f>
        <v/>
      </c>
    </row>
    <row r="76" spans="1:26" x14ac:dyDescent="0.2">
      <c r="A76" s="261" t="s">
        <v>421</v>
      </c>
      <c r="B76" s="788" t="s">
        <v>168</v>
      </c>
      <c r="C76" s="263" t="s">
        <v>168</v>
      </c>
      <c r="D76" s="263" t="s">
        <v>168</v>
      </c>
      <c r="E76" s="263" t="s">
        <v>168</v>
      </c>
      <c r="F76" s="263" t="s">
        <v>168</v>
      </c>
      <c r="G76" s="263" t="s">
        <v>168</v>
      </c>
      <c r="H76" s="786" t="s">
        <v>168</v>
      </c>
      <c r="I76" s="50" t="str">
        <f t="shared" si="5"/>
        <v/>
      </c>
      <c r="J76" s="252"/>
      <c r="K76" s="252"/>
      <c r="L76" s="252"/>
      <c r="M76" s="252"/>
      <c r="N76" s="252"/>
      <c r="O76" s="252"/>
      <c r="P76" s="251"/>
      <c r="R76" s="161"/>
      <c r="S76" s="161"/>
      <c r="T76" s="161"/>
      <c r="U76" s="161"/>
      <c r="V76" s="161"/>
      <c r="W76" s="161"/>
      <c r="X76" s="161"/>
      <c r="Y76" s="161"/>
      <c r="Z76" s="161"/>
    </row>
    <row r="77" spans="1:26" x14ac:dyDescent="0.2">
      <c r="A77" s="261" t="s">
        <v>408</v>
      </c>
      <c r="B77" s="788" t="s">
        <v>168</v>
      </c>
      <c r="C77" s="263" t="s">
        <v>168</v>
      </c>
      <c r="D77" s="263" t="s">
        <v>168</v>
      </c>
      <c r="E77" s="263" t="s">
        <v>168</v>
      </c>
      <c r="F77" s="263" t="s">
        <v>168</v>
      </c>
      <c r="G77" s="263" t="s">
        <v>168</v>
      </c>
      <c r="H77" s="786" t="s">
        <v>168</v>
      </c>
      <c r="I77" s="50" t="str">
        <f t="shared" si="5"/>
        <v/>
      </c>
      <c r="J77" s="252"/>
      <c r="K77" s="252"/>
      <c r="L77" s="252"/>
      <c r="M77" s="252"/>
      <c r="N77" s="252"/>
      <c r="O77" s="252"/>
      <c r="P77" s="251"/>
      <c r="R77" s="161"/>
      <c r="S77" s="161"/>
      <c r="T77" s="161"/>
      <c r="U77" s="161"/>
      <c r="V77" s="161"/>
      <c r="W77" s="161"/>
      <c r="X77" s="161"/>
    </row>
    <row r="78" spans="1:26" x14ac:dyDescent="0.2">
      <c r="A78" s="261" t="s">
        <v>422</v>
      </c>
      <c r="B78" s="788" t="s">
        <v>168</v>
      </c>
      <c r="C78" s="263" t="s">
        <v>168</v>
      </c>
      <c r="D78" s="263" t="s">
        <v>168</v>
      </c>
      <c r="E78" s="263" t="s">
        <v>168</v>
      </c>
      <c r="F78" s="263" t="s">
        <v>168</v>
      </c>
      <c r="G78" s="263" t="s">
        <v>168</v>
      </c>
      <c r="H78" s="786" t="s">
        <v>168</v>
      </c>
      <c r="I78" s="50" t="str">
        <f t="shared" si="5"/>
        <v/>
      </c>
      <c r="J78" s="251"/>
      <c r="K78" s="252"/>
      <c r="L78" s="252"/>
      <c r="M78" s="252"/>
      <c r="N78" s="252"/>
      <c r="O78" s="252"/>
      <c r="P78" s="251"/>
      <c r="R78" s="161"/>
      <c r="S78" s="161"/>
      <c r="T78" s="161"/>
      <c r="U78" s="161"/>
      <c r="V78" s="161"/>
      <c r="W78" s="161"/>
      <c r="X78" s="161"/>
    </row>
    <row r="79" spans="1:26" x14ac:dyDescent="0.2">
      <c r="A79" s="261" t="s">
        <v>423</v>
      </c>
      <c r="B79" s="788" t="s">
        <v>168</v>
      </c>
      <c r="C79" s="251" t="s">
        <v>168</v>
      </c>
      <c r="D79" s="251" t="s">
        <v>168</v>
      </c>
      <c r="E79" s="263" t="s">
        <v>168</v>
      </c>
      <c r="F79" s="263" t="s">
        <v>168</v>
      </c>
      <c r="G79" s="263" t="s">
        <v>168</v>
      </c>
      <c r="H79" s="786" t="s">
        <v>168</v>
      </c>
      <c r="I79" s="50" t="str">
        <f t="shared" si="5"/>
        <v/>
      </c>
      <c r="J79" s="251"/>
      <c r="K79" s="251"/>
      <c r="L79" s="251"/>
      <c r="M79" s="252"/>
      <c r="N79" s="252"/>
      <c r="O79" s="252"/>
      <c r="P79" s="251"/>
      <c r="R79" s="161"/>
      <c r="S79" s="161"/>
      <c r="T79" s="161"/>
      <c r="U79" s="161"/>
      <c r="V79" s="161"/>
      <c r="W79" s="161"/>
      <c r="X79" s="161"/>
    </row>
    <row r="80" spans="1:26" x14ac:dyDescent="0.2">
      <c r="A80" s="261" t="s">
        <v>424</v>
      </c>
      <c r="B80" s="788">
        <v>11</v>
      </c>
      <c r="C80" s="251">
        <v>7</v>
      </c>
      <c r="D80" s="251">
        <v>4</v>
      </c>
      <c r="E80" s="263">
        <v>1</v>
      </c>
      <c r="F80" s="263" t="s">
        <v>168</v>
      </c>
      <c r="G80" s="263" t="s">
        <v>168</v>
      </c>
      <c r="H80" s="786">
        <v>12</v>
      </c>
      <c r="I80" s="50" t="str">
        <f t="shared" si="5"/>
        <v/>
      </c>
      <c r="J80" s="251"/>
      <c r="K80" s="251"/>
      <c r="L80" s="251"/>
      <c r="M80" s="252"/>
      <c r="N80" s="252"/>
      <c r="O80" s="252"/>
      <c r="P80" s="251"/>
      <c r="R80" s="161"/>
      <c r="S80" s="161"/>
      <c r="T80" s="161"/>
      <c r="U80" s="161"/>
      <c r="V80" s="161"/>
      <c r="W80" s="161"/>
      <c r="X80" s="161"/>
    </row>
    <row r="81" spans="1:24" x14ac:dyDescent="0.2">
      <c r="A81" s="261" t="s">
        <v>425</v>
      </c>
      <c r="B81" s="788" t="s">
        <v>168</v>
      </c>
      <c r="C81" s="251" t="s">
        <v>168</v>
      </c>
      <c r="D81" s="251" t="s">
        <v>168</v>
      </c>
      <c r="E81" s="263" t="s">
        <v>168</v>
      </c>
      <c r="F81" s="263" t="s">
        <v>168</v>
      </c>
      <c r="G81" s="263" t="s">
        <v>168</v>
      </c>
      <c r="H81" s="786" t="s">
        <v>168</v>
      </c>
      <c r="I81" s="50" t="str">
        <f t="shared" si="5"/>
        <v/>
      </c>
      <c r="J81" s="251"/>
      <c r="K81" s="251"/>
      <c r="L81" s="251"/>
      <c r="M81" s="252"/>
      <c r="N81" s="252"/>
      <c r="O81" s="252"/>
      <c r="P81" s="251"/>
      <c r="R81" s="161"/>
      <c r="S81" s="161"/>
      <c r="T81" s="161"/>
      <c r="U81" s="161"/>
      <c r="V81" s="161"/>
      <c r="W81" s="161"/>
      <c r="X81" s="161"/>
    </row>
    <row r="82" spans="1:24" x14ac:dyDescent="0.2">
      <c r="A82" s="261" t="s">
        <v>426</v>
      </c>
      <c r="B82" s="788" t="s">
        <v>168</v>
      </c>
      <c r="C82" s="251">
        <v>1</v>
      </c>
      <c r="D82" s="263" t="s">
        <v>168</v>
      </c>
      <c r="E82" s="263" t="s">
        <v>168</v>
      </c>
      <c r="F82" s="263" t="s">
        <v>168</v>
      </c>
      <c r="G82" s="263" t="s">
        <v>168</v>
      </c>
      <c r="H82" s="786">
        <v>1</v>
      </c>
      <c r="I82" s="50" t="str">
        <f t="shared" si="5"/>
        <v/>
      </c>
      <c r="J82" s="252"/>
      <c r="K82" s="251"/>
      <c r="L82" s="252"/>
      <c r="M82" s="252"/>
      <c r="N82" s="252"/>
      <c r="O82" s="252"/>
      <c r="P82" s="251"/>
      <c r="R82" s="161"/>
      <c r="S82" s="161"/>
      <c r="T82" s="161"/>
      <c r="U82" s="161"/>
      <c r="V82" s="161"/>
      <c r="W82" s="161"/>
      <c r="X82" s="161"/>
    </row>
    <row r="83" spans="1:24" x14ac:dyDescent="0.2">
      <c r="A83" s="261" t="s">
        <v>427</v>
      </c>
      <c r="B83" s="788" t="s">
        <v>168</v>
      </c>
      <c r="C83" s="263" t="s">
        <v>168</v>
      </c>
      <c r="D83" s="263" t="s">
        <v>168</v>
      </c>
      <c r="E83" s="263" t="s">
        <v>168</v>
      </c>
      <c r="F83" s="263" t="s">
        <v>168</v>
      </c>
      <c r="G83" s="263" t="s">
        <v>168</v>
      </c>
      <c r="H83" s="786" t="s">
        <v>168</v>
      </c>
      <c r="I83" s="50" t="str">
        <f t="shared" si="5"/>
        <v/>
      </c>
      <c r="J83" s="252"/>
      <c r="K83" s="252"/>
      <c r="L83" s="252"/>
      <c r="M83" s="252"/>
      <c r="N83" s="252"/>
      <c r="O83" s="252"/>
      <c r="P83" s="251"/>
      <c r="R83" s="161"/>
      <c r="S83" s="161"/>
      <c r="T83" s="161"/>
      <c r="U83" s="161"/>
      <c r="V83" s="161"/>
      <c r="W83" s="161"/>
      <c r="X83" s="161"/>
    </row>
    <row r="84" spans="1:24" x14ac:dyDescent="0.2">
      <c r="A84" s="261" t="s">
        <v>428</v>
      </c>
      <c r="B84" s="788" t="s">
        <v>168</v>
      </c>
      <c r="C84" s="263" t="s">
        <v>168</v>
      </c>
      <c r="D84" s="263" t="s">
        <v>168</v>
      </c>
      <c r="E84" s="263" t="s">
        <v>168</v>
      </c>
      <c r="F84" s="263" t="s">
        <v>168</v>
      </c>
      <c r="G84" s="263" t="s">
        <v>168</v>
      </c>
      <c r="H84" s="786" t="s">
        <v>168</v>
      </c>
      <c r="I84" s="50" t="str">
        <f t="shared" si="5"/>
        <v/>
      </c>
      <c r="J84" s="252"/>
      <c r="K84" s="252"/>
      <c r="L84" s="252"/>
      <c r="M84" s="252"/>
      <c r="N84" s="252"/>
      <c r="O84" s="252"/>
      <c r="P84" s="251"/>
      <c r="R84" s="161"/>
      <c r="S84" s="161"/>
      <c r="T84" s="161"/>
      <c r="U84" s="161"/>
      <c r="V84" s="161"/>
      <c r="W84" s="161"/>
      <c r="X84" s="161"/>
    </row>
    <row r="85" spans="1:24" x14ac:dyDescent="0.2">
      <c r="A85" s="261" t="s">
        <v>429</v>
      </c>
      <c r="B85" s="788" t="s">
        <v>168</v>
      </c>
      <c r="C85" s="251" t="s">
        <v>168</v>
      </c>
      <c r="D85" s="251" t="s">
        <v>168</v>
      </c>
      <c r="E85" s="263" t="s">
        <v>168</v>
      </c>
      <c r="F85" s="263" t="s">
        <v>168</v>
      </c>
      <c r="G85" s="263" t="s">
        <v>168</v>
      </c>
      <c r="H85" s="786" t="s">
        <v>168</v>
      </c>
      <c r="I85" s="50" t="str">
        <f t="shared" si="5"/>
        <v/>
      </c>
      <c r="J85" s="251"/>
      <c r="K85" s="251"/>
      <c r="L85" s="255"/>
      <c r="M85" s="252"/>
      <c r="N85" s="252"/>
      <c r="O85" s="252"/>
      <c r="P85" s="251"/>
      <c r="R85" s="161"/>
      <c r="S85" s="161"/>
      <c r="T85" s="161"/>
      <c r="U85" s="161"/>
      <c r="V85" s="161"/>
      <c r="W85" s="161"/>
      <c r="X85" s="161"/>
    </row>
    <row r="86" spans="1:24" x14ac:dyDescent="0.2">
      <c r="A86" s="261" t="s">
        <v>430</v>
      </c>
      <c r="B86" s="788" t="s">
        <v>168</v>
      </c>
      <c r="C86" s="263" t="s">
        <v>168</v>
      </c>
      <c r="D86" s="263" t="s">
        <v>168</v>
      </c>
      <c r="E86" s="263" t="s">
        <v>168</v>
      </c>
      <c r="F86" s="263" t="s">
        <v>168</v>
      </c>
      <c r="G86" s="263" t="s">
        <v>168</v>
      </c>
      <c r="H86" s="786" t="s">
        <v>168</v>
      </c>
      <c r="I86" s="50" t="str">
        <f t="shared" si="5"/>
        <v/>
      </c>
      <c r="J86" s="252"/>
      <c r="K86" s="252"/>
      <c r="L86" s="252"/>
      <c r="M86" s="252"/>
      <c r="N86" s="252"/>
      <c r="O86" s="252"/>
      <c r="P86" s="251"/>
      <c r="R86" s="161"/>
      <c r="S86" s="161"/>
      <c r="T86" s="161"/>
      <c r="U86" s="161"/>
      <c r="V86" s="161"/>
      <c r="W86" s="161"/>
      <c r="X86" s="161"/>
    </row>
    <row r="87" spans="1:24" x14ac:dyDescent="0.2">
      <c r="A87" s="261" t="s">
        <v>431</v>
      </c>
      <c r="B87" s="788" t="s">
        <v>168</v>
      </c>
      <c r="C87" s="263" t="s">
        <v>168</v>
      </c>
      <c r="D87" s="263" t="s">
        <v>168</v>
      </c>
      <c r="E87" s="263" t="s">
        <v>168</v>
      </c>
      <c r="F87" s="263" t="s">
        <v>168</v>
      </c>
      <c r="G87" s="263" t="s">
        <v>168</v>
      </c>
      <c r="H87" s="786" t="s">
        <v>168</v>
      </c>
      <c r="I87" s="50" t="str">
        <f t="shared" si="5"/>
        <v/>
      </c>
      <c r="J87" s="252"/>
      <c r="K87" s="252"/>
      <c r="L87" s="252"/>
      <c r="M87" s="252"/>
      <c r="N87" s="252"/>
      <c r="O87" s="252"/>
      <c r="P87" s="251"/>
      <c r="R87" s="161"/>
      <c r="S87" s="161"/>
      <c r="T87" s="161"/>
      <c r="U87" s="161"/>
      <c r="V87" s="161"/>
      <c r="W87" s="161"/>
      <c r="X87" s="161"/>
    </row>
    <row r="88" spans="1:24" x14ac:dyDescent="0.2">
      <c r="A88" s="261" t="s">
        <v>432</v>
      </c>
      <c r="B88" s="788">
        <v>1</v>
      </c>
      <c r="C88" s="263">
        <v>1</v>
      </c>
      <c r="D88" s="263" t="s">
        <v>168</v>
      </c>
      <c r="E88" s="263" t="s">
        <v>168</v>
      </c>
      <c r="F88" s="263" t="s">
        <v>168</v>
      </c>
      <c r="G88" s="263" t="s">
        <v>168</v>
      </c>
      <c r="H88" s="786">
        <v>1</v>
      </c>
      <c r="I88" s="50" t="str">
        <f t="shared" si="5"/>
        <v/>
      </c>
      <c r="J88" s="252"/>
      <c r="K88" s="252"/>
      <c r="L88" s="252"/>
      <c r="M88" s="252"/>
      <c r="N88" s="252"/>
      <c r="O88" s="252"/>
      <c r="P88" s="251"/>
      <c r="R88" s="161"/>
      <c r="S88" s="161"/>
      <c r="T88" s="161"/>
      <c r="U88" s="161"/>
      <c r="V88" s="161"/>
      <c r="W88" s="161"/>
      <c r="X88" s="161"/>
    </row>
    <row r="89" spans="1:24" x14ac:dyDescent="0.2">
      <c r="A89" s="261" t="s">
        <v>433</v>
      </c>
      <c r="B89" s="788" t="s">
        <v>168</v>
      </c>
      <c r="C89" s="263" t="s">
        <v>168</v>
      </c>
      <c r="D89" s="263" t="s">
        <v>168</v>
      </c>
      <c r="E89" s="263" t="s">
        <v>168</v>
      </c>
      <c r="F89" s="263" t="s">
        <v>168</v>
      </c>
      <c r="G89" s="263" t="s">
        <v>168</v>
      </c>
      <c r="H89" s="786" t="s">
        <v>168</v>
      </c>
      <c r="I89" s="50" t="str">
        <f t="shared" si="5"/>
        <v/>
      </c>
      <c r="J89" s="251"/>
      <c r="K89" s="252"/>
      <c r="L89" s="252"/>
      <c r="M89" s="252"/>
      <c r="N89" s="252"/>
      <c r="O89" s="252"/>
      <c r="P89" s="251"/>
      <c r="R89" s="161"/>
      <c r="S89" s="161"/>
      <c r="T89" s="161"/>
      <c r="U89" s="161"/>
      <c r="V89" s="161"/>
      <c r="W89" s="161"/>
      <c r="X89" s="161"/>
    </row>
    <row r="90" spans="1:24" x14ac:dyDescent="0.2">
      <c r="A90" s="261" t="s">
        <v>434</v>
      </c>
      <c r="B90" s="788" t="s">
        <v>168</v>
      </c>
      <c r="C90" s="263" t="s">
        <v>168</v>
      </c>
      <c r="D90" s="263" t="s">
        <v>168</v>
      </c>
      <c r="E90" s="263" t="s">
        <v>168</v>
      </c>
      <c r="F90" s="263" t="s">
        <v>168</v>
      </c>
      <c r="G90" s="263" t="s">
        <v>168</v>
      </c>
      <c r="H90" s="786" t="s">
        <v>168</v>
      </c>
      <c r="I90" s="50" t="str">
        <f t="shared" si="5"/>
        <v/>
      </c>
      <c r="J90" s="252"/>
      <c r="K90" s="252"/>
      <c r="L90" s="252"/>
      <c r="M90" s="252"/>
      <c r="N90" s="252"/>
      <c r="O90" s="252"/>
      <c r="P90" s="251"/>
      <c r="R90" s="161"/>
      <c r="S90" s="161"/>
      <c r="T90" s="161"/>
      <c r="U90" s="161"/>
      <c r="V90" s="161"/>
      <c r="W90" s="161"/>
      <c r="X90" s="161"/>
    </row>
    <row r="91" spans="1:24" x14ac:dyDescent="0.2">
      <c r="A91" s="261" t="s">
        <v>435</v>
      </c>
      <c r="B91" s="788" t="s">
        <v>168</v>
      </c>
      <c r="C91" s="263" t="s">
        <v>168</v>
      </c>
      <c r="D91" s="263" t="s">
        <v>168</v>
      </c>
      <c r="E91" s="263" t="s">
        <v>168</v>
      </c>
      <c r="F91" s="263" t="s">
        <v>168</v>
      </c>
      <c r="G91" s="263" t="s">
        <v>168</v>
      </c>
      <c r="H91" s="786" t="s">
        <v>168</v>
      </c>
      <c r="I91" s="50" t="str">
        <f t="shared" si="5"/>
        <v/>
      </c>
      <c r="J91" s="252"/>
      <c r="K91" s="252"/>
      <c r="L91" s="252"/>
      <c r="M91" s="252"/>
      <c r="N91" s="252"/>
      <c r="O91" s="252"/>
      <c r="P91" s="251"/>
      <c r="R91" s="161"/>
      <c r="S91" s="161"/>
      <c r="T91" s="161"/>
      <c r="U91" s="161"/>
      <c r="V91" s="161"/>
      <c r="W91" s="161"/>
      <c r="X91" s="161"/>
    </row>
    <row r="92" spans="1:24" x14ac:dyDescent="0.2">
      <c r="A92" s="261" t="s">
        <v>436</v>
      </c>
      <c r="B92" s="788" t="s">
        <v>168</v>
      </c>
      <c r="C92" s="263" t="s">
        <v>168</v>
      </c>
      <c r="D92" s="263" t="s">
        <v>168</v>
      </c>
      <c r="E92" s="263" t="s">
        <v>168</v>
      </c>
      <c r="F92" s="263" t="s">
        <v>168</v>
      </c>
      <c r="G92" s="263" t="s">
        <v>168</v>
      </c>
      <c r="H92" s="786" t="s">
        <v>168</v>
      </c>
      <c r="I92" s="50" t="str">
        <f t="shared" si="5"/>
        <v/>
      </c>
      <c r="J92" s="252"/>
      <c r="K92" s="252"/>
      <c r="L92" s="252"/>
      <c r="M92" s="252"/>
      <c r="N92" s="252"/>
      <c r="O92" s="252"/>
      <c r="P92" s="251"/>
      <c r="R92" s="161"/>
      <c r="S92" s="161"/>
      <c r="T92" s="161"/>
      <c r="U92" s="161"/>
      <c r="V92" s="161"/>
      <c r="W92" s="161"/>
      <c r="X92" s="161"/>
    </row>
    <row r="93" spans="1:24" x14ac:dyDescent="0.2">
      <c r="A93" s="261"/>
      <c r="B93" s="257"/>
      <c r="C93" s="251"/>
      <c r="D93" s="251"/>
      <c r="E93" s="251"/>
      <c r="F93" s="251"/>
      <c r="G93" s="251"/>
      <c r="H93" s="251"/>
      <c r="I93" s="50" t="str">
        <f t="shared" si="5"/>
        <v/>
      </c>
      <c r="J93" s="251"/>
      <c r="K93" s="251"/>
      <c r="L93" s="251"/>
      <c r="M93" s="251"/>
      <c r="N93" s="251"/>
      <c r="O93" s="251"/>
      <c r="P93" s="251"/>
      <c r="R93" s="161"/>
      <c r="S93" s="161"/>
      <c r="T93" s="161"/>
      <c r="U93" s="161"/>
      <c r="V93" s="161"/>
      <c r="W93" s="161"/>
      <c r="X93" s="161"/>
    </row>
    <row r="94" spans="1:24" x14ac:dyDescent="0.2">
      <c r="A94" s="248" t="s">
        <v>152</v>
      </c>
      <c r="B94" s="256">
        <v>12</v>
      </c>
      <c r="C94" s="256">
        <v>9</v>
      </c>
      <c r="D94" s="256">
        <v>4</v>
      </c>
      <c r="E94" s="256">
        <v>1</v>
      </c>
      <c r="F94" s="256" t="s">
        <v>168</v>
      </c>
      <c r="G94" s="256" t="s">
        <v>168</v>
      </c>
      <c r="H94" s="787">
        <v>14</v>
      </c>
      <c r="I94" s="50" t="str">
        <f t="shared" si="5"/>
        <v/>
      </c>
      <c r="J94" s="257"/>
      <c r="K94" s="257"/>
      <c r="L94" s="257"/>
      <c r="M94" s="257"/>
      <c r="N94" s="257"/>
      <c r="O94" s="257"/>
      <c r="P94" s="257"/>
      <c r="R94" s="161"/>
      <c r="S94" s="161"/>
      <c r="T94" s="161"/>
      <c r="U94" s="161"/>
      <c r="V94" s="161"/>
      <c r="W94" s="161"/>
      <c r="X94" s="161"/>
    </row>
    <row r="95" spans="1:24" x14ac:dyDescent="0.2">
      <c r="A95" s="260"/>
      <c r="B95" s="278" t="str">
        <f t="shared" ref="B95:H95" si="6">IF(AND(B94="-",SUM(B76:B92)=0),"",IF(B94=SUM(B76:B92),"","TOTALS DON’T MATCH SUM OF THE PART"))</f>
        <v/>
      </c>
      <c r="C95" s="278" t="str">
        <f t="shared" si="6"/>
        <v/>
      </c>
      <c r="D95" s="278" t="str">
        <f t="shared" si="6"/>
        <v/>
      </c>
      <c r="E95" s="278" t="str">
        <f t="shared" si="6"/>
        <v/>
      </c>
      <c r="F95" s="278" t="str">
        <f t="shared" si="6"/>
        <v/>
      </c>
      <c r="G95" s="278" t="str">
        <f t="shared" si="6"/>
        <v/>
      </c>
      <c r="H95" s="278" t="str">
        <f t="shared" si="6"/>
        <v/>
      </c>
    </row>
    <row r="96" spans="1:24" x14ac:dyDescent="0.2">
      <c r="A96" s="280"/>
      <c r="B96" s="279" t="str">
        <f t="shared" ref="B96:H96" si="7">IF(B94=B19,"","ERROR WITH TOP TABLE")</f>
        <v/>
      </c>
      <c r="C96" s="279" t="str">
        <f t="shared" si="7"/>
        <v/>
      </c>
      <c r="D96" s="279" t="str">
        <f t="shared" si="7"/>
        <v/>
      </c>
      <c r="E96" s="279" t="str">
        <f t="shared" si="7"/>
        <v/>
      </c>
      <c r="F96" s="279" t="str">
        <f t="shared" si="7"/>
        <v/>
      </c>
      <c r="G96" s="279" t="str">
        <f t="shared" si="7"/>
        <v/>
      </c>
      <c r="H96" s="279" t="str">
        <f t="shared" si="7"/>
        <v/>
      </c>
    </row>
    <row r="97" spans="1:9" ht="12.75" customHeight="1" x14ac:dyDescent="0.2">
      <c r="A97" s="1263" t="s">
        <v>560</v>
      </c>
      <c r="B97" s="1342" t="s">
        <v>461</v>
      </c>
      <c r="C97" s="1268" t="s">
        <v>305</v>
      </c>
      <c r="D97" s="1268"/>
      <c r="E97" s="1268"/>
      <c r="F97" s="1268"/>
      <c r="G97" s="1268"/>
      <c r="H97" s="1268"/>
    </row>
    <row r="98" spans="1:9" ht="12.75" customHeight="1" x14ac:dyDescent="0.2">
      <c r="A98" s="1349"/>
      <c r="B98" s="1343"/>
      <c r="C98" s="1350" t="s">
        <v>462</v>
      </c>
      <c r="D98" s="1350" t="s">
        <v>579</v>
      </c>
      <c r="E98" s="1350" t="s">
        <v>580</v>
      </c>
      <c r="F98" s="1350" t="s">
        <v>582</v>
      </c>
      <c r="G98" s="1350" t="s">
        <v>581</v>
      </c>
      <c r="H98" s="1342" t="s">
        <v>420</v>
      </c>
    </row>
    <row r="99" spans="1:9" x14ac:dyDescent="0.2">
      <c r="A99" s="1264"/>
      <c r="B99" s="1344"/>
      <c r="C99" s="1346"/>
      <c r="D99" s="1346"/>
      <c r="E99" s="1346"/>
      <c r="F99" s="1346"/>
      <c r="G99" s="1346"/>
      <c r="H99" s="1344"/>
    </row>
    <row r="100" spans="1:9" x14ac:dyDescent="0.2">
      <c r="B100" s="276"/>
      <c r="C100" s="277"/>
      <c r="D100" s="277"/>
      <c r="E100" s="277"/>
      <c r="F100" s="277"/>
      <c r="G100" s="277"/>
      <c r="H100" s="277"/>
    </row>
    <row r="101" spans="1:9" x14ac:dyDescent="0.2">
      <c r="A101" s="261" t="s">
        <v>421</v>
      </c>
      <c r="B101" s="788" t="s">
        <v>168</v>
      </c>
      <c r="C101" s="263" t="s">
        <v>168</v>
      </c>
      <c r="D101" s="263" t="s">
        <v>168</v>
      </c>
      <c r="E101" s="263" t="s">
        <v>168</v>
      </c>
      <c r="F101" s="263" t="s">
        <v>168</v>
      </c>
      <c r="G101" s="263" t="s">
        <v>168</v>
      </c>
      <c r="H101" s="786" t="s">
        <v>168</v>
      </c>
      <c r="I101" s="50" t="str">
        <f t="shared" ref="I101:I119" si="8">IF(AND(H101="-",SUM(C101:G101)=0),"",IF(H101=SUM(C101:G101),"","TOTALS DON’T MATCH SUM OF THE PART"))</f>
        <v/>
      </c>
    </row>
    <row r="102" spans="1:9" x14ac:dyDescent="0.2">
      <c r="A102" s="261" t="s">
        <v>408</v>
      </c>
      <c r="B102" s="788" t="s">
        <v>168</v>
      </c>
      <c r="C102" s="263" t="s">
        <v>168</v>
      </c>
      <c r="D102" s="263" t="s">
        <v>168</v>
      </c>
      <c r="E102" s="263" t="s">
        <v>168</v>
      </c>
      <c r="F102" s="263" t="s">
        <v>168</v>
      </c>
      <c r="G102" s="263" t="s">
        <v>168</v>
      </c>
      <c r="H102" s="786" t="s">
        <v>168</v>
      </c>
      <c r="I102" s="50" t="str">
        <f t="shared" si="8"/>
        <v/>
      </c>
    </row>
    <row r="103" spans="1:9" x14ac:dyDescent="0.2">
      <c r="A103" s="261" t="s">
        <v>422</v>
      </c>
      <c r="B103" s="790" t="s">
        <v>168</v>
      </c>
      <c r="C103" s="263" t="s">
        <v>168</v>
      </c>
      <c r="D103" s="263" t="s">
        <v>168</v>
      </c>
      <c r="E103" s="263" t="s">
        <v>168</v>
      </c>
      <c r="F103" s="263" t="s">
        <v>168</v>
      </c>
      <c r="G103" s="263" t="s">
        <v>168</v>
      </c>
      <c r="H103" s="786" t="s">
        <v>168</v>
      </c>
      <c r="I103" s="50" t="str">
        <f t="shared" si="8"/>
        <v/>
      </c>
    </row>
    <row r="104" spans="1:9" x14ac:dyDescent="0.2">
      <c r="A104" s="261" t="s">
        <v>423</v>
      </c>
      <c r="B104" s="790" t="s">
        <v>168</v>
      </c>
      <c r="C104" s="251" t="s">
        <v>168</v>
      </c>
      <c r="D104" s="251" t="s">
        <v>168</v>
      </c>
      <c r="E104" s="263" t="s">
        <v>168</v>
      </c>
      <c r="F104" s="263" t="s">
        <v>168</v>
      </c>
      <c r="G104" s="263" t="s">
        <v>168</v>
      </c>
      <c r="H104" s="786" t="s">
        <v>168</v>
      </c>
      <c r="I104" s="50" t="str">
        <f t="shared" si="8"/>
        <v/>
      </c>
    </row>
    <row r="105" spans="1:9" x14ac:dyDescent="0.2">
      <c r="A105" s="261" t="s">
        <v>424</v>
      </c>
      <c r="B105" s="790">
        <v>8</v>
      </c>
      <c r="C105" s="251">
        <v>3</v>
      </c>
      <c r="D105" s="251">
        <v>7</v>
      </c>
      <c r="E105" s="263">
        <v>4</v>
      </c>
      <c r="F105" s="263" t="s">
        <v>168</v>
      </c>
      <c r="G105" s="263" t="s">
        <v>168</v>
      </c>
      <c r="H105" s="786">
        <v>14</v>
      </c>
      <c r="I105" s="50" t="str">
        <f t="shared" si="8"/>
        <v/>
      </c>
    </row>
    <row r="106" spans="1:9" x14ac:dyDescent="0.2">
      <c r="A106" s="261" t="s">
        <v>425</v>
      </c>
      <c r="B106" s="790" t="s">
        <v>168</v>
      </c>
      <c r="C106" s="251">
        <v>1</v>
      </c>
      <c r="D106" s="251" t="s">
        <v>168</v>
      </c>
      <c r="E106" s="263" t="s">
        <v>168</v>
      </c>
      <c r="F106" s="263" t="s">
        <v>168</v>
      </c>
      <c r="G106" s="263" t="s">
        <v>168</v>
      </c>
      <c r="H106" s="786">
        <v>1</v>
      </c>
      <c r="I106" s="50" t="str">
        <f t="shared" si="8"/>
        <v/>
      </c>
    </row>
    <row r="107" spans="1:9" x14ac:dyDescent="0.2">
      <c r="A107" s="261" t="s">
        <v>426</v>
      </c>
      <c r="B107" s="788">
        <v>1</v>
      </c>
      <c r="C107" s="251" t="s">
        <v>168</v>
      </c>
      <c r="D107" s="263" t="s">
        <v>168</v>
      </c>
      <c r="E107" s="263" t="s">
        <v>168</v>
      </c>
      <c r="F107" s="263" t="s">
        <v>168</v>
      </c>
      <c r="G107" s="263" t="s">
        <v>168</v>
      </c>
      <c r="H107" s="786" t="s">
        <v>168</v>
      </c>
      <c r="I107" s="50" t="str">
        <f t="shared" si="8"/>
        <v/>
      </c>
    </row>
    <row r="108" spans="1:9" x14ac:dyDescent="0.2">
      <c r="A108" s="261" t="s">
        <v>427</v>
      </c>
      <c r="B108" s="788" t="s">
        <v>168</v>
      </c>
      <c r="C108" s="263" t="s">
        <v>168</v>
      </c>
      <c r="D108" s="263" t="s">
        <v>168</v>
      </c>
      <c r="E108" s="263" t="s">
        <v>168</v>
      </c>
      <c r="F108" s="263" t="s">
        <v>168</v>
      </c>
      <c r="G108" s="263" t="s">
        <v>168</v>
      </c>
      <c r="H108" s="786" t="s">
        <v>168</v>
      </c>
      <c r="I108" s="50" t="str">
        <f t="shared" si="8"/>
        <v/>
      </c>
    </row>
    <row r="109" spans="1:9" x14ac:dyDescent="0.2">
      <c r="A109" s="261" t="s">
        <v>428</v>
      </c>
      <c r="B109" s="788" t="s">
        <v>168</v>
      </c>
      <c r="C109" s="263" t="s">
        <v>168</v>
      </c>
      <c r="D109" s="263" t="s">
        <v>168</v>
      </c>
      <c r="E109" s="263">
        <v>1</v>
      </c>
      <c r="F109" s="263" t="s">
        <v>168</v>
      </c>
      <c r="G109" s="263" t="s">
        <v>168</v>
      </c>
      <c r="H109" s="786">
        <v>1</v>
      </c>
      <c r="I109" s="50" t="str">
        <f t="shared" si="8"/>
        <v/>
      </c>
    </row>
    <row r="110" spans="1:9" x14ac:dyDescent="0.2">
      <c r="A110" s="261" t="s">
        <v>429</v>
      </c>
      <c r="B110" s="790" t="s">
        <v>168</v>
      </c>
      <c r="C110" s="251" t="s">
        <v>168</v>
      </c>
      <c r="D110" s="251" t="s">
        <v>168</v>
      </c>
      <c r="E110" s="263" t="s">
        <v>168</v>
      </c>
      <c r="F110" s="263" t="s">
        <v>168</v>
      </c>
      <c r="G110" s="263" t="s">
        <v>168</v>
      </c>
      <c r="H110" s="786" t="s">
        <v>168</v>
      </c>
      <c r="I110" s="50" t="str">
        <f t="shared" si="8"/>
        <v/>
      </c>
    </row>
    <row r="111" spans="1:9" x14ac:dyDescent="0.2">
      <c r="A111" s="261" t="s">
        <v>430</v>
      </c>
      <c r="B111" s="788" t="s">
        <v>168</v>
      </c>
      <c r="C111" s="263" t="s">
        <v>168</v>
      </c>
      <c r="D111" s="263" t="s">
        <v>168</v>
      </c>
      <c r="E111" s="263" t="s">
        <v>168</v>
      </c>
      <c r="F111" s="263" t="s">
        <v>168</v>
      </c>
      <c r="G111" s="263" t="s">
        <v>168</v>
      </c>
      <c r="H111" s="786" t="s">
        <v>168</v>
      </c>
      <c r="I111" s="50" t="str">
        <f t="shared" si="8"/>
        <v/>
      </c>
    </row>
    <row r="112" spans="1:9" x14ac:dyDescent="0.2">
      <c r="A112" s="261" t="s">
        <v>431</v>
      </c>
      <c r="B112" s="788" t="s">
        <v>168</v>
      </c>
      <c r="C112" s="263" t="s">
        <v>168</v>
      </c>
      <c r="D112" s="263" t="s">
        <v>168</v>
      </c>
      <c r="E112" s="263" t="s">
        <v>168</v>
      </c>
      <c r="F112" s="263" t="s">
        <v>168</v>
      </c>
      <c r="G112" s="263" t="s">
        <v>168</v>
      </c>
      <c r="H112" s="786" t="s">
        <v>168</v>
      </c>
      <c r="I112" s="50" t="str">
        <f t="shared" si="8"/>
        <v/>
      </c>
    </row>
    <row r="113" spans="1:9" x14ac:dyDescent="0.2">
      <c r="A113" s="261" t="s">
        <v>432</v>
      </c>
      <c r="B113" s="788" t="s">
        <v>168</v>
      </c>
      <c r="C113" s="263" t="s">
        <v>168</v>
      </c>
      <c r="D113" s="263" t="s">
        <v>168</v>
      </c>
      <c r="E113" s="263" t="s">
        <v>168</v>
      </c>
      <c r="F113" s="263" t="s">
        <v>168</v>
      </c>
      <c r="G113" s="263" t="s">
        <v>168</v>
      </c>
      <c r="H113" s="786" t="s">
        <v>168</v>
      </c>
      <c r="I113" s="50" t="str">
        <f t="shared" si="8"/>
        <v/>
      </c>
    </row>
    <row r="114" spans="1:9" x14ac:dyDescent="0.2">
      <c r="A114" s="261" t="s">
        <v>433</v>
      </c>
      <c r="B114" s="790" t="s">
        <v>168</v>
      </c>
      <c r="C114" s="263" t="s">
        <v>168</v>
      </c>
      <c r="D114" s="263" t="s">
        <v>168</v>
      </c>
      <c r="E114" s="263" t="s">
        <v>168</v>
      </c>
      <c r="F114" s="263" t="s">
        <v>168</v>
      </c>
      <c r="G114" s="263" t="s">
        <v>168</v>
      </c>
      <c r="H114" s="786" t="s">
        <v>168</v>
      </c>
      <c r="I114" s="50" t="str">
        <f t="shared" si="8"/>
        <v/>
      </c>
    </row>
    <row r="115" spans="1:9" x14ac:dyDescent="0.2">
      <c r="A115" s="261" t="s">
        <v>434</v>
      </c>
      <c r="B115" s="788" t="s">
        <v>168</v>
      </c>
      <c r="C115" s="263" t="s">
        <v>168</v>
      </c>
      <c r="D115" s="263" t="s">
        <v>168</v>
      </c>
      <c r="E115" s="263" t="s">
        <v>168</v>
      </c>
      <c r="F115" s="263" t="s">
        <v>168</v>
      </c>
      <c r="G115" s="263" t="s">
        <v>168</v>
      </c>
      <c r="H115" s="786" t="s">
        <v>168</v>
      </c>
      <c r="I115" s="50" t="str">
        <f t="shared" si="8"/>
        <v/>
      </c>
    </row>
    <row r="116" spans="1:9" x14ac:dyDescent="0.2">
      <c r="A116" s="261" t="s">
        <v>435</v>
      </c>
      <c r="B116" s="788" t="s">
        <v>168</v>
      </c>
      <c r="C116" s="263" t="s">
        <v>168</v>
      </c>
      <c r="D116" s="263" t="s">
        <v>168</v>
      </c>
      <c r="E116" s="263" t="s">
        <v>168</v>
      </c>
      <c r="F116" s="263" t="s">
        <v>168</v>
      </c>
      <c r="G116" s="263" t="s">
        <v>168</v>
      </c>
      <c r="H116" s="786" t="s">
        <v>168</v>
      </c>
      <c r="I116" s="50" t="str">
        <f t="shared" si="8"/>
        <v/>
      </c>
    </row>
    <row r="117" spans="1:9" x14ac:dyDescent="0.2">
      <c r="A117" s="261" t="s">
        <v>436</v>
      </c>
      <c r="B117" s="788" t="s">
        <v>168</v>
      </c>
      <c r="C117" s="263" t="s">
        <v>168</v>
      </c>
      <c r="D117" s="263" t="s">
        <v>168</v>
      </c>
      <c r="E117" s="263" t="s">
        <v>168</v>
      </c>
      <c r="F117" s="263" t="s">
        <v>168</v>
      </c>
      <c r="G117" s="263" t="s">
        <v>168</v>
      </c>
      <c r="H117" s="786" t="s">
        <v>168</v>
      </c>
      <c r="I117" s="50" t="str">
        <f t="shared" si="8"/>
        <v/>
      </c>
    </row>
    <row r="118" spans="1:9" x14ac:dyDescent="0.2">
      <c r="A118" s="261"/>
      <c r="B118" s="257"/>
      <c r="C118" s="251"/>
      <c r="D118" s="251"/>
      <c r="E118" s="251"/>
      <c r="F118" s="251"/>
      <c r="G118" s="251"/>
      <c r="H118" s="251"/>
      <c r="I118" s="50" t="str">
        <f t="shared" si="8"/>
        <v/>
      </c>
    </row>
    <row r="119" spans="1:9" x14ac:dyDescent="0.2">
      <c r="A119" s="248" t="s">
        <v>152</v>
      </c>
      <c r="B119" s="256">
        <v>9</v>
      </c>
      <c r="C119" s="256">
        <v>4</v>
      </c>
      <c r="D119" s="256">
        <v>7</v>
      </c>
      <c r="E119" s="256">
        <v>5</v>
      </c>
      <c r="F119" s="256" t="s">
        <v>168</v>
      </c>
      <c r="G119" s="256" t="s">
        <v>168</v>
      </c>
      <c r="H119" s="787">
        <v>16</v>
      </c>
      <c r="I119" s="50" t="str">
        <f t="shared" si="8"/>
        <v/>
      </c>
    </row>
    <row r="120" spans="1:9" x14ac:dyDescent="0.2">
      <c r="A120" s="260"/>
      <c r="B120" s="278" t="str">
        <f t="shared" ref="B120:H120" si="9">IF(AND(B119="-",SUM(B101:B117)=0),"",IF(B119=SUM(B101:B117),"","TOTALS DON’T MATCH SUM OF THE PART"))</f>
        <v/>
      </c>
      <c r="C120" s="278" t="str">
        <f t="shared" si="9"/>
        <v/>
      </c>
      <c r="D120" s="278" t="str">
        <f t="shared" si="9"/>
        <v/>
      </c>
      <c r="E120" s="278" t="str">
        <f t="shared" si="9"/>
        <v/>
      </c>
      <c r="F120" s="278" t="str">
        <f t="shared" si="9"/>
        <v/>
      </c>
      <c r="G120" s="278" t="str">
        <f t="shared" si="9"/>
        <v/>
      </c>
      <c r="H120" s="278" t="str">
        <f t="shared" si="9"/>
        <v/>
      </c>
      <c r="I120" s="50"/>
    </row>
    <row r="121" spans="1:9" x14ac:dyDescent="0.2">
      <c r="A121" s="280"/>
      <c r="B121" s="279" t="str">
        <f t="shared" ref="B121:H121" si="10">IF(B119=B18,"","ERROR WITH TOP TABLE")</f>
        <v/>
      </c>
      <c r="C121" s="279" t="str">
        <f t="shared" si="10"/>
        <v/>
      </c>
      <c r="D121" s="279" t="str">
        <f t="shared" si="10"/>
        <v/>
      </c>
      <c r="E121" s="279" t="str">
        <f t="shared" si="10"/>
        <v/>
      </c>
      <c r="F121" s="279" t="str">
        <f t="shared" si="10"/>
        <v/>
      </c>
      <c r="G121" s="279" t="str">
        <f t="shared" si="10"/>
        <v/>
      </c>
      <c r="H121" s="279" t="str">
        <f t="shared" si="10"/>
        <v/>
      </c>
    </row>
    <row r="122" spans="1:9" ht="12.75" customHeight="1" x14ac:dyDescent="0.2">
      <c r="A122" s="1263" t="s">
        <v>576</v>
      </c>
      <c r="B122" s="1342" t="s">
        <v>461</v>
      </c>
      <c r="C122" s="1268" t="s">
        <v>305</v>
      </c>
      <c r="D122" s="1268"/>
      <c r="E122" s="1268"/>
      <c r="F122" s="1268"/>
      <c r="G122" s="1268"/>
      <c r="H122" s="1268"/>
    </row>
    <row r="123" spans="1:9" ht="12.75" customHeight="1" x14ac:dyDescent="0.2">
      <c r="A123" s="1349"/>
      <c r="B123" s="1343"/>
      <c r="C123" s="1350" t="s">
        <v>462</v>
      </c>
      <c r="D123" s="1350" t="s">
        <v>579</v>
      </c>
      <c r="E123" s="1350" t="s">
        <v>580</v>
      </c>
      <c r="F123" s="1350" t="s">
        <v>582</v>
      </c>
      <c r="G123" s="1350" t="s">
        <v>581</v>
      </c>
      <c r="H123" s="1342" t="s">
        <v>420</v>
      </c>
    </row>
    <row r="124" spans="1:9" x14ac:dyDescent="0.2">
      <c r="A124" s="1264"/>
      <c r="B124" s="1344"/>
      <c r="C124" s="1346"/>
      <c r="D124" s="1346"/>
      <c r="E124" s="1346"/>
      <c r="F124" s="1346"/>
      <c r="G124" s="1346"/>
      <c r="H124" s="1344"/>
    </row>
    <row r="125" spans="1:9" x14ac:dyDescent="0.2">
      <c r="B125" s="276"/>
      <c r="C125" s="277"/>
      <c r="D125" s="277"/>
      <c r="E125" s="277"/>
      <c r="F125" s="277"/>
      <c r="G125" s="277"/>
      <c r="H125" s="277"/>
    </row>
    <row r="126" spans="1:9" x14ac:dyDescent="0.2">
      <c r="A126" s="261" t="s">
        <v>421</v>
      </c>
      <c r="B126" s="788">
        <v>1</v>
      </c>
      <c r="C126" s="263">
        <v>1</v>
      </c>
      <c r="D126" s="263">
        <v>1</v>
      </c>
      <c r="E126" s="263" t="s">
        <v>168</v>
      </c>
      <c r="F126" s="263" t="s">
        <v>168</v>
      </c>
      <c r="G126" s="263" t="s">
        <v>168</v>
      </c>
      <c r="H126" s="786">
        <v>2</v>
      </c>
      <c r="I126" s="50" t="str">
        <f t="shared" ref="I126:I144" si="11">IF(AND(H126="-",SUM(C126:G126)=0),"",IF(H126=SUM(C126:G126),"","TOTALS DON’T MATCH SUM OF THE PART"))</f>
        <v/>
      </c>
    </row>
    <row r="127" spans="1:9" x14ac:dyDescent="0.2">
      <c r="A127" s="261" t="s">
        <v>408</v>
      </c>
      <c r="B127" s="788" t="s">
        <v>168</v>
      </c>
      <c r="C127" s="263" t="s">
        <v>168</v>
      </c>
      <c r="D127" s="263" t="s">
        <v>168</v>
      </c>
      <c r="E127" s="263" t="s">
        <v>168</v>
      </c>
      <c r="F127" s="263" t="s">
        <v>168</v>
      </c>
      <c r="G127" s="263" t="s">
        <v>168</v>
      </c>
      <c r="H127" s="786" t="s">
        <v>168</v>
      </c>
      <c r="I127" s="50" t="str">
        <f t="shared" si="11"/>
        <v/>
      </c>
    </row>
    <row r="128" spans="1:9" x14ac:dyDescent="0.2">
      <c r="A128" s="261" t="s">
        <v>422</v>
      </c>
      <c r="B128" s="790" t="s">
        <v>168</v>
      </c>
      <c r="C128" s="263">
        <v>1</v>
      </c>
      <c r="D128" s="263" t="s">
        <v>168</v>
      </c>
      <c r="E128" s="263" t="s">
        <v>168</v>
      </c>
      <c r="F128" s="263" t="s">
        <v>168</v>
      </c>
      <c r="G128" s="263" t="s">
        <v>168</v>
      </c>
      <c r="H128" s="786">
        <v>1</v>
      </c>
      <c r="I128" s="50" t="str">
        <f t="shared" si="11"/>
        <v/>
      </c>
    </row>
    <row r="129" spans="1:9" x14ac:dyDescent="0.2">
      <c r="A129" s="261" t="s">
        <v>423</v>
      </c>
      <c r="B129" s="790">
        <v>1</v>
      </c>
      <c r="C129" s="251" t="s">
        <v>168</v>
      </c>
      <c r="D129" s="251">
        <v>1</v>
      </c>
      <c r="E129" s="263">
        <v>1</v>
      </c>
      <c r="F129" s="263" t="s">
        <v>168</v>
      </c>
      <c r="G129" s="263" t="s">
        <v>168</v>
      </c>
      <c r="H129" s="786">
        <v>2</v>
      </c>
      <c r="I129" s="50" t="str">
        <f t="shared" si="11"/>
        <v/>
      </c>
    </row>
    <row r="130" spans="1:9" x14ac:dyDescent="0.2">
      <c r="A130" s="261" t="s">
        <v>424</v>
      </c>
      <c r="B130" s="790">
        <v>17</v>
      </c>
      <c r="C130" s="251">
        <v>8</v>
      </c>
      <c r="D130" s="251">
        <v>12</v>
      </c>
      <c r="E130" s="263" t="s">
        <v>168</v>
      </c>
      <c r="F130" s="263">
        <v>1</v>
      </c>
      <c r="G130" s="263" t="s">
        <v>168</v>
      </c>
      <c r="H130" s="786">
        <v>21</v>
      </c>
      <c r="I130" s="50" t="str">
        <f t="shared" si="11"/>
        <v/>
      </c>
    </row>
    <row r="131" spans="1:9" x14ac:dyDescent="0.2">
      <c r="A131" s="261" t="s">
        <v>425</v>
      </c>
      <c r="B131" s="790">
        <v>3</v>
      </c>
      <c r="C131" s="251" t="s">
        <v>168</v>
      </c>
      <c r="D131" s="251">
        <v>1</v>
      </c>
      <c r="E131" s="263" t="s">
        <v>168</v>
      </c>
      <c r="F131" s="263" t="s">
        <v>168</v>
      </c>
      <c r="G131" s="263" t="s">
        <v>168</v>
      </c>
      <c r="H131" s="786">
        <v>1</v>
      </c>
      <c r="I131" s="50" t="str">
        <f t="shared" si="11"/>
        <v/>
      </c>
    </row>
    <row r="132" spans="1:9" x14ac:dyDescent="0.2">
      <c r="A132" s="261" t="s">
        <v>426</v>
      </c>
      <c r="B132" s="788">
        <v>1</v>
      </c>
      <c r="C132" s="251" t="s">
        <v>168</v>
      </c>
      <c r="D132" s="263">
        <v>1</v>
      </c>
      <c r="E132" s="263" t="s">
        <v>168</v>
      </c>
      <c r="F132" s="263" t="s">
        <v>168</v>
      </c>
      <c r="G132" s="263">
        <v>2</v>
      </c>
      <c r="H132" s="786">
        <v>3</v>
      </c>
      <c r="I132" s="50" t="str">
        <f t="shared" si="11"/>
        <v/>
      </c>
    </row>
    <row r="133" spans="1:9" x14ac:dyDescent="0.2">
      <c r="A133" s="261" t="s">
        <v>427</v>
      </c>
      <c r="B133" s="788" t="s">
        <v>168</v>
      </c>
      <c r="C133" s="263" t="s">
        <v>168</v>
      </c>
      <c r="D133" s="263" t="s">
        <v>168</v>
      </c>
      <c r="E133" s="263" t="s">
        <v>168</v>
      </c>
      <c r="F133" s="263" t="s">
        <v>168</v>
      </c>
      <c r="G133" s="263" t="s">
        <v>168</v>
      </c>
      <c r="H133" s="786" t="s">
        <v>168</v>
      </c>
      <c r="I133" s="50" t="str">
        <f t="shared" si="11"/>
        <v/>
      </c>
    </row>
    <row r="134" spans="1:9" x14ac:dyDescent="0.2">
      <c r="A134" s="261" t="s">
        <v>428</v>
      </c>
      <c r="B134" s="788">
        <v>5</v>
      </c>
      <c r="C134" s="263" t="s">
        <v>168</v>
      </c>
      <c r="D134" s="263">
        <v>2</v>
      </c>
      <c r="E134" s="263" t="s">
        <v>168</v>
      </c>
      <c r="F134" s="263" t="s">
        <v>168</v>
      </c>
      <c r="G134" s="263">
        <v>2</v>
      </c>
      <c r="H134" s="786">
        <v>4</v>
      </c>
      <c r="I134" s="50" t="str">
        <f t="shared" si="11"/>
        <v/>
      </c>
    </row>
    <row r="135" spans="1:9" x14ac:dyDescent="0.2">
      <c r="A135" s="261" t="s">
        <v>429</v>
      </c>
      <c r="B135" s="790" t="s">
        <v>168</v>
      </c>
      <c r="C135" s="251" t="s">
        <v>168</v>
      </c>
      <c r="D135" s="251" t="s">
        <v>168</v>
      </c>
      <c r="E135" s="263" t="s">
        <v>168</v>
      </c>
      <c r="F135" s="263" t="s">
        <v>168</v>
      </c>
      <c r="G135" s="263" t="s">
        <v>168</v>
      </c>
      <c r="H135" s="786" t="s">
        <v>168</v>
      </c>
      <c r="I135" s="50" t="str">
        <f t="shared" si="11"/>
        <v/>
      </c>
    </row>
    <row r="136" spans="1:9" x14ac:dyDescent="0.2">
      <c r="A136" s="261" t="s">
        <v>430</v>
      </c>
      <c r="B136" s="788" t="s">
        <v>168</v>
      </c>
      <c r="C136" s="263" t="s">
        <v>168</v>
      </c>
      <c r="D136" s="263" t="s">
        <v>168</v>
      </c>
      <c r="E136" s="263" t="s">
        <v>168</v>
      </c>
      <c r="F136" s="263" t="s">
        <v>168</v>
      </c>
      <c r="G136" s="263" t="s">
        <v>168</v>
      </c>
      <c r="H136" s="786" t="s">
        <v>168</v>
      </c>
      <c r="I136" s="50" t="str">
        <f t="shared" si="11"/>
        <v/>
      </c>
    </row>
    <row r="137" spans="1:9" x14ac:dyDescent="0.2">
      <c r="A137" s="261" t="s">
        <v>431</v>
      </c>
      <c r="B137" s="788" t="s">
        <v>168</v>
      </c>
      <c r="C137" s="263" t="s">
        <v>168</v>
      </c>
      <c r="D137" s="263" t="s">
        <v>168</v>
      </c>
      <c r="E137" s="263" t="s">
        <v>168</v>
      </c>
      <c r="F137" s="263" t="s">
        <v>168</v>
      </c>
      <c r="G137" s="263" t="s">
        <v>168</v>
      </c>
      <c r="H137" s="786" t="s">
        <v>168</v>
      </c>
      <c r="I137" s="50" t="str">
        <f t="shared" si="11"/>
        <v/>
      </c>
    </row>
    <row r="138" spans="1:9" x14ac:dyDescent="0.2">
      <c r="A138" s="261" t="s">
        <v>432</v>
      </c>
      <c r="B138" s="788" t="s">
        <v>168</v>
      </c>
      <c r="C138" s="263" t="s">
        <v>168</v>
      </c>
      <c r="D138" s="263" t="s">
        <v>168</v>
      </c>
      <c r="E138" s="263" t="s">
        <v>168</v>
      </c>
      <c r="F138" s="263" t="s">
        <v>168</v>
      </c>
      <c r="G138" s="263" t="s">
        <v>168</v>
      </c>
      <c r="H138" s="786" t="s">
        <v>168</v>
      </c>
      <c r="I138" s="50" t="str">
        <f t="shared" si="11"/>
        <v/>
      </c>
    </row>
    <row r="139" spans="1:9" x14ac:dyDescent="0.2">
      <c r="A139" s="261" t="s">
        <v>433</v>
      </c>
      <c r="B139" s="790" t="s">
        <v>168</v>
      </c>
      <c r="C139" s="263" t="s">
        <v>168</v>
      </c>
      <c r="D139" s="263" t="s">
        <v>168</v>
      </c>
      <c r="E139" s="263" t="s">
        <v>168</v>
      </c>
      <c r="F139" s="263" t="s">
        <v>168</v>
      </c>
      <c r="G139" s="263" t="s">
        <v>168</v>
      </c>
      <c r="H139" s="786" t="s">
        <v>168</v>
      </c>
      <c r="I139" s="50" t="str">
        <f t="shared" si="11"/>
        <v/>
      </c>
    </row>
    <row r="140" spans="1:9" x14ac:dyDescent="0.2">
      <c r="A140" s="261" t="s">
        <v>434</v>
      </c>
      <c r="B140" s="788" t="s">
        <v>168</v>
      </c>
      <c r="C140" s="263" t="s">
        <v>168</v>
      </c>
      <c r="D140" s="263" t="s">
        <v>168</v>
      </c>
      <c r="E140" s="263" t="s">
        <v>168</v>
      </c>
      <c r="F140" s="263" t="s">
        <v>168</v>
      </c>
      <c r="G140" s="263" t="s">
        <v>168</v>
      </c>
      <c r="H140" s="786" t="s">
        <v>168</v>
      </c>
      <c r="I140" s="50" t="str">
        <f t="shared" si="11"/>
        <v/>
      </c>
    </row>
    <row r="141" spans="1:9" x14ac:dyDescent="0.2">
      <c r="A141" s="261" t="s">
        <v>435</v>
      </c>
      <c r="B141" s="788" t="s">
        <v>168</v>
      </c>
      <c r="C141" s="263" t="s">
        <v>168</v>
      </c>
      <c r="D141" s="263" t="s">
        <v>168</v>
      </c>
      <c r="E141" s="263" t="s">
        <v>168</v>
      </c>
      <c r="F141" s="263" t="s">
        <v>168</v>
      </c>
      <c r="G141" s="263" t="s">
        <v>168</v>
      </c>
      <c r="H141" s="786" t="s">
        <v>168</v>
      </c>
      <c r="I141" s="50" t="str">
        <f t="shared" si="11"/>
        <v/>
      </c>
    </row>
    <row r="142" spans="1:9" x14ac:dyDescent="0.2">
      <c r="A142" s="261" t="s">
        <v>436</v>
      </c>
      <c r="B142" s="788" t="s">
        <v>168</v>
      </c>
      <c r="C142" s="263" t="s">
        <v>168</v>
      </c>
      <c r="D142" s="263" t="s">
        <v>168</v>
      </c>
      <c r="E142" s="263" t="s">
        <v>168</v>
      </c>
      <c r="F142" s="263" t="s">
        <v>168</v>
      </c>
      <c r="G142" s="263" t="s">
        <v>168</v>
      </c>
      <c r="H142" s="786" t="s">
        <v>168</v>
      </c>
      <c r="I142" s="50" t="str">
        <f t="shared" si="11"/>
        <v/>
      </c>
    </row>
    <row r="143" spans="1:9" x14ac:dyDescent="0.2">
      <c r="A143" s="261"/>
      <c r="B143" s="257"/>
      <c r="C143" s="251"/>
      <c r="D143" s="251"/>
      <c r="E143" s="251"/>
      <c r="F143" s="251"/>
      <c r="G143" s="251"/>
      <c r="H143" s="251"/>
      <c r="I143" s="50" t="str">
        <f t="shared" si="11"/>
        <v/>
      </c>
    </row>
    <row r="144" spans="1:9" x14ac:dyDescent="0.2">
      <c r="A144" s="248" t="s">
        <v>152</v>
      </c>
      <c r="B144" s="256">
        <v>28</v>
      </c>
      <c r="C144" s="256">
        <v>10</v>
      </c>
      <c r="D144" s="256">
        <v>18</v>
      </c>
      <c r="E144" s="256">
        <v>1</v>
      </c>
      <c r="F144" s="256">
        <v>1</v>
      </c>
      <c r="G144" s="256">
        <v>4</v>
      </c>
      <c r="H144" s="787">
        <v>34</v>
      </c>
      <c r="I144" s="50" t="str">
        <f t="shared" si="11"/>
        <v/>
      </c>
    </row>
    <row r="145" spans="1:9" x14ac:dyDescent="0.2">
      <c r="A145" s="260"/>
      <c r="B145" s="278" t="str">
        <f t="shared" ref="B145:H145" si="12">IF(AND(B144="-",SUM(B126:B142)=0),"",IF(B144=SUM(B126:B142),"","TOTALS DON’T MATCH SUM OF THE PART"))</f>
        <v/>
      </c>
      <c r="C145" s="278" t="str">
        <f t="shared" si="12"/>
        <v/>
      </c>
      <c r="D145" s="278" t="str">
        <f t="shared" si="12"/>
        <v/>
      </c>
      <c r="E145" s="278" t="str">
        <f t="shared" si="12"/>
        <v/>
      </c>
      <c r="F145" s="278" t="str">
        <f t="shared" si="12"/>
        <v/>
      </c>
      <c r="G145" s="278" t="str">
        <f t="shared" si="12"/>
        <v/>
      </c>
      <c r="H145" s="278" t="str">
        <f t="shared" si="12"/>
        <v/>
      </c>
      <c r="I145" s="50"/>
    </row>
    <row r="146" spans="1:9" x14ac:dyDescent="0.2">
      <c r="A146" s="280"/>
      <c r="B146" s="279" t="str">
        <f t="shared" ref="B146:H146" si="13">IF(B144=B17,"","ERROR WITH TOP TABLE")</f>
        <v/>
      </c>
      <c r="C146" s="279" t="str">
        <f t="shared" si="13"/>
        <v/>
      </c>
      <c r="D146" s="279" t="str">
        <f t="shared" si="13"/>
        <v/>
      </c>
      <c r="E146" s="279" t="str">
        <f t="shared" si="13"/>
        <v/>
      </c>
      <c r="F146" s="279" t="str">
        <f t="shared" si="13"/>
        <v/>
      </c>
      <c r="G146" s="279" t="str">
        <f t="shared" si="13"/>
        <v/>
      </c>
      <c r="H146" s="279" t="str">
        <f t="shared" si="13"/>
        <v/>
      </c>
    </row>
    <row r="147" spans="1:9" ht="12.75" customHeight="1" x14ac:dyDescent="0.2">
      <c r="A147" s="1263" t="s">
        <v>592</v>
      </c>
      <c r="B147" s="1342" t="s">
        <v>461</v>
      </c>
      <c r="C147" s="1268" t="s">
        <v>305</v>
      </c>
      <c r="D147" s="1268"/>
      <c r="E147" s="1268"/>
      <c r="F147" s="1268"/>
      <c r="G147" s="1268"/>
      <c r="H147" s="1268"/>
    </row>
    <row r="148" spans="1:9" ht="12.75" customHeight="1" x14ac:dyDescent="0.2">
      <c r="A148" s="1349"/>
      <c r="B148" s="1343"/>
      <c r="C148" s="1350" t="s">
        <v>462</v>
      </c>
      <c r="D148" s="1350" t="s">
        <v>579</v>
      </c>
      <c r="E148" s="1350" t="s">
        <v>580</v>
      </c>
      <c r="F148" s="1350" t="s">
        <v>582</v>
      </c>
      <c r="G148" s="1350" t="s">
        <v>581</v>
      </c>
      <c r="H148" s="1342" t="s">
        <v>420</v>
      </c>
    </row>
    <row r="149" spans="1:9" x14ac:dyDescent="0.2">
      <c r="A149" s="1264"/>
      <c r="B149" s="1344"/>
      <c r="C149" s="1346"/>
      <c r="D149" s="1346"/>
      <c r="E149" s="1346"/>
      <c r="F149" s="1346"/>
      <c r="G149" s="1346"/>
      <c r="H149" s="1344"/>
    </row>
    <row r="150" spans="1:9" x14ac:dyDescent="0.2">
      <c r="B150" s="276"/>
      <c r="C150" s="277"/>
      <c r="D150" s="277"/>
      <c r="E150" s="277"/>
      <c r="F150" s="277"/>
      <c r="G150" s="277"/>
      <c r="H150" s="277"/>
    </row>
    <row r="151" spans="1:9" x14ac:dyDescent="0.2">
      <c r="A151" s="261" t="s">
        <v>421</v>
      </c>
      <c r="B151" s="788">
        <v>4</v>
      </c>
      <c r="C151" s="263">
        <v>2</v>
      </c>
      <c r="D151" s="263" t="s">
        <v>168</v>
      </c>
      <c r="E151" s="263" t="s">
        <v>168</v>
      </c>
      <c r="F151" s="263" t="s">
        <v>168</v>
      </c>
      <c r="G151" s="263" t="s">
        <v>168</v>
      </c>
      <c r="H151" s="786">
        <v>2</v>
      </c>
      <c r="I151" s="50" t="str">
        <f t="shared" ref="I151:I169" si="14">IF(AND(H151="-",SUM(C151:G151)=0),"",IF(H151=SUM(C151:G151),"","TOTALS DON’T MATCH SUM OF THE PART"))</f>
        <v/>
      </c>
    </row>
    <row r="152" spans="1:9" x14ac:dyDescent="0.2">
      <c r="A152" s="261" t="s">
        <v>408</v>
      </c>
      <c r="B152" s="788" t="s">
        <v>168</v>
      </c>
      <c r="C152" s="263" t="s">
        <v>168</v>
      </c>
      <c r="D152" s="263" t="s">
        <v>168</v>
      </c>
      <c r="E152" s="263" t="s">
        <v>168</v>
      </c>
      <c r="F152" s="263" t="s">
        <v>168</v>
      </c>
      <c r="G152" s="263" t="s">
        <v>168</v>
      </c>
      <c r="H152" s="786" t="s">
        <v>168</v>
      </c>
      <c r="I152" s="50" t="str">
        <f t="shared" si="14"/>
        <v/>
      </c>
    </row>
    <row r="153" spans="1:9" x14ac:dyDescent="0.2">
      <c r="A153" s="261" t="s">
        <v>422</v>
      </c>
      <c r="B153" s="790">
        <v>1</v>
      </c>
      <c r="C153" s="263" t="s">
        <v>168</v>
      </c>
      <c r="D153" s="263" t="s">
        <v>168</v>
      </c>
      <c r="E153" s="263" t="s">
        <v>168</v>
      </c>
      <c r="F153" s="263" t="s">
        <v>168</v>
      </c>
      <c r="G153" s="263" t="s">
        <v>168</v>
      </c>
      <c r="H153" s="786" t="s">
        <v>168</v>
      </c>
      <c r="I153" s="50" t="str">
        <f t="shared" si="14"/>
        <v/>
      </c>
    </row>
    <row r="154" spans="1:9" x14ac:dyDescent="0.2">
      <c r="A154" s="261" t="s">
        <v>423</v>
      </c>
      <c r="B154" s="790">
        <v>2</v>
      </c>
      <c r="C154" s="251">
        <v>3</v>
      </c>
      <c r="D154" s="251" t="s">
        <v>168</v>
      </c>
      <c r="E154" s="263">
        <v>5</v>
      </c>
      <c r="F154" s="263" t="s">
        <v>168</v>
      </c>
      <c r="G154" s="263">
        <v>1</v>
      </c>
      <c r="H154" s="786">
        <v>9</v>
      </c>
      <c r="I154" s="50" t="str">
        <f t="shared" si="14"/>
        <v/>
      </c>
    </row>
    <row r="155" spans="1:9" x14ac:dyDescent="0.2">
      <c r="A155" s="261" t="s">
        <v>424</v>
      </c>
      <c r="B155" s="790">
        <v>30</v>
      </c>
      <c r="C155" s="251">
        <v>13</v>
      </c>
      <c r="D155" s="251">
        <v>14</v>
      </c>
      <c r="E155" s="263">
        <v>1</v>
      </c>
      <c r="F155" s="263" t="s">
        <v>168</v>
      </c>
      <c r="G155" s="263" t="s">
        <v>168</v>
      </c>
      <c r="H155" s="786">
        <v>28</v>
      </c>
      <c r="I155" s="50" t="str">
        <f t="shared" si="14"/>
        <v/>
      </c>
    </row>
    <row r="156" spans="1:9" x14ac:dyDescent="0.2">
      <c r="A156" s="261" t="s">
        <v>425</v>
      </c>
      <c r="B156" s="790">
        <v>2</v>
      </c>
      <c r="C156" s="251" t="s">
        <v>168</v>
      </c>
      <c r="D156" s="251" t="s">
        <v>168</v>
      </c>
      <c r="E156" s="263" t="s">
        <v>168</v>
      </c>
      <c r="F156" s="263" t="s">
        <v>168</v>
      </c>
      <c r="G156" s="263" t="s">
        <v>168</v>
      </c>
      <c r="H156" s="786" t="s">
        <v>168</v>
      </c>
      <c r="I156" s="50" t="str">
        <f t="shared" si="14"/>
        <v/>
      </c>
    </row>
    <row r="157" spans="1:9" x14ac:dyDescent="0.2">
      <c r="A157" s="261" t="s">
        <v>426</v>
      </c>
      <c r="B157" s="788">
        <v>1</v>
      </c>
      <c r="C157" s="251">
        <v>1</v>
      </c>
      <c r="D157" s="263">
        <v>1</v>
      </c>
      <c r="E157" s="263" t="s">
        <v>168</v>
      </c>
      <c r="F157" s="263" t="s">
        <v>168</v>
      </c>
      <c r="G157" s="263" t="s">
        <v>168</v>
      </c>
      <c r="H157" s="786">
        <v>2</v>
      </c>
      <c r="I157" s="50" t="str">
        <f t="shared" si="14"/>
        <v/>
      </c>
    </row>
    <row r="158" spans="1:9" x14ac:dyDescent="0.2">
      <c r="A158" s="261" t="s">
        <v>427</v>
      </c>
      <c r="B158" s="788" t="s">
        <v>168</v>
      </c>
      <c r="C158" s="263" t="s">
        <v>168</v>
      </c>
      <c r="D158" s="263" t="s">
        <v>168</v>
      </c>
      <c r="E158" s="263" t="s">
        <v>168</v>
      </c>
      <c r="F158" s="263" t="s">
        <v>168</v>
      </c>
      <c r="G158" s="263" t="s">
        <v>168</v>
      </c>
      <c r="H158" s="786" t="s">
        <v>168</v>
      </c>
      <c r="I158" s="50" t="str">
        <f t="shared" si="14"/>
        <v/>
      </c>
    </row>
    <row r="159" spans="1:9" x14ac:dyDescent="0.2">
      <c r="A159" s="261" t="s">
        <v>428</v>
      </c>
      <c r="B159" s="788" t="s">
        <v>168</v>
      </c>
      <c r="C159" s="263" t="s">
        <v>168</v>
      </c>
      <c r="D159" s="263" t="s">
        <v>168</v>
      </c>
      <c r="E159" s="263" t="s">
        <v>168</v>
      </c>
      <c r="F159" s="263" t="s">
        <v>168</v>
      </c>
      <c r="G159" s="263" t="s">
        <v>168</v>
      </c>
      <c r="H159" s="786" t="s">
        <v>168</v>
      </c>
      <c r="I159" s="50" t="str">
        <f t="shared" si="14"/>
        <v/>
      </c>
    </row>
    <row r="160" spans="1:9" x14ac:dyDescent="0.2">
      <c r="A160" s="261" t="s">
        <v>429</v>
      </c>
      <c r="B160" s="790">
        <v>4</v>
      </c>
      <c r="C160" s="251">
        <v>2</v>
      </c>
      <c r="D160" s="255">
        <v>3</v>
      </c>
      <c r="E160" s="263" t="s">
        <v>168</v>
      </c>
      <c r="F160" s="263" t="s">
        <v>168</v>
      </c>
      <c r="G160" s="263" t="s">
        <v>168</v>
      </c>
      <c r="H160" s="786">
        <v>5</v>
      </c>
      <c r="I160" s="50" t="str">
        <f t="shared" si="14"/>
        <v/>
      </c>
    </row>
    <row r="161" spans="1:9" x14ac:dyDescent="0.2">
      <c r="A161" s="261" t="s">
        <v>430</v>
      </c>
      <c r="B161" s="788" t="s">
        <v>168</v>
      </c>
      <c r="C161" s="263" t="s">
        <v>168</v>
      </c>
      <c r="D161" s="263" t="s">
        <v>168</v>
      </c>
      <c r="E161" s="263" t="s">
        <v>168</v>
      </c>
      <c r="F161" s="263" t="s">
        <v>168</v>
      </c>
      <c r="G161" s="263" t="s">
        <v>168</v>
      </c>
      <c r="H161" s="786" t="s">
        <v>168</v>
      </c>
      <c r="I161" s="50" t="str">
        <f t="shared" si="14"/>
        <v/>
      </c>
    </row>
    <row r="162" spans="1:9" x14ac:dyDescent="0.2">
      <c r="A162" s="261" t="s">
        <v>431</v>
      </c>
      <c r="B162" s="788" t="s">
        <v>168</v>
      </c>
      <c r="C162" s="263" t="s">
        <v>168</v>
      </c>
      <c r="D162" s="263" t="s">
        <v>168</v>
      </c>
      <c r="E162" s="263" t="s">
        <v>168</v>
      </c>
      <c r="F162" s="263" t="s">
        <v>168</v>
      </c>
      <c r="G162" s="263" t="s">
        <v>168</v>
      </c>
      <c r="H162" s="786" t="s">
        <v>168</v>
      </c>
      <c r="I162" s="50" t="str">
        <f t="shared" si="14"/>
        <v/>
      </c>
    </row>
    <row r="163" spans="1:9" x14ac:dyDescent="0.2">
      <c r="A163" s="261" t="s">
        <v>432</v>
      </c>
      <c r="B163" s="788" t="s">
        <v>168</v>
      </c>
      <c r="C163" s="263" t="s">
        <v>168</v>
      </c>
      <c r="D163" s="263">
        <v>1</v>
      </c>
      <c r="E163" s="263" t="s">
        <v>168</v>
      </c>
      <c r="F163" s="263" t="s">
        <v>168</v>
      </c>
      <c r="G163" s="263" t="s">
        <v>168</v>
      </c>
      <c r="H163" s="786">
        <v>1</v>
      </c>
      <c r="I163" s="50" t="str">
        <f t="shared" si="14"/>
        <v/>
      </c>
    </row>
    <row r="164" spans="1:9" x14ac:dyDescent="0.2">
      <c r="A164" s="261" t="s">
        <v>433</v>
      </c>
      <c r="B164" s="790" t="s">
        <v>168</v>
      </c>
      <c r="C164" s="263" t="s">
        <v>168</v>
      </c>
      <c r="D164" s="263" t="s">
        <v>168</v>
      </c>
      <c r="E164" s="263" t="s">
        <v>168</v>
      </c>
      <c r="F164" s="263" t="s">
        <v>168</v>
      </c>
      <c r="G164" s="263" t="s">
        <v>168</v>
      </c>
      <c r="H164" s="786" t="s">
        <v>168</v>
      </c>
      <c r="I164" s="50" t="str">
        <f t="shared" si="14"/>
        <v/>
      </c>
    </row>
    <row r="165" spans="1:9" x14ac:dyDescent="0.2">
      <c r="A165" s="261" t="s">
        <v>434</v>
      </c>
      <c r="B165" s="788">
        <v>1</v>
      </c>
      <c r="C165" s="263" t="s">
        <v>168</v>
      </c>
      <c r="D165" s="263" t="s">
        <v>168</v>
      </c>
      <c r="E165" s="263" t="s">
        <v>168</v>
      </c>
      <c r="F165" s="263" t="s">
        <v>168</v>
      </c>
      <c r="G165" s="263" t="s">
        <v>168</v>
      </c>
      <c r="H165" s="786" t="s">
        <v>168</v>
      </c>
      <c r="I165" s="50" t="str">
        <f t="shared" si="14"/>
        <v/>
      </c>
    </row>
    <row r="166" spans="1:9" x14ac:dyDescent="0.2">
      <c r="A166" s="261" t="s">
        <v>435</v>
      </c>
      <c r="B166" s="788" t="s">
        <v>168</v>
      </c>
      <c r="C166" s="263" t="s">
        <v>168</v>
      </c>
      <c r="D166" s="263" t="s">
        <v>168</v>
      </c>
      <c r="E166" s="263" t="s">
        <v>168</v>
      </c>
      <c r="F166" s="263" t="s">
        <v>168</v>
      </c>
      <c r="G166" s="263" t="s">
        <v>168</v>
      </c>
      <c r="H166" s="786" t="s">
        <v>168</v>
      </c>
      <c r="I166" s="50" t="str">
        <f t="shared" si="14"/>
        <v/>
      </c>
    </row>
    <row r="167" spans="1:9" x14ac:dyDescent="0.2">
      <c r="A167" s="261" t="s">
        <v>436</v>
      </c>
      <c r="B167" s="788" t="s">
        <v>168</v>
      </c>
      <c r="C167" s="263" t="s">
        <v>168</v>
      </c>
      <c r="D167" s="263" t="s">
        <v>168</v>
      </c>
      <c r="E167" s="263" t="s">
        <v>168</v>
      </c>
      <c r="F167" s="263" t="s">
        <v>168</v>
      </c>
      <c r="G167" s="263" t="s">
        <v>168</v>
      </c>
      <c r="H167" s="786" t="s">
        <v>168</v>
      </c>
      <c r="I167" s="50" t="str">
        <f t="shared" si="14"/>
        <v/>
      </c>
    </row>
    <row r="168" spans="1:9" x14ac:dyDescent="0.2">
      <c r="A168" s="261"/>
      <c r="B168" s="257"/>
      <c r="C168" s="251"/>
      <c r="D168" s="251"/>
      <c r="E168" s="251"/>
      <c r="F168" s="251"/>
      <c r="G168" s="251"/>
      <c r="H168" s="251"/>
      <c r="I168" s="50" t="str">
        <f t="shared" si="14"/>
        <v/>
      </c>
    </row>
    <row r="169" spans="1:9" x14ac:dyDescent="0.2">
      <c r="A169" s="248" t="s">
        <v>152</v>
      </c>
      <c r="B169" s="256">
        <v>45</v>
      </c>
      <c r="C169" s="256">
        <v>21</v>
      </c>
      <c r="D169" s="256">
        <v>19</v>
      </c>
      <c r="E169" s="256">
        <v>6</v>
      </c>
      <c r="F169" s="256" t="s">
        <v>168</v>
      </c>
      <c r="G169" s="256">
        <v>1</v>
      </c>
      <c r="H169" s="787">
        <v>47</v>
      </c>
      <c r="I169" s="50" t="str">
        <f t="shared" si="14"/>
        <v/>
      </c>
    </row>
    <row r="170" spans="1:9" x14ac:dyDescent="0.2">
      <c r="A170" s="176"/>
      <c r="B170" s="278" t="str">
        <f t="shared" ref="B170:H170" si="15">IF(AND(B169="-",SUM(B151:B167)=0),"",IF(B169=SUM(B151:B167),"","TOTALS DON’T MATCH SUM OF THE PART"))</f>
        <v/>
      </c>
      <c r="C170" s="278" t="str">
        <f t="shared" si="15"/>
        <v/>
      </c>
      <c r="D170" s="278" t="str">
        <f t="shared" si="15"/>
        <v/>
      </c>
      <c r="E170" s="278" t="str">
        <f t="shared" si="15"/>
        <v/>
      </c>
      <c r="F170" s="278" t="str">
        <f t="shared" si="15"/>
        <v/>
      </c>
      <c r="G170" s="278" t="str">
        <f t="shared" si="15"/>
        <v/>
      </c>
      <c r="H170" s="278" t="str">
        <f t="shared" si="15"/>
        <v/>
      </c>
    </row>
    <row r="171" spans="1:9" x14ac:dyDescent="0.2">
      <c r="A171" s="280"/>
      <c r="B171" s="281"/>
      <c r="C171" s="281"/>
      <c r="D171" s="281"/>
      <c r="E171" s="281"/>
      <c r="F171" s="281"/>
      <c r="G171" s="281"/>
      <c r="H171" s="281"/>
    </row>
    <row r="172" spans="1:9" ht="12.75" customHeight="1" x14ac:dyDescent="0.2">
      <c r="A172" s="1263" t="s">
        <v>496</v>
      </c>
      <c r="B172" s="1342" t="s">
        <v>461</v>
      </c>
      <c r="C172" s="1268" t="s">
        <v>305</v>
      </c>
      <c r="D172" s="1268"/>
      <c r="E172" s="1268"/>
      <c r="F172" s="1268"/>
      <c r="G172" s="1268"/>
      <c r="H172" s="1268"/>
    </row>
    <row r="173" spans="1:9" ht="12.75" customHeight="1" x14ac:dyDescent="0.2">
      <c r="A173" s="1349"/>
      <c r="B173" s="1343"/>
      <c r="C173" s="1350" t="s">
        <v>462</v>
      </c>
      <c r="D173" s="1350" t="s">
        <v>579</v>
      </c>
      <c r="E173" s="1350" t="s">
        <v>580</v>
      </c>
      <c r="F173" s="1350" t="s">
        <v>582</v>
      </c>
      <c r="G173" s="1350" t="s">
        <v>581</v>
      </c>
      <c r="H173" s="1342" t="s">
        <v>420</v>
      </c>
    </row>
    <row r="174" spans="1:9" x14ac:dyDescent="0.2">
      <c r="A174" s="1264"/>
      <c r="B174" s="1344"/>
      <c r="C174" s="1346"/>
      <c r="D174" s="1346"/>
      <c r="E174" s="1346"/>
      <c r="F174" s="1346"/>
      <c r="G174" s="1346"/>
      <c r="H174" s="1344"/>
    </row>
    <row r="175" spans="1:9" x14ac:dyDescent="0.2">
      <c r="B175" s="276"/>
      <c r="C175" s="277"/>
      <c r="D175" s="277"/>
      <c r="E175" s="277"/>
      <c r="F175" s="277"/>
      <c r="G175" s="277"/>
      <c r="H175" s="277"/>
      <c r="I175" s="50" t="str">
        <f t="shared" ref="I175:I193" si="16">IF(AND(H175="-",SUM(C175:G175)=0),"",IF(H175=SUM(C175:G175),"","TOTALS DON’T MATCH SUM OF THE PART"))</f>
        <v/>
      </c>
    </row>
    <row r="176" spans="1:9" x14ac:dyDescent="0.2">
      <c r="A176" s="261" t="s">
        <v>421</v>
      </c>
      <c r="B176" s="791" t="s">
        <v>168</v>
      </c>
      <c r="C176" s="263" t="s">
        <v>168</v>
      </c>
      <c r="D176" s="263" t="s">
        <v>168</v>
      </c>
      <c r="E176" s="263" t="s">
        <v>168</v>
      </c>
      <c r="F176" s="263" t="s">
        <v>168</v>
      </c>
      <c r="G176" s="263" t="s">
        <v>168</v>
      </c>
      <c r="H176" s="786" t="s">
        <v>168</v>
      </c>
      <c r="I176" s="50" t="str">
        <f t="shared" si="16"/>
        <v/>
      </c>
    </row>
    <row r="177" spans="1:9" x14ac:dyDescent="0.2">
      <c r="A177" s="261" t="s">
        <v>408</v>
      </c>
      <c r="B177" s="791" t="s">
        <v>168</v>
      </c>
      <c r="C177" s="263" t="s">
        <v>168</v>
      </c>
      <c r="D177" s="263" t="s">
        <v>168</v>
      </c>
      <c r="E177" s="263" t="s">
        <v>168</v>
      </c>
      <c r="F177" s="263" t="s">
        <v>168</v>
      </c>
      <c r="G177" s="263" t="s">
        <v>168</v>
      </c>
      <c r="H177" s="786" t="s">
        <v>168</v>
      </c>
      <c r="I177" s="50" t="str">
        <f t="shared" si="16"/>
        <v/>
      </c>
    </row>
    <row r="178" spans="1:9" x14ac:dyDescent="0.2">
      <c r="A178" s="261" t="s">
        <v>422</v>
      </c>
      <c r="B178" s="792">
        <v>1</v>
      </c>
      <c r="C178" s="263">
        <v>1</v>
      </c>
      <c r="D178" s="263">
        <v>1</v>
      </c>
      <c r="E178" s="263">
        <v>1</v>
      </c>
      <c r="F178" s="263" t="s">
        <v>168</v>
      </c>
      <c r="G178" s="263" t="s">
        <v>168</v>
      </c>
      <c r="H178" s="786">
        <v>3</v>
      </c>
      <c r="I178" s="50" t="str">
        <f t="shared" si="16"/>
        <v/>
      </c>
    </row>
    <row r="179" spans="1:9" x14ac:dyDescent="0.2">
      <c r="A179" s="261" t="s">
        <v>423</v>
      </c>
      <c r="B179" s="792">
        <v>3</v>
      </c>
      <c r="C179" s="251">
        <v>3</v>
      </c>
      <c r="D179" s="251" t="s">
        <v>168</v>
      </c>
      <c r="E179" s="263" t="s">
        <v>168</v>
      </c>
      <c r="F179" s="263" t="s">
        <v>168</v>
      </c>
      <c r="G179" s="263" t="s">
        <v>168</v>
      </c>
      <c r="H179" s="786">
        <v>3</v>
      </c>
      <c r="I179" s="50" t="str">
        <f t="shared" si="16"/>
        <v/>
      </c>
    </row>
    <row r="180" spans="1:9" x14ac:dyDescent="0.2">
      <c r="A180" s="261" t="s">
        <v>424</v>
      </c>
      <c r="B180" s="792">
        <v>22</v>
      </c>
      <c r="C180" s="251">
        <v>6</v>
      </c>
      <c r="D180" s="251">
        <v>5</v>
      </c>
      <c r="E180" s="263">
        <v>5</v>
      </c>
      <c r="F180" s="263" t="s">
        <v>168</v>
      </c>
      <c r="G180" s="263">
        <v>1</v>
      </c>
      <c r="H180" s="786">
        <v>17</v>
      </c>
      <c r="I180" s="50" t="str">
        <f t="shared" si="16"/>
        <v/>
      </c>
    </row>
    <row r="181" spans="1:9" x14ac:dyDescent="0.2">
      <c r="A181" s="261" t="s">
        <v>425</v>
      </c>
      <c r="B181" s="792">
        <v>3</v>
      </c>
      <c r="C181" s="251">
        <v>4</v>
      </c>
      <c r="D181" s="251">
        <v>1</v>
      </c>
      <c r="E181" s="263" t="s">
        <v>168</v>
      </c>
      <c r="F181" s="263" t="s">
        <v>168</v>
      </c>
      <c r="G181" s="263">
        <v>1</v>
      </c>
      <c r="H181" s="786">
        <v>6</v>
      </c>
      <c r="I181" s="50" t="str">
        <f t="shared" si="16"/>
        <v/>
      </c>
    </row>
    <row r="182" spans="1:9" x14ac:dyDescent="0.2">
      <c r="A182" s="261" t="s">
        <v>426</v>
      </c>
      <c r="B182" s="791">
        <v>4</v>
      </c>
      <c r="C182" s="251">
        <v>1</v>
      </c>
      <c r="D182" s="263">
        <v>2</v>
      </c>
      <c r="E182" s="263" t="s">
        <v>168</v>
      </c>
      <c r="F182" s="263" t="s">
        <v>168</v>
      </c>
      <c r="G182" s="263" t="s">
        <v>168</v>
      </c>
      <c r="H182" s="786">
        <v>3</v>
      </c>
      <c r="I182" s="50" t="str">
        <f t="shared" si="16"/>
        <v/>
      </c>
    </row>
    <row r="183" spans="1:9" x14ac:dyDescent="0.2">
      <c r="A183" s="261" t="s">
        <v>427</v>
      </c>
      <c r="B183" s="791" t="s">
        <v>168</v>
      </c>
      <c r="C183" s="263" t="s">
        <v>168</v>
      </c>
      <c r="D183" s="263" t="s">
        <v>168</v>
      </c>
      <c r="E183" s="263" t="s">
        <v>168</v>
      </c>
      <c r="F183" s="263" t="s">
        <v>168</v>
      </c>
      <c r="G183" s="263" t="s">
        <v>168</v>
      </c>
      <c r="H183" s="786" t="s">
        <v>168</v>
      </c>
      <c r="I183" s="50" t="str">
        <f t="shared" si="16"/>
        <v/>
      </c>
    </row>
    <row r="184" spans="1:9" x14ac:dyDescent="0.2">
      <c r="A184" s="261" t="s">
        <v>428</v>
      </c>
      <c r="B184" s="791">
        <v>1</v>
      </c>
      <c r="C184" s="263">
        <v>1</v>
      </c>
      <c r="D184" s="263" t="s">
        <v>168</v>
      </c>
      <c r="E184" s="263" t="s">
        <v>168</v>
      </c>
      <c r="F184" s="263" t="s">
        <v>168</v>
      </c>
      <c r="G184" s="263" t="s">
        <v>168</v>
      </c>
      <c r="H184" s="786">
        <v>1</v>
      </c>
      <c r="I184" s="50" t="str">
        <f t="shared" si="16"/>
        <v/>
      </c>
    </row>
    <row r="185" spans="1:9" x14ac:dyDescent="0.2">
      <c r="A185" s="261" t="s">
        <v>429</v>
      </c>
      <c r="B185" s="792">
        <v>14</v>
      </c>
      <c r="C185" s="251">
        <v>6</v>
      </c>
      <c r="D185" s="255">
        <v>7</v>
      </c>
      <c r="E185" s="263">
        <v>2</v>
      </c>
      <c r="F185" s="263" t="s">
        <v>168</v>
      </c>
      <c r="G185" s="263" t="s">
        <v>168</v>
      </c>
      <c r="H185" s="786">
        <v>15</v>
      </c>
      <c r="I185" s="50" t="str">
        <f t="shared" si="16"/>
        <v/>
      </c>
    </row>
    <row r="186" spans="1:9" x14ac:dyDescent="0.2">
      <c r="A186" s="261" t="s">
        <v>430</v>
      </c>
      <c r="B186" s="791" t="s">
        <v>168</v>
      </c>
      <c r="C186" s="263" t="s">
        <v>168</v>
      </c>
      <c r="D186" s="263" t="s">
        <v>168</v>
      </c>
      <c r="E186" s="263" t="s">
        <v>168</v>
      </c>
      <c r="F186" s="263" t="s">
        <v>168</v>
      </c>
      <c r="G186" s="263" t="s">
        <v>168</v>
      </c>
      <c r="H186" s="786" t="s">
        <v>168</v>
      </c>
      <c r="I186" s="50" t="str">
        <f t="shared" si="16"/>
        <v/>
      </c>
    </row>
    <row r="187" spans="1:9" x14ac:dyDescent="0.2">
      <c r="A187" s="261" t="s">
        <v>431</v>
      </c>
      <c r="B187" s="791" t="s">
        <v>168</v>
      </c>
      <c r="C187" s="263" t="s">
        <v>168</v>
      </c>
      <c r="D187" s="263" t="s">
        <v>168</v>
      </c>
      <c r="E187" s="263" t="s">
        <v>168</v>
      </c>
      <c r="F187" s="263" t="s">
        <v>168</v>
      </c>
      <c r="G187" s="263" t="s">
        <v>168</v>
      </c>
      <c r="H187" s="786" t="s">
        <v>168</v>
      </c>
      <c r="I187" s="50" t="str">
        <f t="shared" si="16"/>
        <v/>
      </c>
    </row>
    <row r="188" spans="1:9" x14ac:dyDescent="0.2">
      <c r="A188" s="261" t="s">
        <v>432</v>
      </c>
      <c r="B188" s="791">
        <v>1</v>
      </c>
      <c r="C188" s="263" t="s">
        <v>168</v>
      </c>
      <c r="D188" s="263" t="s">
        <v>168</v>
      </c>
      <c r="E188" s="263" t="s">
        <v>168</v>
      </c>
      <c r="F188" s="263" t="s">
        <v>168</v>
      </c>
      <c r="G188" s="263" t="s">
        <v>168</v>
      </c>
      <c r="H188" s="786" t="s">
        <v>168</v>
      </c>
      <c r="I188" s="50" t="str">
        <f t="shared" si="16"/>
        <v/>
      </c>
    </row>
    <row r="189" spans="1:9" x14ac:dyDescent="0.2">
      <c r="A189" s="261" t="s">
        <v>433</v>
      </c>
      <c r="B189" s="792">
        <v>1</v>
      </c>
      <c r="C189" s="263">
        <v>1</v>
      </c>
      <c r="D189" s="263" t="s">
        <v>168</v>
      </c>
      <c r="E189" s="263" t="s">
        <v>168</v>
      </c>
      <c r="F189" s="263" t="s">
        <v>168</v>
      </c>
      <c r="G189" s="263">
        <v>1</v>
      </c>
      <c r="H189" s="786">
        <v>2</v>
      </c>
      <c r="I189" s="50" t="str">
        <f t="shared" si="16"/>
        <v/>
      </c>
    </row>
    <row r="190" spans="1:9" x14ac:dyDescent="0.2">
      <c r="A190" s="261" t="s">
        <v>434</v>
      </c>
      <c r="B190" s="791" t="s">
        <v>168</v>
      </c>
      <c r="C190" s="263" t="s">
        <v>168</v>
      </c>
      <c r="D190" s="263" t="s">
        <v>168</v>
      </c>
      <c r="E190" s="263" t="s">
        <v>168</v>
      </c>
      <c r="F190" s="263" t="s">
        <v>168</v>
      </c>
      <c r="G190" s="263" t="s">
        <v>168</v>
      </c>
      <c r="H190" s="786" t="s">
        <v>168</v>
      </c>
      <c r="I190" s="50" t="str">
        <f t="shared" si="16"/>
        <v/>
      </c>
    </row>
    <row r="191" spans="1:9" x14ac:dyDescent="0.2">
      <c r="A191" s="261" t="s">
        <v>435</v>
      </c>
      <c r="B191" s="791" t="s">
        <v>168</v>
      </c>
      <c r="C191" s="263" t="s">
        <v>168</v>
      </c>
      <c r="D191" s="263" t="s">
        <v>168</v>
      </c>
      <c r="E191" s="263" t="s">
        <v>168</v>
      </c>
      <c r="F191" s="263" t="s">
        <v>168</v>
      </c>
      <c r="G191" s="263" t="s">
        <v>168</v>
      </c>
      <c r="H191" s="786" t="s">
        <v>168</v>
      </c>
      <c r="I191" s="50" t="str">
        <f t="shared" si="16"/>
        <v/>
      </c>
    </row>
    <row r="192" spans="1:9" x14ac:dyDescent="0.2">
      <c r="A192" s="261" t="s">
        <v>436</v>
      </c>
      <c r="B192" s="791" t="s">
        <v>168</v>
      </c>
      <c r="C192" s="263" t="s">
        <v>168</v>
      </c>
      <c r="D192" s="263" t="s">
        <v>168</v>
      </c>
      <c r="E192" s="263" t="s">
        <v>168</v>
      </c>
      <c r="F192" s="263" t="s">
        <v>168</v>
      </c>
      <c r="G192" s="263" t="s">
        <v>168</v>
      </c>
      <c r="H192" s="786" t="s">
        <v>168</v>
      </c>
      <c r="I192" s="50" t="str">
        <f t="shared" si="16"/>
        <v/>
      </c>
    </row>
    <row r="193" spans="1:9" x14ac:dyDescent="0.2">
      <c r="A193" s="261"/>
      <c r="B193" s="257"/>
      <c r="C193" s="251"/>
      <c r="D193" s="251"/>
      <c r="E193" s="251"/>
      <c r="F193" s="251"/>
      <c r="G193" s="251"/>
      <c r="H193" s="251"/>
      <c r="I193" s="50" t="str">
        <f t="shared" si="16"/>
        <v/>
      </c>
    </row>
    <row r="194" spans="1:9" x14ac:dyDescent="0.2">
      <c r="A194" s="248" t="s">
        <v>152</v>
      </c>
      <c r="B194" s="256">
        <v>50</v>
      </c>
      <c r="C194" s="256">
        <v>23</v>
      </c>
      <c r="D194" s="256">
        <v>16</v>
      </c>
      <c r="E194" s="256">
        <v>8</v>
      </c>
      <c r="F194" s="256" t="s">
        <v>168</v>
      </c>
      <c r="G194" s="256">
        <v>3</v>
      </c>
      <c r="H194" s="787">
        <v>50</v>
      </c>
    </row>
    <row r="195" spans="1:9" x14ac:dyDescent="0.2">
      <c r="A195" s="260"/>
      <c r="B195" s="278" t="str">
        <f t="shared" ref="B195:H195" si="17">IF(AND(B194="-",SUM(B176:B192)=0),"",IF(B194=SUM(B176:B192),"","TOTALS DON’T MATCH SUM OF THE PART"))</f>
        <v/>
      </c>
      <c r="C195" s="278" t="str">
        <f t="shared" si="17"/>
        <v/>
      </c>
      <c r="D195" s="278" t="str">
        <f t="shared" si="17"/>
        <v/>
      </c>
      <c r="E195" s="278" t="str">
        <f t="shared" si="17"/>
        <v/>
      </c>
      <c r="F195" s="278" t="str">
        <f t="shared" si="17"/>
        <v/>
      </c>
      <c r="G195" s="278" t="str">
        <f t="shared" si="17"/>
        <v/>
      </c>
      <c r="H195" s="278" t="str">
        <f t="shared" si="17"/>
        <v/>
      </c>
    </row>
    <row r="196" spans="1:9" x14ac:dyDescent="0.2">
      <c r="A196" s="280"/>
      <c r="B196" s="279" t="str">
        <f t="shared" ref="B196:H196" si="18">IF(B194=B15,"","ERROR WITH TOP TABLE")</f>
        <v/>
      </c>
      <c r="C196" s="279" t="str">
        <f t="shared" si="18"/>
        <v/>
      </c>
      <c r="D196" s="279" t="str">
        <f t="shared" si="18"/>
        <v/>
      </c>
      <c r="E196" s="279" t="str">
        <f t="shared" si="18"/>
        <v/>
      </c>
      <c r="F196" s="279" t="str">
        <f t="shared" si="18"/>
        <v/>
      </c>
      <c r="G196" s="279" t="str">
        <f t="shared" si="18"/>
        <v/>
      </c>
      <c r="H196" s="279" t="str">
        <f t="shared" si="18"/>
        <v/>
      </c>
    </row>
    <row r="197" spans="1:9" ht="12.75" customHeight="1" x14ac:dyDescent="0.2">
      <c r="A197" s="1263" t="s">
        <v>497</v>
      </c>
      <c r="B197" s="1342" t="s">
        <v>461</v>
      </c>
      <c r="C197" s="1268" t="s">
        <v>305</v>
      </c>
      <c r="D197" s="1268"/>
      <c r="E197" s="1268"/>
      <c r="F197" s="1268"/>
      <c r="G197" s="1268"/>
      <c r="H197" s="1268"/>
    </row>
    <row r="198" spans="1:9" ht="12.75" customHeight="1" x14ac:dyDescent="0.2">
      <c r="A198" s="1349"/>
      <c r="B198" s="1343"/>
      <c r="C198" s="1350" t="s">
        <v>462</v>
      </c>
      <c r="D198" s="1350" t="s">
        <v>579</v>
      </c>
      <c r="E198" s="1350" t="s">
        <v>580</v>
      </c>
      <c r="F198" s="1350" t="s">
        <v>582</v>
      </c>
      <c r="G198" s="1350" t="s">
        <v>581</v>
      </c>
      <c r="H198" s="1342" t="s">
        <v>420</v>
      </c>
    </row>
    <row r="199" spans="1:9" x14ac:dyDescent="0.2">
      <c r="A199" s="1264"/>
      <c r="B199" s="1344"/>
      <c r="C199" s="1346"/>
      <c r="D199" s="1346"/>
      <c r="E199" s="1346"/>
      <c r="F199" s="1346"/>
      <c r="G199" s="1346"/>
      <c r="H199" s="1344"/>
    </row>
    <row r="200" spans="1:9" x14ac:dyDescent="0.2">
      <c r="B200" s="276"/>
      <c r="C200" s="277"/>
      <c r="D200" s="277"/>
      <c r="E200" s="277"/>
      <c r="F200" s="277"/>
      <c r="G200" s="277"/>
      <c r="H200" s="277"/>
      <c r="I200" s="50" t="str">
        <f t="shared" ref="I200:I218" si="19">IF(AND(H200="-",SUM(C200:G200)=0),"",IF(H200=SUM(C200:G200),"","TOTALS DON’T MATCH SUM OF THE PART"))</f>
        <v/>
      </c>
    </row>
    <row r="201" spans="1:9" x14ac:dyDescent="0.2">
      <c r="A201" s="261" t="s">
        <v>421</v>
      </c>
      <c r="B201" s="788">
        <v>1</v>
      </c>
      <c r="C201" s="263" t="s">
        <v>168</v>
      </c>
      <c r="D201" s="263" t="s">
        <v>168</v>
      </c>
      <c r="E201" s="263" t="s">
        <v>168</v>
      </c>
      <c r="F201" s="263" t="s">
        <v>168</v>
      </c>
      <c r="G201" s="263" t="s">
        <v>168</v>
      </c>
      <c r="H201" s="786" t="s">
        <v>168</v>
      </c>
      <c r="I201" s="50" t="str">
        <f t="shared" si="19"/>
        <v/>
      </c>
    </row>
    <row r="202" spans="1:9" x14ac:dyDescent="0.2">
      <c r="A202" s="261" t="s">
        <v>408</v>
      </c>
      <c r="B202" s="788" t="s">
        <v>168</v>
      </c>
      <c r="C202" s="263" t="s">
        <v>168</v>
      </c>
      <c r="D202" s="263" t="s">
        <v>168</v>
      </c>
      <c r="E202" s="263" t="s">
        <v>168</v>
      </c>
      <c r="F202" s="263" t="s">
        <v>168</v>
      </c>
      <c r="G202" s="263" t="s">
        <v>168</v>
      </c>
      <c r="H202" s="786" t="s">
        <v>168</v>
      </c>
      <c r="I202" s="50" t="str">
        <f t="shared" si="19"/>
        <v/>
      </c>
    </row>
    <row r="203" spans="1:9" x14ac:dyDescent="0.2">
      <c r="A203" s="261" t="s">
        <v>422</v>
      </c>
      <c r="B203" s="788">
        <v>1</v>
      </c>
      <c r="C203" s="263" t="s">
        <v>168</v>
      </c>
      <c r="D203" s="263">
        <v>1</v>
      </c>
      <c r="E203" s="263" t="s">
        <v>168</v>
      </c>
      <c r="F203" s="263" t="s">
        <v>168</v>
      </c>
      <c r="G203" s="263" t="s">
        <v>168</v>
      </c>
      <c r="H203" s="786">
        <v>1</v>
      </c>
      <c r="I203" s="50" t="str">
        <f t="shared" si="19"/>
        <v/>
      </c>
    </row>
    <row r="204" spans="1:9" x14ac:dyDescent="0.2">
      <c r="A204" s="261" t="s">
        <v>423</v>
      </c>
      <c r="B204" s="788">
        <v>6</v>
      </c>
      <c r="C204" s="263">
        <v>4</v>
      </c>
      <c r="D204" s="263">
        <v>2</v>
      </c>
      <c r="E204" s="263" t="s">
        <v>168</v>
      </c>
      <c r="F204" s="263" t="s">
        <v>168</v>
      </c>
      <c r="G204" s="263">
        <v>1</v>
      </c>
      <c r="H204" s="786">
        <v>7</v>
      </c>
      <c r="I204" s="50" t="str">
        <f t="shared" si="19"/>
        <v/>
      </c>
    </row>
    <row r="205" spans="1:9" x14ac:dyDescent="0.2">
      <c r="A205" s="261" t="s">
        <v>424</v>
      </c>
      <c r="B205" s="788">
        <v>23</v>
      </c>
      <c r="C205" s="263">
        <v>6</v>
      </c>
      <c r="D205" s="263">
        <v>9</v>
      </c>
      <c r="E205" s="263">
        <v>6</v>
      </c>
      <c r="F205" s="263" t="s">
        <v>168</v>
      </c>
      <c r="G205" s="263">
        <v>2</v>
      </c>
      <c r="H205" s="786">
        <v>23</v>
      </c>
      <c r="I205" s="50" t="str">
        <f t="shared" si="19"/>
        <v/>
      </c>
    </row>
    <row r="206" spans="1:9" x14ac:dyDescent="0.2">
      <c r="A206" s="261" t="s">
        <v>425</v>
      </c>
      <c r="B206" s="788">
        <v>5</v>
      </c>
      <c r="C206" s="263">
        <v>1</v>
      </c>
      <c r="D206" s="263">
        <v>2</v>
      </c>
      <c r="E206" s="263" t="s">
        <v>168</v>
      </c>
      <c r="F206" s="263" t="s">
        <v>168</v>
      </c>
      <c r="G206" s="263">
        <v>1</v>
      </c>
      <c r="H206" s="786">
        <v>4</v>
      </c>
      <c r="I206" s="50" t="str">
        <f t="shared" si="19"/>
        <v/>
      </c>
    </row>
    <row r="207" spans="1:9" x14ac:dyDescent="0.2">
      <c r="A207" s="261" t="s">
        <v>426</v>
      </c>
      <c r="B207" s="788" t="s">
        <v>168</v>
      </c>
      <c r="C207" s="263">
        <v>1</v>
      </c>
      <c r="D207" s="263" t="s">
        <v>168</v>
      </c>
      <c r="E207" s="263" t="s">
        <v>168</v>
      </c>
      <c r="F207" s="263" t="s">
        <v>168</v>
      </c>
      <c r="G207" s="263" t="s">
        <v>168</v>
      </c>
      <c r="H207" s="786">
        <v>1</v>
      </c>
      <c r="I207" s="50" t="str">
        <f t="shared" si="19"/>
        <v/>
      </c>
    </row>
    <row r="208" spans="1:9" x14ac:dyDescent="0.2">
      <c r="A208" s="261" t="s">
        <v>427</v>
      </c>
      <c r="B208" s="788" t="s">
        <v>168</v>
      </c>
      <c r="C208" s="263" t="s">
        <v>168</v>
      </c>
      <c r="D208" s="263" t="s">
        <v>168</v>
      </c>
      <c r="E208" s="263" t="s">
        <v>168</v>
      </c>
      <c r="F208" s="263" t="s">
        <v>168</v>
      </c>
      <c r="G208" s="263" t="s">
        <v>168</v>
      </c>
      <c r="H208" s="786" t="s">
        <v>168</v>
      </c>
      <c r="I208" s="50" t="str">
        <f t="shared" si="19"/>
        <v/>
      </c>
    </row>
    <row r="209" spans="1:9" x14ac:dyDescent="0.2">
      <c r="A209" s="261" t="s">
        <v>428</v>
      </c>
      <c r="B209" s="788" t="s">
        <v>168</v>
      </c>
      <c r="C209" s="263" t="s">
        <v>168</v>
      </c>
      <c r="D209" s="263" t="s">
        <v>168</v>
      </c>
      <c r="E209" s="263" t="s">
        <v>168</v>
      </c>
      <c r="F209" s="263" t="s">
        <v>168</v>
      </c>
      <c r="G209" s="263" t="s">
        <v>168</v>
      </c>
      <c r="H209" s="786" t="s">
        <v>168</v>
      </c>
      <c r="I209" s="50" t="str">
        <f t="shared" si="19"/>
        <v/>
      </c>
    </row>
    <row r="210" spans="1:9" x14ac:dyDescent="0.2">
      <c r="A210" s="261" t="s">
        <v>429</v>
      </c>
      <c r="B210" s="788">
        <v>24</v>
      </c>
      <c r="C210" s="263">
        <v>18</v>
      </c>
      <c r="D210" s="263">
        <v>6</v>
      </c>
      <c r="E210" s="263" t="s">
        <v>168</v>
      </c>
      <c r="F210" s="263" t="s">
        <v>168</v>
      </c>
      <c r="G210" s="263" t="s">
        <v>168</v>
      </c>
      <c r="H210" s="786">
        <v>24</v>
      </c>
      <c r="I210" s="50" t="str">
        <f t="shared" si="19"/>
        <v/>
      </c>
    </row>
    <row r="211" spans="1:9" x14ac:dyDescent="0.2">
      <c r="A211" s="261" t="s">
        <v>430</v>
      </c>
      <c r="B211" s="788" t="s">
        <v>168</v>
      </c>
      <c r="C211" s="263" t="s">
        <v>168</v>
      </c>
      <c r="D211" s="263" t="s">
        <v>168</v>
      </c>
      <c r="E211" s="263" t="s">
        <v>168</v>
      </c>
      <c r="F211" s="263" t="s">
        <v>168</v>
      </c>
      <c r="G211" s="263" t="s">
        <v>168</v>
      </c>
      <c r="H211" s="786" t="s">
        <v>168</v>
      </c>
      <c r="I211" s="50" t="str">
        <f t="shared" si="19"/>
        <v/>
      </c>
    </row>
    <row r="212" spans="1:9" x14ac:dyDescent="0.2">
      <c r="A212" s="261" t="s">
        <v>431</v>
      </c>
      <c r="B212" s="788" t="s">
        <v>168</v>
      </c>
      <c r="C212" s="263" t="s">
        <v>168</v>
      </c>
      <c r="D212" s="263" t="s">
        <v>168</v>
      </c>
      <c r="E212" s="263" t="s">
        <v>168</v>
      </c>
      <c r="F212" s="263" t="s">
        <v>168</v>
      </c>
      <c r="G212" s="263" t="s">
        <v>168</v>
      </c>
      <c r="H212" s="786" t="s">
        <v>168</v>
      </c>
      <c r="I212" s="50" t="str">
        <f t="shared" si="19"/>
        <v/>
      </c>
    </row>
    <row r="213" spans="1:9" x14ac:dyDescent="0.2">
      <c r="A213" s="261" t="s">
        <v>432</v>
      </c>
      <c r="B213" s="788" t="s">
        <v>168</v>
      </c>
      <c r="C213" s="263" t="s">
        <v>168</v>
      </c>
      <c r="D213" s="263" t="s">
        <v>168</v>
      </c>
      <c r="E213" s="263" t="s">
        <v>168</v>
      </c>
      <c r="F213" s="263" t="s">
        <v>168</v>
      </c>
      <c r="G213" s="263" t="s">
        <v>168</v>
      </c>
      <c r="H213" s="786" t="s">
        <v>168</v>
      </c>
      <c r="I213" s="50" t="str">
        <f t="shared" si="19"/>
        <v/>
      </c>
    </row>
    <row r="214" spans="1:9" x14ac:dyDescent="0.2">
      <c r="A214" s="261" t="s">
        <v>433</v>
      </c>
      <c r="B214" s="788">
        <v>1</v>
      </c>
      <c r="C214" s="263">
        <v>1</v>
      </c>
      <c r="D214" s="263" t="s">
        <v>168</v>
      </c>
      <c r="E214" s="263" t="s">
        <v>168</v>
      </c>
      <c r="F214" s="263" t="s">
        <v>168</v>
      </c>
      <c r="G214" s="263" t="s">
        <v>168</v>
      </c>
      <c r="H214" s="786">
        <v>1</v>
      </c>
      <c r="I214" s="50" t="str">
        <f t="shared" si="19"/>
        <v/>
      </c>
    </row>
    <row r="215" spans="1:9" x14ac:dyDescent="0.2">
      <c r="A215" s="261" t="s">
        <v>434</v>
      </c>
      <c r="B215" s="788" t="s">
        <v>168</v>
      </c>
      <c r="C215" s="263" t="s">
        <v>168</v>
      </c>
      <c r="D215" s="263" t="s">
        <v>168</v>
      </c>
      <c r="E215" s="263" t="s">
        <v>168</v>
      </c>
      <c r="F215" s="263" t="s">
        <v>168</v>
      </c>
      <c r="G215" s="263" t="s">
        <v>168</v>
      </c>
      <c r="H215" s="786" t="s">
        <v>168</v>
      </c>
      <c r="I215" s="50" t="str">
        <f t="shared" si="19"/>
        <v/>
      </c>
    </row>
    <row r="216" spans="1:9" x14ac:dyDescent="0.2">
      <c r="A216" s="261" t="s">
        <v>435</v>
      </c>
      <c r="B216" s="788" t="s">
        <v>168</v>
      </c>
      <c r="C216" s="263" t="s">
        <v>168</v>
      </c>
      <c r="D216" s="263" t="s">
        <v>168</v>
      </c>
      <c r="E216" s="263" t="s">
        <v>168</v>
      </c>
      <c r="F216" s="263" t="s">
        <v>168</v>
      </c>
      <c r="G216" s="263" t="s">
        <v>168</v>
      </c>
      <c r="H216" s="786" t="s">
        <v>168</v>
      </c>
      <c r="I216" s="50" t="str">
        <f t="shared" si="19"/>
        <v/>
      </c>
    </row>
    <row r="217" spans="1:9" x14ac:dyDescent="0.2">
      <c r="A217" s="261" t="s">
        <v>436</v>
      </c>
      <c r="B217" s="788" t="s">
        <v>168</v>
      </c>
      <c r="C217" s="263" t="s">
        <v>168</v>
      </c>
      <c r="D217" s="263" t="s">
        <v>168</v>
      </c>
      <c r="E217" s="263" t="s">
        <v>168</v>
      </c>
      <c r="F217" s="263" t="s">
        <v>168</v>
      </c>
      <c r="G217" s="263" t="s">
        <v>168</v>
      </c>
      <c r="H217" s="786" t="s">
        <v>168</v>
      </c>
      <c r="I217" s="50" t="str">
        <f t="shared" si="19"/>
        <v/>
      </c>
    </row>
    <row r="218" spans="1:9" x14ac:dyDescent="0.2">
      <c r="A218" s="261"/>
      <c r="B218" s="257"/>
      <c r="C218" s="251"/>
      <c r="D218" s="251"/>
      <c r="E218" s="251"/>
      <c r="F218" s="251"/>
      <c r="G218" s="251"/>
      <c r="H218" s="251"/>
      <c r="I218" s="50" t="str">
        <f t="shared" si="19"/>
        <v/>
      </c>
    </row>
    <row r="219" spans="1:9" x14ac:dyDescent="0.2">
      <c r="A219" s="248" t="s">
        <v>152</v>
      </c>
      <c r="B219" s="256">
        <v>61</v>
      </c>
      <c r="C219" s="256">
        <v>31</v>
      </c>
      <c r="D219" s="256">
        <v>20</v>
      </c>
      <c r="E219" s="256">
        <v>6</v>
      </c>
      <c r="F219" s="256" t="s">
        <v>168</v>
      </c>
      <c r="G219" s="256">
        <v>4</v>
      </c>
      <c r="H219" s="787">
        <v>61</v>
      </c>
    </row>
    <row r="220" spans="1:9" x14ac:dyDescent="0.2">
      <c r="A220" s="176"/>
      <c r="B220" s="278" t="str">
        <f t="shared" ref="B220:H220" si="20">IF(AND(B219="-",SUM(B201:B217)=0),"",IF(B219=SUM(B201:B217),"","TOTALS DON’T MATCH SUM OF THE PART"))</f>
        <v/>
      </c>
      <c r="C220" s="278" t="str">
        <f t="shared" si="20"/>
        <v/>
      </c>
      <c r="D220" s="278" t="str">
        <f t="shared" si="20"/>
        <v/>
      </c>
      <c r="E220" s="278" t="str">
        <f t="shared" si="20"/>
        <v/>
      </c>
      <c r="F220" s="278" t="str">
        <f t="shared" si="20"/>
        <v/>
      </c>
      <c r="G220" s="278" t="str">
        <f t="shared" si="20"/>
        <v/>
      </c>
      <c r="H220" s="278" t="str">
        <f t="shared" si="20"/>
        <v/>
      </c>
    </row>
    <row r="221" spans="1:9" x14ac:dyDescent="0.2">
      <c r="A221" s="280" t="s">
        <v>154</v>
      </c>
      <c r="B221" s="282"/>
      <c r="C221" s="282"/>
      <c r="D221" s="282"/>
      <c r="E221" s="282"/>
      <c r="F221" s="282"/>
      <c r="G221" s="282"/>
      <c r="H221" s="282"/>
    </row>
    <row r="222" spans="1:9" x14ac:dyDescent="0.2">
      <c r="A222" s="280"/>
      <c r="B222" s="282"/>
      <c r="C222" s="282"/>
      <c r="D222" s="282"/>
      <c r="E222" s="282"/>
      <c r="F222" s="282"/>
      <c r="G222" s="282"/>
      <c r="H222" s="282"/>
    </row>
    <row r="223" spans="1:9" x14ac:dyDescent="0.2">
      <c r="A223" s="91" t="s">
        <v>91</v>
      </c>
      <c r="B223" s="282"/>
      <c r="C223" s="282"/>
      <c r="D223" s="282"/>
      <c r="E223" s="282"/>
      <c r="F223" s="282"/>
      <c r="G223" s="282"/>
      <c r="H223" s="282"/>
      <c r="I223" s="50"/>
    </row>
    <row r="224" spans="1:9" x14ac:dyDescent="0.2">
      <c r="A224" s="91" t="s">
        <v>92</v>
      </c>
      <c r="B224" s="282"/>
      <c r="C224" s="282"/>
      <c r="D224" s="282"/>
      <c r="E224" s="282"/>
      <c r="F224" s="282"/>
      <c r="G224" s="282"/>
      <c r="H224" s="282"/>
      <c r="I224" s="50"/>
    </row>
    <row r="225" spans="1:9" x14ac:dyDescent="0.2">
      <c r="A225" s="91" t="s">
        <v>93</v>
      </c>
      <c r="B225" s="283"/>
      <c r="C225" s="283"/>
      <c r="D225" s="283"/>
      <c r="E225" s="283"/>
      <c r="F225" s="283"/>
      <c r="G225" s="283"/>
      <c r="H225" s="282"/>
      <c r="I225" s="50"/>
    </row>
    <row r="226" spans="1:9" x14ac:dyDescent="0.2">
      <c r="A226" s="91" t="s">
        <v>94</v>
      </c>
      <c r="B226" s="284"/>
      <c r="C226" s="284"/>
      <c r="D226" s="284"/>
      <c r="E226" s="284"/>
      <c r="F226" s="284"/>
      <c r="G226" s="284"/>
      <c r="H226" s="282"/>
      <c r="I226" s="50"/>
    </row>
    <row r="227" spans="1:9" x14ac:dyDescent="0.2">
      <c r="A227" s="91" t="s">
        <v>95</v>
      </c>
      <c r="B227" s="285"/>
      <c r="C227" s="285"/>
      <c r="D227" s="285"/>
      <c r="E227" s="285"/>
      <c r="F227" s="285"/>
      <c r="G227" s="286"/>
      <c r="H227" s="282"/>
      <c r="I227" s="50"/>
    </row>
    <row r="228" spans="1:9" x14ac:dyDescent="0.2">
      <c r="A228" s="91" t="s">
        <v>96</v>
      </c>
      <c r="B228" s="287"/>
      <c r="C228" s="287"/>
      <c r="D228" s="287"/>
      <c r="E228" s="287"/>
      <c r="F228" s="287"/>
      <c r="G228" s="287"/>
      <c r="H228" s="282"/>
      <c r="I228" s="50"/>
    </row>
    <row r="229" spans="1:9" x14ac:dyDescent="0.2">
      <c r="A229" s="91"/>
      <c r="B229" s="287"/>
      <c r="C229" s="287"/>
      <c r="D229" s="287"/>
      <c r="E229" s="287"/>
      <c r="F229" s="287"/>
      <c r="G229" s="287"/>
      <c r="H229" s="282"/>
      <c r="I229" s="50"/>
    </row>
    <row r="230" spans="1:9" x14ac:dyDescent="0.2">
      <c r="A230" s="92" t="s">
        <v>99</v>
      </c>
      <c r="B230" s="288"/>
      <c r="C230" s="287"/>
      <c r="D230" s="287"/>
      <c r="E230" s="287"/>
      <c r="F230" s="287"/>
      <c r="G230" s="288"/>
      <c r="H230" s="282"/>
      <c r="I230" s="50"/>
    </row>
    <row r="231" spans="1:9" x14ac:dyDescent="0.2">
      <c r="A231" s="93" t="s">
        <v>102</v>
      </c>
      <c r="B231" s="228"/>
      <c r="C231" s="228"/>
      <c r="D231" s="228"/>
      <c r="E231" s="209"/>
      <c r="F231" s="209"/>
      <c r="G231" s="228"/>
      <c r="H231" s="289"/>
      <c r="I231" s="50"/>
    </row>
    <row r="232" spans="1:9" x14ac:dyDescent="0.2">
      <c r="A232" s="215"/>
      <c r="B232" s="228"/>
      <c r="C232" s="228"/>
      <c r="D232" s="228"/>
      <c r="E232" s="209"/>
      <c r="F232" s="209"/>
      <c r="G232" s="228"/>
      <c r="H232" s="289"/>
      <c r="I232" s="50"/>
    </row>
    <row r="233" spans="1:9" x14ac:dyDescent="0.2">
      <c r="A233" s="215"/>
      <c r="B233" s="228"/>
      <c r="C233" s="228"/>
      <c r="D233" s="228"/>
      <c r="E233" s="209"/>
      <c r="F233" s="209"/>
      <c r="G233" s="228"/>
      <c r="H233" s="289"/>
      <c r="I233" s="50"/>
    </row>
    <row r="234" spans="1:9" x14ac:dyDescent="0.2">
      <c r="A234" s="215"/>
      <c r="B234" s="209"/>
      <c r="C234" s="209"/>
      <c r="D234" s="209"/>
      <c r="E234" s="209"/>
      <c r="F234" s="209"/>
      <c r="G234" s="209"/>
      <c r="H234" s="209"/>
      <c r="I234" s="50"/>
    </row>
    <row r="235" spans="1:9" x14ac:dyDescent="0.2">
      <c r="A235" s="215"/>
      <c r="B235" s="209"/>
      <c r="C235" s="209"/>
      <c r="D235" s="209"/>
      <c r="E235" s="209"/>
      <c r="F235" s="209"/>
      <c r="G235" s="209"/>
      <c r="H235" s="289"/>
      <c r="I235" s="50"/>
    </row>
    <row r="236" spans="1:9" x14ac:dyDescent="0.2">
      <c r="A236" s="215"/>
      <c r="B236" s="209"/>
      <c r="C236" s="209"/>
      <c r="D236" s="209"/>
      <c r="E236" s="209"/>
      <c r="F236" s="209"/>
      <c r="G236" s="209"/>
      <c r="H236" s="289"/>
      <c r="I236" s="50"/>
    </row>
    <row r="237" spans="1:9" x14ac:dyDescent="0.2">
      <c r="A237" s="215"/>
      <c r="B237" s="228"/>
      <c r="C237" s="228"/>
      <c r="D237" s="290"/>
      <c r="E237" s="209"/>
      <c r="F237" s="209"/>
      <c r="G237" s="228"/>
      <c r="H237" s="289"/>
      <c r="I237" s="50"/>
    </row>
    <row r="238" spans="1:9" x14ac:dyDescent="0.2">
      <c r="A238" s="215"/>
      <c r="B238" s="209"/>
      <c r="C238" s="209"/>
      <c r="D238" s="209"/>
      <c r="E238" s="209"/>
      <c r="F238" s="209"/>
      <c r="G238" s="209"/>
      <c r="H238" s="289"/>
      <c r="I238" s="50"/>
    </row>
    <row r="239" spans="1:9" x14ac:dyDescent="0.2">
      <c r="A239" s="215"/>
      <c r="B239" s="209"/>
      <c r="C239" s="209"/>
      <c r="D239" s="209"/>
      <c r="E239" s="209"/>
      <c r="F239" s="209"/>
      <c r="G239" s="209"/>
      <c r="H239" s="289"/>
      <c r="I239" s="50"/>
    </row>
    <row r="240" spans="1:9" x14ac:dyDescent="0.2">
      <c r="A240" s="215"/>
      <c r="B240" s="209"/>
      <c r="C240" s="209"/>
      <c r="D240" s="209"/>
      <c r="E240" s="209"/>
      <c r="F240" s="209"/>
      <c r="G240" s="209"/>
      <c r="H240" s="289"/>
      <c r="I240" s="50"/>
    </row>
    <row r="241" spans="1:9" x14ac:dyDescent="0.2">
      <c r="A241" s="215"/>
      <c r="B241" s="228"/>
      <c r="C241" s="209"/>
      <c r="D241" s="209"/>
      <c r="E241" s="209"/>
      <c r="F241" s="209"/>
      <c r="G241" s="228"/>
      <c r="H241" s="289"/>
      <c r="I241" s="50"/>
    </row>
    <row r="242" spans="1:9" x14ac:dyDescent="0.2">
      <c r="A242" s="215"/>
      <c r="B242" s="209"/>
      <c r="C242" s="209"/>
      <c r="D242" s="209"/>
      <c r="E242" s="209"/>
      <c r="F242" s="209"/>
      <c r="G242" s="209"/>
      <c r="H242" s="289"/>
      <c r="I242" s="50"/>
    </row>
    <row r="243" spans="1:9" x14ac:dyDescent="0.2">
      <c r="A243" s="215"/>
      <c r="B243" s="209"/>
      <c r="C243" s="209"/>
      <c r="D243" s="209"/>
      <c r="E243" s="209"/>
      <c r="F243" s="209"/>
      <c r="G243" s="209"/>
      <c r="H243" s="289"/>
      <c r="I243" s="176"/>
    </row>
    <row r="244" spans="1:9" x14ac:dyDescent="0.2">
      <c r="A244" s="215"/>
      <c r="B244" s="209"/>
      <c r="C244" s="209"/>
      <c r="D244" s="209"/>
      <c r="E244" s="209"/>
      <c r="F244" s="209"/>
      <c r="G244" s="209"/>
      <c r="H244" s="289"/>
      <c r="I244" s="176"/>
    </row>
    <row r="245" spans="1:9" x14ac:dyDescent="0.2">
      <c r="A245" s="215"/>
      <c r="B245" s="228"/>
      <c r="C245" s="228"/>
      <c r="D245" s="228"/>
      <c r="E245" s="228"/>
      <c r="F245" s="228"/>
      <c r="G245" s="228"/>
      <c r="H245" s="289"/>
      <c r="I245" s="176"/>
    </row>
    <row r="246" spans="1:9" x14ac:dyDescent="0.2">
      <c r="A246" s="212"/>
      <c r="B246" s="291"/>
      <c r="C246" s="291"/>
      <c r="D246" s="291"/>
      <c r="E246" s="291"/>
      <c r="F246" s="291"/>
      <c r="G246" s="291"/>
      <c r="H246" s="289"/>
      <c r="I246" s="176"/>
    </row>
    <row r="247" spans="1:9" x14ac:dyDescent="0.2">
      <c r="A247" s="176"/>
      <c r="B247" s="289"/>
      <c r="C247" s="289"/>
      <c r="D247" s="289"/>
      <c r="E247" s="289"/>
      <c r="F247" s="289"/>
      <c r="G247" s="289"/>
      <c r="H247" s="289"/>
      <c r="I247" s="176"/>
    </row>
    <row r="248" spans="1:9" x14ac:dyDescent="0.2">
      <c r="A248" s="176"/>
      <c r="B248" s="289"/>
      <c r="C248" s="289"/>
      <c r="D248" s="289"/>
      <c r="E248" s="289"/>
      <c r="F248" s="289"/>
      <c r="G248" s="289"/>
      <c r="H248" s="289"/>
      <c r="I248" s="176"/>
    </row>
    <row r="249" spans="1:9" x14ac:dyDescent="0.2">
      <c r="A249" s="176"/>
      <c r="B249" s="289"/>
      <c r="C249" s="289"/>
      <c r="D249" s="289"/>
      <c r="E249" s="289"/>
      <c r="F249" s="289"/>
      <c r="G249" s="289"/>
      <c r="H249" s="289"/>
      <c r="I249" s="176"/>
    </row>
    <row r="250" spans="1:9" x14ac:dyDescent="0.2">
      <c r="A250" s="176"/>
      <c r="B250" s="289"/>
      <c r="C250" s="289"/>
      <c r="D250" s="289"/>
      <c r="E250" s="289"/>
      <c r="F250" s="289"/>
      <c r="G250" s="289"/>
      <c r="H250" s="289"/>
      <c r="I250" s="176"/>
    </row>
    <row r="251" spans="1:9" x14ac:dyDescent="0.2">
      <c r="A251" s="176"/>
      <c r="B251" s="289"/>
      <c r="C251" s="289"/>
      <c r="D251" s="289"/>
      <c r="E251" s="289"/>
      <c r="F251" s="289"/>
      <c r="G251" s="289"/>
      <c r="H251" s="289"/>
      <c r="I251" s="176"/>
    </row>
    <row r="252" spans="1:9" x14ac:dyDescent="0.2">
      <c r="A252" s="176"/>
      <c r="B252" s="289"/>
      <c r="C252" s="289"/>
      <c r="D252" s="289"/>
      <c r="E252" s="289"/>
      <c r="F252" s="289"/>
      <c r="G252" s="289"/>
      <c r="H252" s="289"/>
      <c r="I252" s="176"/>
    </row>
    <row r="253" spans="1:9" x14ac:dyDescent="0.2">
      <c r="A253" s="176"/>
      <c r="B253" s="289"/>
      <c r="C253" s="289"/>
      <c r="D253" s="289"/>
      <c r="E253" s="289"/>
      <c r="F253" s="289"/>
      <c r="G253" s="289"/>
      <c r="H253" s="289"/>
      <c r="I253" s="176"/>
    </row>
    <row r="254" spans="1:9" x14ac:dyDescent="0.2">
      <c r="A254" s="176"/>
      <c r="B254" s="289"/>
      <c r="C254" s="289"/>
      <c r="D254" s="289"/>
      <c r="E254" s="289"/>
      <c r="F254" s="289"/>
      <c r="G254" s="289"/>
      <c r="H254" s="289"/>
      <c r="I254" s="176"/>
    </row>
    <row r="255" spans="1:9" x14ac:dyDescent="0.2">
      <c r="A255" s="176"/>
      <c r="B255" s="289"/>
      <c r="C255" s="289"/>
      <c r="D255" s="289"/>
      <c r="E255" s="289"/>
      <c r="F255" s="289"/>
      <c r="G255" s="289"/>
      <c r="H255" s="289"/>
      <c r="I255" s="176"/>
    </row>
    <row r="256" spans="1:9" x14ac:dyDescent="0.2">
      <c r="A256" s="176"/>
      <c r="B256" s="289"/>
      <c r="C256" s="289"/>
      <c r="D256" s="289"/>
      <c r="E256" s="289"/>
      <c r="F256" s="289"/>
      <c r="G256" s="289"/>
      <c r="H256" s="289"/>
      <c r="I256" s="176"/>
    </row>
    <row r="257" spans="1:9" x14ac:dyDescent="0.2">
      <c r="A257" s="176"/>
      <c r="B257" s="289"/>
      <c r="C257" s="289"/>
      <c r="D257" s="289"/>
      <c r="E257" s="289"/>
      <c r="F257" s="289"/>
      <c r="G257" s="289"/>
      <c r="H257" s="289"/>
      <c r="I257" s="176"/>
    </row>
  </sheetData>
  <mergeCells count="82">
    <mergeCell ref="A5:A7"/>
    <mergeCell ref="B5:B7"/>
    <mergeCell ref="C5:H5"/>
    <mergeCell ref="C6:C7"/>
    <mergeCell ref="D6:D7"/>
    <mergeCell ref="E6:E7"/>
    <mergeCell ref="F6:F7"/>
    <mergeCell ref="G6:G7"/>
    <mergeCell ref="H6:H7"/>
    <mergeCell ref="A197:A199"/>
    <mergeCell ref="B197:B199"/>
    <mergeCell ref="C197:H197"/>
    <mergeCell ref="C198:C199"/>
    <mergeCell ref="D198:D199"/>
    <mergeCell ref="E198:E199"/>
    <mergeCell ref="F198:F199"/>
    <mergeCell ref="G198:G199"/>
    <mergeCell ref="H198:H199"/>
    <mergeCell ref="A172:A174"/>
    <mergeCell ref="B172:B174"/>
    <mergeCell ref="C172:H172"/>
    <mergeCell ref="C173:C174"/>
    <mergeCell ref="D173:D174"/>
    <mergeCell ref="E173:E174"/>
    <mergeCell ref="F173:F174"/>
    <mergeCell ref="G173:G174"/>
    <mergeCell ref="H173:H174"/>
    <mergeCell ref="A122:A124"/>
    <mergeCell ref="B122:B124"/>
    <mergeCell ref="A3:H3"/>
    <mergeCell ref="C72:H72"/>
    <mergeCell ref="H73:H74"/>
    <mergeCell ref="B72:B74"/>
    <mergeCell ref="C73:C74"/>
    <mergeCell ref="D73:D74"/>
    <mergeCell ref="E73:E74"/>
    <mergeCell ref="F73:F74"/>
    <mergeCell ref="G73:G74"/>
    <mergeCell ref="A72:A74"/>
    <mergeCell ref="A47:A49"/>
    <mergeCell ref="B47:B49"/>
    <mergeCell ref="C47:H47"/>
    <mergeCell ref="C48:C49"/>
    <mergeCell ref="A97:A99"/>
    <mergeCell ref="B97:B99"/>
    <mergeCell ref="C97:H97"/>
    <mergeCell ref="C98:C99"/>
    <mergeCell ref="D98:D99"/>
    <mergeCell ref="E98:E99"/>
    <mergeCell ref="H123:H124"/>
    <mergeCell ref="F48:F49"/>
    <mergeCell ref="G48:G49"/>
    <mergeCell ref="H48:H49"/>
    <mergeCell ref="F98:F99"/>
    <mergeCell ref="G98:G99"/>
    <mergeCell ref="H98:H99"/>
    <mergeCell ref="C122:H122"/>
    <mergeCell ref="C123:C124"/>
    <mergeCell ref="D123:D124"/>
    <mergeCell ref="E123:E124"/>
    <mergeCell ref="F123:F124"/>
    <mergeCell ref="G123:G124"/>
    <mergeCell ref="D48:D49"/>
    <mergeCell ref="E48:E49"/>
    <mergeCell ref="A147:A149"/>
    <mergeCell ref="B147:B149"/>
    <mergeCell ref="C147:H147"/>
    <mergeCell ref="C148:C149"/>
    <mergeCell ref="D148:D149"/>
    <mergeCell ref="E148:E149"/>
    <mergeCell ref="F148:F149"/>
    <mergeCell ref="G148:G149"/>
    <mergeCell ref="H148:H149"/>
    <mergeCell ref="A23:A25"/>
    <mergeCell ref="B23:B25"/>
    <mergeCell ref="C23:H23"/>
    <mergeCell ref="C24:C25"/>
    <mergeCell ref="D24:D25"/>
    <mergeCell ref="E24:E25"/>
    <mergeCell ref="F24:F25"/>
    <mergeCell ref="G24:G25"/>
    <mergeCell ref="H24:H25"/>
  </mergeCells>
  <phoneticPr fontId="2" type="noConversion"/>
  <conditionalFormatting sqref="I223:I242 I9:I21 I75:I94 I101:I120 I126:I145 I151:I169 I50:I69 B70:H70 B95:H95 B120:H120 B145:H145 B170:H170 I175:I193 I200:I218 B195:H195 B220:H220">
    <cfRule type="cellIs" dxfId="3" priority="25" stopIfTrue="1" operator="notEqual">
      <formula>""""""</formula>
    </cfRule>
  </conditionalFormatting>
  <conditionalFormatting sqref="I26:I45">
    <cfRule type="cellIs" dxfId="2" priority="1" stopIfTrue="1" operator="notEqual">
      <formula>""""""</formula>
    </cfRule>
  </conditionalFormatting>
  <hyperlinks>
    <hyperlink ref="H1" location="Index!A1" display="Index"/>
  </hyperlinks>
  <pageMargins left="0.75" right="0.75" top="1" bottom="1" header="0.5" footer="0.5"/>
  <pageSetup paperSize="9" scale="59" orientation="landscape" r:id="rId1"/>
  <headerFooter alignWithMargins="0">
    <oddHeader>&amp;CCourt Statistics Quarterly 
Additional Tables - 2014</oddHeader>
    <oddFooter>Page &amp;P of &amp;N</oddFooter>
  </headerFooter>
  <rowBreaks count="3" manualBreakCount="3">
    <brk id="71" max="7" man="1"/>
    <brk id="121" max="7" man="1"/>
    <brk id="17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12"/>
  <sheetViews>
    <sheetView zoomScaleSheetLayoutView="100" workbookViewId="0">
      <selection activeCell="K1" sqref="K1"/>
    </sheetView>
  </sheetViews>
  <sheetFormatPr defaultRowHeight="12.75" x14ac:dyDescent="0.2"/>
  <cols>
    <col min="1" max="1" width="14.42578125" style="163" customWidth="1"/>
    <col min="2" max="11" width="15.7109375" style="163" customWidth="1"/>
    <col min="12" max="12" width="11.85546875" style="163" customWidth="1"/>
    <col min="13" max="13" width="11.7109375" style="163" bestFit="1" customWidth="1"/>
    <col min="14" max="16384" width="9.140625" style="163"/>
  </cols>
  <sheetData>
    <row r="1" spans="1:13" x14ac:dyDescent="0.2">
      <c r="A1" s="189" t="s">
        <v>656</v>
      </c>
      <c r="B1" s="189"/>
      <c r="C1" s="189"/>
      <c r="K1" s="188" t="s">
        <v>531</v>
      </c>
    </row>
    <row r="2" spans="1:13" x14ac:dyDescent="0.2">
      <c r="A2" s="189" t="s">
        <v>419</v>
      </c>
      <c r="B2" s="189"/>
      <c r="C2" s="189"/>
    </row>
    <row r="3" spans="1:13" x14ac:dyDescent="0.2">
      <c r="A3" s="1007" t="s">
        <v>791</v>
      </c>
      <c r="B3" s="190"/>
      <c r="C3" s="190"/>
      <c r="G3" s="231"/>
    </row>
    <row r="4" spans="1:13" x14ac:dyDescent="0.2">
      <c r="A4" s="190"/>
      <c r="B4" s="190"/>
      <c r="C4" s="190"/>
      <c r="G4" s="231"/>
    </row>
    <row r="5" spans="1:13" ht="16.5" customHeight="1" x14ac:dyDescent="0.2">
      <c r="A5" s="1351" t="s">
        <v>57</v>
      </c>
      <c r="B5" s="1266" t="s">
        <v>125</v>
      </c>
      <c r="C5" s="1266"/>
      <c r="D5" s="1268" t="s">
        <v>439</v>
      </c>
      <c r="E5" s="1266"/>
      <c r="F5" s="1266" t="s">
        <v>441</v>
      </c>
      <c r="G5" s="1266"/>
      <c r="H5" s="1266" t="s">
        <v>442</v>
      </c>
      <c r="I5" s="1266"/>
      <c r="J5" s="1266" t="s">
        <v>152</v>
      </c>
      <c r="K5" s="1266"/>
    </row>
    <row r="6" spans="1:13" ht="26.25" customHeight="1" x14ac:dyDescent="0.2">
      <c r="A6" s="1352"/>
      <c r="B6" s="457" t="s">
        <v>437</v>
      </c>
      <c r="C6" s="274" t="s">
        <v>438</v>
      </c>
      <c r="D6" s="274" t="s">
        <v>440</v>
      </c>
      <c r="E6" s="457" t="s">
        <v>438</v>
      </c>
      <c r="F6" s="457" t="s">
        <v>440</v>
      </c>
      <c r="G6" s="457" t="s">
        <v>438</v>
      </c>
      <c r="H6" s="457" t="s">
        <v>440</v>
      </c>
      <c r="I6" s="457" t="s">
        <v>438</v>
      </c>
      <c r="J6" s="457" t="s">
        <v>443</v>
      </c>
      <c r="K6" s="457" t="s">
        <v>438</v>
      </c>
    </row>
    <row r="7" spans="1:13" x14ac:dyDescent="0.2">
      <c r="A7" s="176"/>
      <c r="B7" s="456"/>
      <c r="C7" s="775"/>
      <c r="D7" s="237"/>
      <c r="E7" s="781"/>
      <c r="F7" s="237"/>
      <c r="G7" s="781"/>
      <c r="H7" s="456"/>
      <c r="I7" s="775"/>
      <c r="J7" s="456"/>
      <c r="K7" s="775"/>
    </row>
    <row r="8" spans="1:13" x14ac:dyDescent="0.2">
      <c r="A8" s="171">
        <v>1994</v>
      </c>
      <c r="B8" s="477">
        <v>1674</v>
      </c>
      <c r="C8" s="776">
        <v>1492</v>
      </c>
      <c r="D8" s="198">
        <v>524</v>
      </c>
      <c r="E8" s="778">
        <v>528</v>
      </c>
      <c r="F8" s="298" t="s">
        <v>361</v>
      </c>
      <c r="G8" s="783" t="s">
        <v>361</v>
      </c>
      <c r="H8" s="477">
        <v>247</v>
      </c>
      <c r="I8" s="776">
        <v>249</v>
      </c>
      <c r="J8" s="199">
        <v>2445</v>
      </c>
      <c r="K8" s="784">
        <v>2269</v>
      </c>
      <c r="L8" s="223"/>
      <c r="M8" s="604"/>
    </row>
    <row r="9" spans="1:13" x14ac:dyDescent="0.2">
      <c r="A9" s="171">
        <v>1995</v>
      </c>
      <c r="B9" s="477">
        <v>1756</v>
      </c>
      <c r="C9" s="776">
        <v>1779</v>
      </c>
      <c r="D9" s="198">
        <v>687</v>
      </c>
      <c r="E9" s="778">
        <v>486</v>
      </c>
      <c r="F9" s="298" t="s">
        <v>361</v>
      </c>
      <c r="G9" s="783" t="s">
        <v>361</v>
      </c>
      <c r="H9" s="477">
        <v>215</v>
      </c>
      <c r="I9" s="776">
        <v>239</v>
      </c>
      <c r="J9" s="199">
        <v>2658</v>
      </c>
      <c r="K9" s="784">
        <v>2504</v>
      </c>
      <c r="L9" s="223"/>
      <c r="M9" s="604"/>
    </row>
    <row r="10" spans="1:13" x14ac:dyDescent="0.2">
      <c r="A10" s="171">
        <v>1996</v>
      </c>
      <c r="B10" s="477">
        <v>655</v>
      </c>
      <c r="C10" s="776">
        <v>593</v>
      </c>
      <c r="D10" s="198">
        <v>80</v>
      </c>
      <c r="E10" s="778">
        <v>67</v>
      </c>
      <c r="F10" s="198">
        <v>1930</v>
      </c>
      <c r="G10" s="778">
        <v>1790</v>
      </c>
      <c r="H10" s="477">
        <v>240</v>
      </c>
      <c r="I10" s="776">
        <v>210</v>
      </c>
      <c r="J10" s="199">
        <v>2905</v>
      </c>
      <c r="K10" s="784">
        <v>2660</v>
      </c>
      <c r="L10" s="223"/>
      <c r="M10" s="604"/>
    </row>
    <row r="11" spans="1:13" x14ac:dyDescent="0.2">
      <c r="A11" s="171">
        <v>1997</v>
      </c>
      <c r="B11" s="477">
        <v>622</v>
      </c>
      <c r="C11" s="776">
        <v>661</v>
      </c>
      <c r="D11" s="198">
        <v>71</v>
      </c>
      <c r="E11" s="778">
        <v>69</v>
      </c>
      <c r="F11" s="198">
        <v>1844</v>
      </c>
      <c r="G11" s="778">
        <v>2031</v>
      </c>
      <c r="H11" s="477">
        <v>201</v>
      </c>
      <c r="I11" s="776">
        <v>212</v>
      </c>
      <c r="J11" s="199">
        <v>2738</v>
      </c>
      <c r="K11" s="784">
        <v>2973</v>
      </c>
      <c r="L11" s="223"/>
      <c r="M11" s="604"/>
    </row>
    <row r="12" spans="1:13" x14ac:dyDescent="0.2">
      <c r="A12" s="171">
        <v>1998</v>
      </c>
      <c r="B12" s="477">
        <v>715</v>
      </c>
      <c r="C12" s="776">
        <v>715</v>
      </c>
      <c r="D12" s="198">
        <v>165</v>
      </c>
      <c r="E12" s="778">
        <v>144</v>
      </c>
      <c r="F12" s="198">
        <v>1897</v>
      </c>
      <c r="G12" s="778">
        <v>1934</v>
      </c>
      <c r="H12" s="477">
        <v>68</v>
      </c>
      <c r="I12" s="776">
        <v>128</v>
      </c>
      <c r="J12" s="199">
        <v>2845</v>
      </c>
      <c r="K12" s="784">
        <v>2921</v>
      </c>
      <c r="L12" s="223"/>
      <c r="M12" s="604"/>
    </row>
    <row r="13" spans="1:13" x14ac:dyDescent="0.2">
      <c r="A13" s="171">
        <v>1999</v>
      </c>
      <c r="B13" s="477">
        <v>584</v>
      </c>
      <c r="C13" s="776">
        <v>611</v>
      </c>
      <c r="D13" s="198">
        <v>1326</v>
      </c>
      <c r="E13" s="778">
        <v>1150</v>
      </c>
      <c r="F13" s="198">
        <v>2382</v>
      </c>
      <c r="G13" s="778">
        <v>2134</v>
      </c>
      <c r="H13" s="477">
        <v>43</v>
      </c>
      <c r="I13" s="776">
        <v>52</v>
      </c>
      <c r="J13" s="199">
        <v>4335</v>
      </c>
      <c r="K13" s="784">
        <v>3947</v>
      </c>
      <c r="L13" s="223"/>
      <c r="M13" s="604"/>
    </row>
    <row r="14" spans="1:13" x14ac:dyDescent="0.2">
      <c r="A14" s="171">
        <v>2000</v>
      </c>
      <c r="B14" s="477">
        <v>437</v>
      </c>
      <c r="C14" s="776">
        <v>566</v>
      </c>
      <c r="D14" s="198">
        <v>304</v>
      </c>
      <c r="E14" s="778">
        <v>262</v>
      </c>
      <c r="F14" s="198">
        <v>2411</v>
      </c>
      <c r="G14" s="778">
        <v>2604</v>
      </c>
      <c r="H14" s="477">
        <v>68</v>
      </c>
      <c r="I14" s="776">
        <v>62</v>
      </c>
      <c r="J14" s="199">
        <v>3220</v>
      </c>
      <c r="K14" s="784">
        <v>3494</v>
      </c>
      <c r="L14" s="223"/>
      <c r="M14" s="604"/>
    </row>
    <row r="15" spans="1:13" x14ac:dyDescent="0.2">
      <c r="A15" s="171">
        <v>2001</v>
      </c>
      <c r="B15" s="477">
        <v>288</v>
      </c>
      <c r="C15" s="776">
        <v>313</v>
      </c>
      <c r="D15" s="198">
        <v>320</v>
      </c>
      <c r="E15" s="778">
        <v>335</v>
      </c>
      <c r="F15" s="198">
        <v>2415</v>
      </c>
      <c r="G15" s="778">
        <v>2388</v>
      </c>
      <c r="H15" s="477">
        <v>72</v>
      </c>
      <c r="I15" s="776">
        <v>80</v>
      </c>
      <c r="J15" s="199">
        <v>3095</v>
      </c>
      <c r="K15" s="784">
        <v>3116</v>
      </c>
      <c r="L15" s="223"/>
      <c r="M15" s="604"/>
    </row>
    <row r="16" spans="1:13" x14ac:dyDescent="0.2">
      <c r="A16" s="171">
        <v>2002</v>
      </c>
      <c r="B16" s="477">
        <v>314</v>
      </c>
      <c r="C16" s="776">
        <v>329</v>
      </c>
      <c r="D16" s="198">
        <v>274</v>
      </c>
      <c r="E16" s="778">
        <v>267</v>
      </c>
      <c r="F16" s="198">
        <v>2434</v>
      </c>
      <c r="G16" s="778">
        <v>2391</v>
      </c>
      <c r="H16" s="477">
        <v>70</v>
      </c>
      <c r="I16" s="776">
        <v>74</v>
      </c>
      <c r="J16" s="199">
        <v>3092</v>
      </c>
      <c r="K16" s="784">
        <v>3061</v>
      </c>
      <c r="L16" s="223"/>
      <c r="M16" s="604"/>
    </row>
    <row r="17" spans="1:13" x14ac:dyDescent="0.2">
      <c r="A17" s="171">
        <v>2003</v>
      </c>
      <c r="B17" s="477">
        <v>230</v>
      </c>
      <c r="C17" s="776">
        <v>247</v>
      </c>
      <c r="D17" s="198">
        <v>275</v>
      </c>
      <c r="E17" s="778">
        <v>259</v>
      </c>
      <c r="F17" s="198">
        <v>2448</v>
      </c>
      <c r="G17" s="778">
        <v>2514</v>
      </c>
      <c r="H17" s="477">
        <v>72</v>
      </c>
      <c r="I17" s="776">
        <v>71</v>
      </c>
      <c r="J17" s="199">
        <v>3025</v>
      </c>
      <c r="K17" s="784">
        <v>3091</v>
      </c>
      <c r="L17" s="223"/>
      <c r="M17" s="604"/>
    </row>
    <row r="18" spans="1:13" x14ac:dyDescent="0.2">
      <c r="A18" s="171">
        <v>2004</v>
      </c>
      <c r="B18" s="193">
        <v>225</v>
      </c>
      <c r="C18" s="777">
        <v>251</v>
      </c>
      <c r="D18" s="198">
        <v>260</v>
      </c>
      <c r="E18" s="778">
        <v>261</v>
      </c>
      <c r="F18" s="198">
        <v>2430</v>
      </c>
      <c r="G18" s="778">
        <v>2402</v>
      </c>
      <c r="H18" s="198">
        <v>97</v>
      </c>
      <c r="I18" s="778">
        <v>92</v>
      </c>
      <c r="J18" s="199">
        <v>3012</v>
      </c>
      <c r="K18" s="784">
        <v>3006</v>
      </c>
      <c r="L18" s="223"/>
      <c r="M18" s="604"/>
    </row>
    <row r="19" spans="1:13" x14ac:dyDescent="0.2">
      <c r="A19" s="171">
        <v>2005</v>
      </c>
      <c r="B19" s="193">
        <v>291</v>
      </c>
      <c r="C19" s="777">
        <v>264</v>
      </c>
      <c r="D19" s="198">
        <v>286</v>
      </c>
      <c r="E19" s="778">
        <v>274</v>
      </c>
      <c r="F19" s="198">
        <v>2579</v>
      </c>
      <c r="G19" s="778">
        <v>2495</v>
      </c>
      <c r="H19" s="198">
        <v>122</v>
      </c>
      <c r="I19" s="778">
        <v>121</v>
      </c>
      <c r="J19" s="199">
        <v>3278</v>
      </c>
      <c r="K19" s="784">
        <v>3154</v>
      </c>
      <c r="L19" s="223"/>
      <c r="M19" s="604"/>
    </row>
    <row r="20" spans="1:13" x14ac:dyDescent="0.2">
      <c r="A20" s="171">
        <v>2006</v>
      </c>
      <c r="B20" s="193">
        <v>230</v>
      </c>
      <c r="C20" s="777">
        <v>245</v>
      </c>
      <c r="D20" s="193">
        <v>251</v>
      </c>
      <c r="E20" s="777">
        <v>247</v>
      </c>
      <c r="F20" s="193">
        <v>2397</v>
      </c>
      <c r="G20" s="777">
        <v>2530</v>
      </c>
      <c r="H20" s="193">
        <v>87</v>
      </c>
      <c r="I20" s="777">
        <v>87</v>
      </c>
      <c r="J20" s="199">
        <v>2965</v>
      </c>
      <c r="K20" s="784">
        <v>3109</v>
      </c>
      <c r="L20" s="223"/>
      <c r="M20" s="604"/>
    </row>
    <row r="21" spans="1:13" x14ac:dyDescent="0.2">
      <c r="A21" s="171">
        <v>2007</v>
      </c>
      <c r="B21" s="193">
        <v>201</v>
      </c>
      <c r="C21" s="777">
        <v>215</v>
      </c>
      <c r="D21" s="198">
        <v>152</v>
      </c>
      <c r="E21" s="778">
        <v>150</v>
      </c>
      <c r="F21" s="198">
        <v>2574</v>
      </c>
      <c r="G21" s="778">
        <v>2416</v>
      </c>
      <c r="H21" s="193">
        <v>79</v>
      </c>
      <c r="I21" s="777">
        <v>83</v>
      </c>
      <c r="J21" s="199">
        <v>3006</v>
      </c>
      <c r="K21" s="784">
        <v>2864</v>
      </c>
      <c r="L21" s="223"/>
      <c r="M21" s="604"/>
    </row>
    <row r="22" spans="1:13" x14ac:dyDescent="0.2">
      <c r="A22" s="171">
        <v>2008</v>
      </c>
      <c r="B22" s="193">
        <v>249</v>
      </c>
      <c r="C22" s="777">
        <v>243</v>
      </c>
      <c r="D22" s="198">
        <v>213</v>
      </c>
      <c r="E22" s="778">
        <v>195</v>
      </c>
      <c r="F22" s="198">
        <v>2759</v>
      </c>
      <c r="G22" s="778">
        <v>2579</v>
      </c>
      <c r="H22" s="193">
        <v>73</v>
      </c>
      <c r="I22" s="777">
        <v>77</v>
      </c>
      <c r="J22" s="199">
        <v>3294</v>
      </c>
      <c r="K22" s="784">
        <v>3094</v>
      </c>
      <c r="L22" s="223"/>
      <c r="M22" s="604"/>
    </row>
    <row r="23" spans="1:13" x14ac:dyDescent="0.2">
      <c r="A23" s="171">
        <v>2009</v>
      </c>
      <c r="B23" s="193">
        <v>265</v>
      </c>
      <c r="C23" s="777">
        <v>245</v>
      </c>
      <c r="D23" s="193">
        <v>216</v>
      </c>
      <c r="E23" s="777">
        <v>213</v>
      </c>
      <c r="F23" s="193">
        <v>2443</v>
      </c>
      <c r="G23" s="777">
        <v>2573</v>
      </c>
      <c r="H23" s="193">
        <v>66</v>
      </c>
      <c r="I23" s="777">
        <v>60</v>
      </c>
      <c r="J23" s="199">
        <v>2990</v>
      </c>
      <c r="K23" s="784">
        <v>3091</v>
      </c>
      <c r="L23" s="223"/>
      <c r="M23" s="604"/>
    </row>
    <row r="24" spans="1:13" x14ac:dyDescent="0.2">
      <c r="A24" s="171">
        <v>2010</v>
      </c>
      <c r="B24" s="198">
        <v>267</v>
      </c>
      <c r="C24" s="778">
        <v>267</v>
      </c>
      <c r="D24" s="193">
        <v>281</v>
      </c>
      <c r="E24" s="777">
        <v>270</v>
      </c>
      <c r="F24" s="193">
        <v>2730</v>
      </c>
      <c r="G24" s="777">
        <v>2571</v>
      </c>
      <c r="H24" s="193">
        <v>75</v>
      </c>
      <c r="I24" s="777">
        <v>73</v>
      </c>
      <c r="J24" s="199">
        <v>3353</v>
      </c>
      <c r="K24" s="784">
        <v>3181</v>
      </c>
      <c r="L24" s="223"/>
      <c r="M24" s="604"/>
    </row>
    <row r="25" spans="1:13" x14ac:dyDescent="0.2">
      <c r="A25" s="171">
        <v>2011</v>
      </c>
      <c r="B25" s="198">
        <v>319</v>
      </c>
      <c r="C25" s="778">
        <v>313</v>
      </c>
      <c r="D25" s="193">
        <v>291</v>
      </c>
      <c r="E25" s="778">
        <v>291</v>
      </c>
      <c r="F25" s="198">
        <v>3102</v>
      </c>
      <c r="G25" s="778">
        <v>3055</v>
      </c>
      <c r="H25" s="193">
        <v>46</v>
      </c>
      <c r="I25" s="777">
        <v>50</v>
      </c>
      <c r="J25" s="199">
        <v>3758</v>
      </c>
      <c r="K25" s="784">
        <v>3709</v>
      </c>
      <c r="L25" s="223"/>
      <c r="M25" s="604"/>
    </row>
    <row r="26" spans="1:13" x14ac:dyDescent="0.2">
      <c r="A26" s="171">
        <v>2012</v>
      </c>
      <c r="B26" s="599">
        <v>281</v>
      </c>
      <c r="C26" s="779">
        <v>293</v>
      </c>
      <c r="D26" s="193">
        <v>338</v>
      </c>
      <c r="E26" s="778">
        <v>329</v>
      </c>
      <c r="F26" s="198">
        <v>3152</v>
      </c>
      <c r="G26" s="778">
        <v>3011</v>
      </c>
      <c r="H26" s="193">
        <v>64</v>
      </c>
      <c r="I26" s="777">
        <v>64</v>
      </c>
      <c r="J26" s="199">
        <v>3835</v>
      </c>
      <c r="K26" s="784">
        <v>3697</v>
      </c>
      <c r="L26" s="223"/>
      <c r="M26" s="604"/>
    </row>
    <row r="27" spans="1:13" x14ac:dyDescent="0.2">
      <c r="A27" s="171">
        <v>2013</v>
      </c>
      <c r="B27" s="599">
        <v>187</v>
      </c>
      <c r="C27" s="779">
        <v>172</v>
      </c>
      <c r="D27" s="193">
        <v>479</v>
      </c>
      <c r="E27" s="778">
        <v>430</v>
      </c>
      <c r="F27" s="198">
        <v>3577</v>
      </c>
      <c r="G27" s="778">
        <v>3212</v>
      </c>
      <c r="H27" s="193">
        <v>48</v>
      </c>
      <c r="I27" s="777">
        <v>51</v>
      </c>
      <c r="J27" s="199">
        <v>4291</v>
      </c>
      <c r="K27" s="784">
        <v>3865</v>
      </c>
      <c r="L27" s="223"/>
      <c r="M27" s="604"/>
    </row>
    <row r="28" spans="1:13" ht="12.75" customHeight="1" x14ac:dyDescent="0.2">
      <c r="A28" s="171">
        <v>2014</v>
      </c>
      <c r="B28" s="515">
        <v>225</v>
      </c>
      <c r="C28" s="1124">
        <v>216</v>
      </c>
      <c r="D28" s="514">
        <v>609</v>
      </c>
      <c r="E28" s="1125">
        <v>533</v>
      </c>
      <c r="F28" s="514">
        <v>4018</v>
      </c>
      <c r="G28" s="1124">
        <v>3482</v>
      </c>
      <c r="H28" s="515">
        <v>21</v>
      </c>
      <c r="I28" s="1124">
        <v>21</v>
      </c>
      <c r="J28" s="1126">
        <v>4873</v>
      </c>
      <c r="K28" s="1127">
        <v>4252</v>
      </c>
      <c r="L28" s="223"/>
      <c r="M28" s="604"/>
    </row>
    <row r="29" spans="1:13" ht="12.75" customHeight="1" x14ac:dyDescent="0.2">
      <c r="A29" s="173">
        <v>2015</v>
      </c>
      <c r="B29" s="600">
        <v>187</v>
      </c>
      <c r="C29" s="780">
        <v>148</v>
      </c>
      <c r="D29" s="601">
        <v>641</v>
      </c>
      <c r="E29" s="782">
        <v>560</v>
      </c>
      <c r="F29" s="601">
        <v>4176</v>
      </c>
      <c r="G29" s="780">
        <v>3843</v>
      </c>
      <c r="H29" s="600">
        <v>25</v>
      </c>
      <c r="I29" s="780">
        <v>23</v>
      </c>
      <c r="J29" s="602">
        <v>5029</v>
      </c>
      <c r="K29" s="785">
        <v>4574</v>
      </c>
      <c r="L29" s="223"/>
      <c r="M29" s="604"/>
    </row>
    <row r="30" spans="1:13" s="942" customFormat="1" ht="12.75" customHeight="1" x14ac:dyDescent="0.2">
      <c r="A30" s="1002"/>
      <c r="B30" s="1014"/>
      <c r="C30" s="1014"/>
      <c r="D30" s="1015"/>
      <c r="E30" s="1015"/>
      <c r="F30" s="1015"/>
      <c r="G30" s="1014"/>
      <c r="H30" s="1014"/>
      <c r="I30" s="1014"/>
      <c r="J30" s="1016"/>
      <c r="K30" s="1016"/>
      <c r="L30" s="1017"/>
      <c r="M30" s="1018"/>
    </row>
    <row r="31" spans="1:13" x14ac:dyDescent="0.2">
      <c r="A31" s="230" t="s">
        <v>160</v>
      </c>
      <c r="B31" s="603"/>
      <c r="C31" s="603"/>
      <c r="D31" s="218"/>
      <c r="E31" s="218"/>
      <c r="F31" s="218"/>
      <c r="G31" s="176"/>
      <c r="H31" s="176"/>
      <c r="I31" s="176"/>
      <c r="J31" s="176"/>
      <c r="K31" s="176"/>
    </row>
    <row r="32" spans="1:13" x14ac:dyDescent="0.2">
      <c r="A32" s="92" t="s">
        <v>97</v>
      </c>
      <c r="B32" s="365"/>
      <c r="C32" s="365"/>
      <c r="D32" s="228"/>
      <c r="E32" s="228"/>
      <c r="F32" s="228"/>
      <c r="G32" s="176"/>
      <c r="H32" s="176"/>
      <c r="I32" s="176"/>
      <c r="J32" s="176"/>
      <c r="K32" s="176"/>
    </row>
    <row r="33" spans="1:11" x14ac:dyDescent="0.2">
      <c r="A33" s="92"/>
      <c r="B33" s="365"/>
      <c r="C33" s="365"/>
      <c r="D33" s="228"/>
      <c r="E33" s="228"/>
      <c r="F33" s="228"/>
      <c r="G33" s="176"/>
      <c r="H33" s="176"/>
      <c r="I33" s="176"/>
      <c r="J33" s="176"/>
      <c r="K33" s="176"/>
    </row>
    <row r="34" spans="1:11" x14ac:dyDescent="0.2">
      <c r="A34" s="92" t="s">
        <v>99</v>
      </c>
      <c r="B34" s="365"/>
      <c r="C34" s="365"/>
      <c r="D34" s="228"/>
      <c r="E34" s="228"/>
      <c r="F34" s="228"/>
      <c r="G34" s="176"/>
      <c r="H34" s="176"/>
      <c r="I34" s="176"/>
      <c r="J34" s="397"/>
      <c r="K34" s="397"/>
    </row>
    <row r="35" spans="1:11" x14ac:dyDescent="0.2">
      <c r="A35" s="93" t="s">
        <v>102</v>
      </c>
      <c r="B35" s="603"/>
      <c r="C35" s="603"/>
      <c r="D35" s="224"/>
      <c r="E35" s="218"/>
      <c r="F35" s="218"/>
      <c r="G35" s="176"/>
      <c r="H35" s="176"/>
      <c r="I35" s="176"/>
      <c r="J35" s="176"/>
      <c r="K35" s="176"/>
    </row>
    <row r="36" spans="1:11" x14ac:dyDescent="0.2">
      <c r="A36" s="603"/>
      <c r="B36" s="603"/>
      <c r="C36" s="603"/>
      <c r="D36" s="218"/>
      <c r="E36" s="218"/>
      <c r="F36" s="218"/>
      <c r="G36" s="176"/>
      <c r="H36" s="176"/>
      <c r="I36" s="176"/>
      <c r="J36" s="289"/>
      <c r="K36" s="289"/>
    </row>
    <row r="37" spans="1:11" x14ac:dyDescent="0.2">
      <c r="A37" s="176"/>
      <c r="B37" s="176"/>
      <c r="C37" s="176"/>
      <c r="D37" s="176"/>
      <c r="E37" s="176"/>
      <c r="F37" s="176"/>
      <c r="G37" s="176"/>
      <c r="J37" s="239"/>
      <c r="K37" s="239"/>
    </row>
    <row r="38" spans="1:11" x14ac:dyDescent="0.2">
      <c r="A38" s="176"/>
      <c r="B38" s="176"/>
      <c r="C38" s="176"/>
      <c r="D38" s="176"/>
      <c r="E38" s="176"/>
      <c r="F38" s="176"/>
      <c r="G38" s="176"/>
      <c r="H38" s="176"/>
      <c r="I38" s="176"/>
      <c r="J38" s="176"/>
      <c r="K38" s="176"/>
    </row>
    <row r="39" spans="1:11" x14ac:dyDescent="0.2">
      <c r="A39" s="176"/>
      <c r="B39" s="232"/>
      <c r="C39" s="232"/>
      <c r="D39" s="232"/>
      <c r="E39" s="232"/>
      <c r="F39" s="232"/>
      <c r="G39" s="232"/>
      <c r="H39" s="232"/>
      <c r="I39" s="232"/>
      <c r="J39" s="232"/>
      <c r="K39" s="232"/>
    </row>
    <row r="40" spans="1:11" x14ac:dyDescent="0.2">
      <c r="A40" s="176"/>
      <c r="B40" s="176"/>
      <c r="C40" s="176"/>
      <c r="D40" s="176"/>
      <c r="E40" s="176"/>
      <c r="F40" s="176"/>
      <c r="G40" s="176"/>
      <c r="H40" s="176"/>
      <c r="I40" s="176"/>
      <c r="J40" s="176"/>
      <c r="K40" s="176"/>
    </row>
    <row r="41" spans="1:11" x14ac:dyDescent="0.2">
      <c r="A41" s="176"/>
      <c r="B41" s="176"/>
      <c r="C41" s="176"/>
      <c r="D41" s="176"/>
      <c r="E41" s="176"/>
      <c r="F41" s="176"/>
      <c r="G41" s="176"/>
      <c r="H41" s="176"/>
      <c r="I41" s="176"/>
      <c r="J41" s="176"/>
      <c r="K41" s="176"/>
    </row>
    <row r="42" spans="1:11" x14ac:dyDescent="0.2">
      <c r="A42" s="176"/>
      <c r="B42" s="176"/>
      <c r="C42" s="176"/>
      <c r="D42" s="176"/>
      <c r="E42" s="176"/>
      <c r="F42" s="176"/>
      <c r="G42" s="176"/>
      <c r="H42" s="176"/>
      <c r="I42" s="176"/>
      <c r="J42" s="176"/>
      <c r="K42" s="176"/>
    </row>
    <row r="43" spans="1:11" x14ac:dyDescent="0.2">
      <c r="A43" s="176"/>
      <c r="B43" s="176"/>
      <c r="C43" s="176"/>
      <c r="D43" s="176"/>
      <c r="E43" s="176"/>
      <c r="F43" s="176"/>
      <c r="G43" s="176"/>
      <c r="H43" s="176"/>
      <c r="I43" s="176"/>
      <c r="J43" s="176"/>
      <c r="K43" s="176"/>
    </row>
    <row r="44" spans="1:11" x14ac:dyDescent="0.2">
      <c r="A44" s="176"/>
      <c r="B44" s="176"/>
      <c r="C44" s="176"/>
      <c r="D44" s="176"/>
      <c r="E44" s="176"/>
      <c r="F44" s="176"/>
      <c r="G44" s="176"/>
      <c r="H44" s="176"/>
      <c r="I44" s="176"/>
      <c r="J44" s="176"/>
      <c r="K44" s="176"/>
    </row>
    <row r="45" spans="1:11" x14ac:dyDescent="0.2">
      <c r="A45" s="176"/>
      <c r="B45" s="176"/>
      <c r="C45" s="176"/>
      <c r="D45" s="176"/>
      <c r="E45" s="176"/>
      <c r="F45" s="176"/>
      <c r="G45" s="176"/>
      <c r="H45" s="176"/>
      <c r="I45" s="176"/>
      <c r="J45" s="176"/>
      <c r="K45" s="176"/>
    </row>
    <row r="46" spans="1:11" x14ac:dyDescent="0.2">
      <c r="A46" s="176"/>
      <c r="B46" s="176"/>
      <c r="C46" s="176"/>
      <c r="D46" s="176"/>
      <c r="E46" s="176"/>
      <c r="F46" s="176"/>
      <c r="G46" s="176"/>
      <c r="H46" s="176"/>
      <c r="I46" s="176"/>
      <c r="J46" s="176"/>
      <c r="K46" s="176"/>
    </row>
    <row r="47" spans="1:11" x14ac:dyDescent="0.2">
      <c r="A47" s="176"/>
      <c r="B47" s="176"/>
      <c r="C47" s="176"/>
      <c r="D47" s="176"/>
      <c r="E47" s="176"/>
      <c r="F47" s="176"/>
      <c r="G47" s="176"/>
      <c r="H47" s="176"/>
      <c r="I47" s="176"/>
      <c r="J47" s="176"/>
      <c r="K47" s="176"/>
    </row>
    <row r="48" spans="1:11" x14ac:dyDescent="0.2">
      <c r="A48" s="176"/>
      <c r="B48" s="176"/>
      <c r="C48" s="176"/>
      <c r="D48" s="176"/>
      <c r="E48" s="176"/>
      <c r="F48" s="176"/>
      <c r="G48" s="176"/>
      <c r="H48" s="176"/>
      <c r="I48" s="176"/>
      <c r="J48" s="176"/>
      <c r="K48" s="176"/>
    </row>
    <row r="49" spans="1:11" x14ac:dyDescent="0.2">
      <c r="A49" s="176"/>
      <c r="B49" s="176"/>
      <c r="C49" s="176"/>
      <c r="D49" s="176"/>
      <c r="E49" s="176"/>
      <c r="F49" s="176"/>
      <c r="G49" s="176"/>
      <c r="H49" s="176"/>
      <c r="I49" s="176"/>
      <c r="J49" s="176"/>
      <c r="K49" s="176"/>
    </row>
    <row r="50" spans="1:11" x14ac:dyDescent="0.2">
      <c r="A50" s="176"/>
      <c r="B50" s="176"/>
      <c r="C50" s="176"/>
      <c r="D50" s="176"/>
      <c r="E50" s="176"/>
      <c r="F50" s="176"/>
      <c r="G50" s="176"/>
      <c r="H50" s="176"/>
      <c r="I50" s="176"/>
      <c r="J50" s="176"/>
      <c r="K50" s="176"/>
    </row>
    <row r="51" spans="1:11" x14ac:dyDescent="0.2">
      <c r="A51" s="176"/>
      <c r="B51" s="176"/>
      <c r="C51" s="176"/>
      <c r="D51" s="176"/>
      <c r="E51" s="176"/>
      <c r="F51" s="176"/>
      <c r="G51" s="176"/>
      <c r="H51" s="176"/>
      <c r="I51" s="176"/>
      <c r="J51" s="176"/>
      <c r="K51" s="176"/>
    </row>
    <row r="52" spans="1:11" x14ac:dyDescent="0.2">
      <c r="A52" s="176"/>
      <c r="B52" s="176"/>
      <c r="C52" s="176"/>
      <c r="D52" s="176"/>
      <c r="E52" s="176"/>
      <c r="F52" s="176"/>
      <c r="G52" s="176"/>
      <c r="H52" s="176"/>
      <c r="I52" s="176"/>
      <c r="J52" s="176"/>
      <c r="K52" s="176"/>
    </row>
    <row r="53" spans="1:11" x14ac:dyDescent="0.2">
      <c r="A53" s="176"/>
      <c r="B53" s="176"/>
      <c r="C53" s="176"/>
      <c r="D53" s="176"/>
      <c r="E53" s="176"/>
      <c r="F53" s="176"/>
      <c r="G53" s="176"/>
      <c r="H53" s="176"/>
      <c r="I53" s="176"/>
      <c r="J53" s="176"/>
      <c r="K53" s="176"/>
    </row>
    <row r="54" spans="1:11" x14ac:dyDescent="0.2">
      <c r="A54" s="176"/>
      <c r="B54" s="176"/>
      <c r="C54" s="176"/>
      <c r="D54" s="176"/>
      <c r="E54" s="176"/>
      <c r="F54" s="176"/>
      <c r="G54" s="176"/>
      <c r="H54" s="176"/>
      <c r="I54" s="176"/>
      <c r="J54" s="176"/>
      <c r="K54" s="176"/>
    </row>
    <row r="55" spans="1:11" x14ac:dyDescent="0.2">
      <c r="A55" s="176"/>
      <c r="B55" s="176"/>
      <c r="C55" s="176"/>
      <c r="D55" s="176"/>
      <c r="E55" s="176"/>
      <c r="F55" s="176"/>
      <c r="G55" s="176"/>
      <c r="H55" s="176"/>
      <c r="I55" s="176"/>
      <c r="J55" s="176"/>
      <c r="K55" s="176"/>
    </row>
    <row r="56" spans="1:11" x14ac:dyDescent="0.2">
      <c r="A56" s="176"/>
      <c r="B56" s="176"/>
      <c r="C56" s="176"/>
      <c r="D56" s="176"/>
      <c r="E56" s="176"/>
      <c r="F56" s="176"/>
      <c r="G56" s="176"/>
      <c r="H56" s="176"/>
      <c r="I56" s="176"/>
      <c r="J56" s="176"/>
      <c r="K56" s="176"/>
    </row>
    <row r="57" spans="1:11" x14ac:dyDescent="0.2">
      <c r="A57" s="176"/>
      <c r="B57" s="176"/>
      <c r="C57" s="176"/>
      <c r="D57" s="176"/>
      <c r="E57" s="176"/>
      <c r="F57" s="176"/>
      <c r="G57" s="176"/>
      <c r="H57" s="176"/>
      <c r="I57" s="176"/>
      <c r="J57" s="176"/>
      <c r="K57" s="176"/>
    </row>
    <row r="58" spans="1:11" x14ac:dyDescent="0.2">
      <c r="A58" s="176"/>
      <c r="B58" s="176"/>
      <c r="C58" s="176"/>
      <c r="D58" s="176"/>
      <c r="E58" s="176"/>
      <c r="F58" s="176"/>
      <c r="G58" s="176"/>
      <c r="H58" s="176"/>
      <c r="I58" s="176"/>
      <c r="J58" s="176"/>
      <c r="K58" s="176"/>
    </row>
    <row r="59" spans="1:11" x14ac:dyDescent="0.2">
      <c r="A59" s="176"/>
      <c r="B59" s="176"/>
      <c r="C59" s="176"/>
      <c r="D59" s="176"/>
      <c r="E59" s="176"/>
      <c r="F59" s="176"/>
      <c r="G59" s="176"/>
      <c r="H59" s="176"/>
      <c r="I59" s="176"/>
      <c r="J59" s="176"/>
      <c r="K59" s="176"/>
    </row>
    <row r="60" spans="1:11" x14ac:dyDescent="0.2">
      <c r="A60" s="176"/>
      <c r="B60" s="176"/>
      <c r="C60" s="176"/>
      <c r="D60" s="176"/>
      <c r="E60" s="176"/>
      <c r="F60" s="176"/>
      <c r="G60" s="176"/>
      <c r="H60" s="176"/>
      <c r="I60" s="176"/>
      <c r="J60" s="176"/>
      <c r="K60" s="176"/>
    </row>
    <row r="61" spans="1:11" x14ac:dyDescent="0.2">
      <c r="A61" s="176"/>
      <c r="B61" s="176"/>
      <c r="C61" s="176"/>
      <c r="D61" s="176"/>
      <c r="E61" s="176"/>
      <c r="F61" s="176"/>
      <c r="G61" s="176"/>
      <c r="H61" s="176"/>
      <c r="I61" s="176"/>
      <c r="J61" s="176"/>
      <c r="K61" s="176"/>
    </row>
    <row r="62" spans="1:11" x14ac:dyDescent="0.2">
      <c r="A62" s="176"/>
      <c r="B62" s="176"/>
      <c r="C62" s="176"/>
      <c r="D62" s="176"/>
      <c r="E62" s="176"/>
      <c r="F62" s="176"/>
      <c r="G62" s="176"/>
      <c r="H62" s="176"/>
      <c r="I62" s="176"/>
      <c r="J62" s="176"/>
      <c r="K62" s="176"/>
    </row>
    <row r="63" spans="1:11" x14ac:dyDescent="0.2">
      <c r="A63" s="176"/>
      <c r="B63" s="176"/>
      <c r="C63" s="176"/>
      <c r="D63" s="176"/>
      <c r="E63" s="176"/>
      <c r="F63" s="176"/>
      <c r="G63" s="176"/>
      <c r="H63" s="176"/>
      <c r="I63" s="176"/>
      <c r="J63" s="176"/>
      <c r="K63" s="176"/>
    </row>
    <row r="64" spans="1:11" x14ac:dyDescent="0.2">
      <c r="A64" s="176"/>
      <c r="B64" s="176"/>
      <c r="C64" s="176"/>
      <c r="D64" s="176"/>
      <c r="E64" s="176"/>
      <c r="F64" s="176"/>
      <c r="G64" s="176"/>
      <c r="H64" s="176"/>
      <c r="I64" s="176"/>
      <c r="J64" s="176"/>
      <c r="K64" s="176"/>
    </row>
    <row r="65" spans="1:11" x14ac:dyDescent="0.2">
      <c r="A65" s="176"/>
      <c r="B65" s="176"/>
      <c r="C65" s="176"/>
      <c r="D65" s="176"/>
      <c r="E65" s="176"/>
      <c r="F65" s="176"/>
      <c r="G65" s="176"/>
      <c r="H65" s="176"/>
      <c r="I65" s="176"/>
      <c r="J65" s="176"/>
      <c r="K65" s="176"/>
    </row>
    <row r="66" spans="1:11" x14ac:dyDescent="0.2">
      <c r="A66" s="176"/>
      <c r="B66" s="176"/>
      <c r="C66" s="176"/>
      <c r="D66" s="176"/>
      <c r="E66" s="176"/>
      <c r="F66" s="176"/>
      <c r="G66" s="176"/>
      <c r="H66" s="176"/>
      <c r="I66" s="176"/>
      <c r="J66" s="176"/>
      <c r="K66" s="176"/>
    </row>
    <row r="67" spans="1:11" x14ac:dyDescent="0.2">
      <c r="A67" s="176"/>
      <c r="B67" s="176"/>
      <c r="C67" s="176"/>
      <c r="D67" s="176"/>
      <c r="E67" s="176"/>
      <c r="F67" s="176"/>
      <c r="G67" s="176"/>
      <c r="H67" s="176"/>
      <c r="I67" s="176"/>
      <c r="J67" s="176"/>
      <c r="K67" s="176"/>
    </row>
    <row r="68" spans="1:11" x14ac:dyDescent="0.2">
      <c r="A68" s="176"/>
      <c r="B68" s="176"/>
      <c r="C68" s="176"/>
      <c r="D68" s="176"/>
      <c r="E68" s="176"/>
      <c r="F68" s="176"/>
      <c r="G68" s="176"/>
      <c r="H68" s="176"/>
      <c r="I68" s="176"/>
      <c r="J68" s="176"/>
      <c r="K68" s="176"/>
    </row>
    <row r="69" spans="1:11" x14ac:dyDescent="0.2">
      <c r="A69" s="176"/>
      <c r="B69" s="176"/>
      <c r="C69" s="176"/>
      <c r="D69" s="176"/>
      <c r="E69" s="176"/>
      <c r="F69" s="176"/>
      <c r="G69" s="176"/>
      <c r="H69" s="176"/>
      <c r="I69" s="176"/>
      <c r="J69" s="176"/>
      <c r="K69" s="176"/>
    </row>
    <row r="70" spans="1:11" x14ac:dyDescent="0.2">
      <c r="A70" s="176"/>
      <c r="B70" s="176"/>
      <c r="C70" s="176"/>
      <c r="D70" s="176"/>
      <c r="E70" s="176"/>
      <c r="F70" s="176"/>
      <c r="G70" s="176"/>
      <c r="H70" s="176"/>
      <c r="I70" s="176"/>
      <c r="J70" s="176"/>
      <c r="K70" s="176"/>
    </row>
    <row r="71" spans="1:11" x14ac:dyDescent="0.2">
      <c r="A71" s="176"/>
      <c r="B71" s="176"/>
      <c r="C71" s="176"/>
      <c r="D71" s="176"/>
      <c r="E71" s="176"/>
      <c r="F71" s="176"/>
      <c r="G71" s="176"/>
      <c r="H71" s="176"/>
      <c r="I71" s="176"/>
      <c r="J71" s="176"/>
      <c r="K71" s="176"/>
    </row>
    <row r="72" spans="1:11" x14ac:dyDescent="0.2">
      <c r="A72" s="176"/>
      <c r="B72" s="176"/>
      <c r="C72" s="176"/>
      <c r="D72" s="176"/>
      <c r="E72" s="176"/>
      <c r="F72" s="176"/>
      <c r="G72" s="176"/>
      <c r="H72" s="176"/>
      <c r="I72" s="176"/>
      <c r="J72" s="176"/>
      <c r="K72" s="176"/>
    </row>
    <row r="73" spans="1:11" x14ac:dyDescent="0.2">
      <c r="A73" s="176"/>
      <c r="B73" s="176"/>
      <c r="C73" s="176"/>
      <c r="D73" s="176"/>
      <c r="E73" s="176"/>
      <c r="F73" s="176"/>
      <c r="G73" s="176"/>
      <c r="H73" s="176"/>
      <c r="I73" s="176"/>
      <c r="J73" s="176"/>
      <c r="K73" s="176"/>
    </row>
    <row r="74" spans="1:11" x14ac:dyDescent="0.2">
      <c r="A74" s="176"/>
      <c r="B74" s="176"/>
      <c r="C74" s="176"/>
      <c r="D74" s="176"/>
      <c r="E74" s="176"/>
      <c r="F74" s="176"/>
      <c r="G74" s="176"/>
      <c r="H74" s="176"/>
      <c r="I74" s="176"/>
      <c r="J74" s="176"/>
      <c r="K74" s="176"/>
    </row>
    <row r="75" spans="1:11" x14ac:dyDescent="0.2">
      <c r="A75" s="176"/>
      <c r="B75" s="176"/>
      <c r="C75" s="176"/>
      <c r="D75" s="176"/>
      <c r="E75" s="176"/>
      <c r="F75" s="176"/>
      <c r="G75" s="176"/>
      <c r="H75" s="176"/>
      <c r="I75" s="176"/>
      <c r="J75" s="176"/>
      <c r="K75" s="176"/>
    </row>
    <row r="76" spans="1:11" x14ac:dyDescent="0.2">
      <c r="A76" s="176"/>
      <c r="B76" s="176"/>
      <c r="C76" s="176"/>
      <c r="D76" s="176"/>
      <c r="E76" s="176"/>
      <c r="F76" s="176"/>
      <c r="G76" s="176"/>
      <c r="H76" s="176"/>
      <c r="I76" s="176"/>
      <c r="J76" s="176"/>
      <c r="K76" s="176"/>
    </row>
    <row r="77" spans="1:11" x14ac:dyDescent="0.2">
      <c r="A77" s="176"/>
      <c r="B77" s="176"/>
      <c r="C77" s="176"/>
      <c r="D77" s="176"/>
      <c r="E77" s="176"/>
      <c r="F77" s="176"/>
      <c r="G77" s="176"/>
      <c r="H77" s="176"/>
      <c r="I77" s="176"/>
      <c r="J77" s="176"/>
      <c r="K77" s="176"/>
    </row>
    <row r="78" spans="1:11" x14ac:dyDescent="0.2">
      <c r="A78" s="176"/>
      <c r="B78" s="176"/>
      <c r="C78" s="176"/>
      <c r="D78" s="176"/>
      <c r="E78" s="176"/>
      <c r="F78" s="176"/>
      <c r="G78" s="176"/>
      <c r="H78" s="176"/>
      <c r="I78" s="176"/>
      <c r="J78" s="176"/>
      <c r="K78" s="176"/>
    </row>
    <row r="79" spans="1:11" x14ac:dyDescent="0.2">
      <c r="A79" s="176"/>
      <c r="B79" s="176"/>
      <c r="C79" s="176"/>
      <c r="D79" s="176"/>
      <c r="E79" s="176"/>
      <c r="F79" s="176"/>
      <c r="G79" s="176"/>
      <c r="H79" s="176"/>
      <c r="I79" s="176"/>
      <c r="J79" s="176"/>
      <c r="K79" s="176"/>
    </row>
    <row r="80" spans="1:11" x14ac:dyDescent="0.2">
      <c r="A80" s="176"/>
      <c r="B80" s="176"/>
      <c r="C80" s="176"/>
      <c r="D80" s="176"/>
      <c r="E80" s="176"/>
      <c r="F80" s="176"/>
      <c r="G80" s="176"/>
      <c r="H80" s="176"/>
      <c r="I80" s="176"/>
      <c r="J80" s="176"/>
      <c r="K80" s="176"/>
    </row>
    <row r="81" spans="1:11" x14ac:dyDescent="0.2">
      <c r="A81" s="176"/>
      <c r="B81" s="176"/>
      <c r="C81" s="176"/>
      <c r="D81" s="176"/>
      <c r="E81" s="176"/>
      <c r="F81" s="176"/>
      <c r="G81" s="176"/>
      <c r="H81" s="176"/>
      <c r="I81" s="176"/>
      <c r="J81" s="176"/>
      <c r="K81" s="176"/>
    </row>
    <row r="82" spans="1:11" x14ac:dyDescent="0.2">
      <c r="A82" s="176"/>
      <c r="B82" s="176"/>
      <c r="C82" s="176"/>
      <c r="D82" s="176"/>
      <c r="E82" s="176"/>
      <c r="F82" s="176"/>
      <c r="G82" s="176"/>
      <c r="H82" s="176"/>
      <c r="I82" s="176"/>
      <c r="J82" s="176"/>
      <c r="K82" s="176"/>
    </row>
    <row r="83" spans="1:11" x14ac:dyDescent="0.2">
      <c r="A83" s="176"/>
      <c r="B83" s="176"/>
      <c r="C83" s="176"/>
      <c r="D83" s="176"/>
      <c r="E83" s="176"/>
      <c r="F83" s="176"/>
      <c r="G83" s="176"/>
      <c r="H83" s="176"/>
      <c r="I83" s="176"/>
      <c r="J83" s="176"/>
      <c r="K83" s="176"/>
    </row>
    <row r="84" spans="1:11" x14ac:dyDescent="0.2">
      <c r="A84" s="176"/>
      <c r="B84" s="176"/>
      <c r="C84" s="176"/>
      <c r="D84" s="176"/>
      <c r="E84" s="176"/>
      <c r="F84" s="176"/>
      <c r="G84" s="176"/>
      <c r="H84" s="176"/>
      <c r="I84" s="176"/>
      <c r="J84" s="176"/>
      <c r="K84" s="176"/>
    </row>
    <row r="85" spans="1:11" x14ac:dyDescent="0.2">
      <c r="A85" s="176"/>
      <c r="B85" s="176"/>
      <c r="C85" s="176"/>
      <c r="D85" s="176"/>
      <c r="E85" s="176"/>
      <c r="F85" s="176"/>
      <c r="G85" s="176"/>
      <c r="H85" s="176"/>
      <c r="I85" s="176"/>
      <c r="J85" s="176"/>
      <c r="K85" s="176"/>
    </row>
    <row r="86" spans="1:11" x14ac:dyDescent="0.2">
      <c r="A86" s="176"/>
      <c r="B86" s="176"/>
      <c r="C86" s="176"/>
      <c r="D86" s="176"/>
      <c r="E86" s="176"/>
      <c r="F86" s="176"/>
      <c r="G86" s="176"/>
      <c r="H86" s="176"/>
      <c r="I86" s="176"/>
      <c r="J86" s="176"/>
      <c r="K86" s="176"/>
    </row>
    <row r="87" spans="1:11" x14ac:dyDescent="0.2">
      <c r="A87" s="176"/>
      <c r="B87" s="176"/>
      <c r="C87" s="176"/>
      <c r="D87" s="176"/>
      <c r="E87" s="176"/>
      <c r="F87" s="176"/>
      <c r="G87" s="176"/>
      <c r="H87" s="176"/>
      <c r="I87" s="176"/>
      <c r="J87" s="176"/>
      <c r="K87" s="176"/>
    </row>
    <row r="88" spans="1:11" x14ac:dyDescent="0.2">
      <c r="A88" s="176"/>
      <c r="B88" s="176"/>
      <c r="C88" s="176"/>
      <c r="D88" s="176"/>
      <c r="E88" s="176"/>
      <c r="F88" s="176"/>
      <c r="G88" s="176"/>
      <c r="H88" s="176"/>
      <c r="I88" s="176"/>
      <c r="J88" s="176"/>
      <c r="K88" s="176"/>
    </row>
    <row r="89" spans="1:11" x14ac:dyDescent="0.2">
      <c r="A89" s="176"/>
      <c r="B89" s="176"/>
      <c r="C89" s="176"/>
      <c r="D89" s="176"/>
      <c r="E89" s="176"/>
      <c r="F89" s="176"/>
      <c r="G89" s="176"/>
      <c r="H89" s="176"/>
      <c r="I89" s="176"/>
      <c r="J89" s="176"/>
      <c r="K89" s="176"/>
    </row>
    <row r="90" spans="1:11" x14ac:dyDescent="0.2">
      <c r="A90" s="176"/>
      <c r="B90" s="176"/>
      <c r="C90" s="176"/>
      <c r="D90" s="176"/>
      <c r="E90" s="176"/>
      <c r="F90" s="176"/>
      <c r="G90" s="176"/>
      <c r="H90" s="176"/>
      <c r="I90" s="176"/>
      <c r="J90" s="176"/>
      <c r="K90" s="176"/>
    </row>
    <row r="91" spans="1:11" x14ac:dyDescent="0.2">
      <c r="A91" s="176"/>
      <c r="B91" s="176"/>
      <c r="C91" s="176"/>
      <c r="D91" s="176"/>
      <c r="E91" s="176"/>
      <c r="F91" s="176"/>
      <c r="G91" s="176"/>
      <c r="H91" s="176"/>
      <c r="I91" s="176"/>
      <c r="J91" s="176"/>
      <c r="K91" s="176"/>
    </row>
    <row r="92" spans="1:11" x14ac:dyDescent="0.2">
      <c r="A92" s="176"/>
      <c r="B92" s="176"/>
      <c r="C92" s="176"/>
      <c r="D92" s="176"/>
      <c r="E92" s="176"/>
      <c r="F92" s="176"/>
      <c r="G92" s="176"/>
      <c r="H92" s="176"/>
      <c r="I92" s="176"/>
      <c r="J92" s="176"/>
      <c r="K92" s="176"/>
    </row>
    <row r="93" spans="1:11" x14ac:dyDescent="0.2">
      <c r="A93" s="176"/>
      <c r="B93" s="176"/>
      <c r="C93" s="176"/>
      <c r="D93" s="176"/>
      <c r="E93" s="176"/>
      <c r="F93" s="176"/>
      <c r="G93" s="176"/>
      <c r="H93" s="176"/>
      <c r="I93" s="176"/>
      <c r="J93" s="176"/>
      <c r="K93" s="176"/>
    </row>
    <row r="94" spans="1:11" x14ac:dyDescent="0.2">
      <c r="A94" s="176"/>
      <c r="B94" s="176"/>
      <c r="C94" s="176"/>
      <c r="D94" s="176"/>
      <c r="E94" s="176"/>
      <c r="F94" s="176"/>
      <c r="G94" s="176"/>
      <c r="H94" s="176"/>
      <c r="I94" s="176"/>
      <c r="J94" s="176"/>
      <c r="K94" s="176"/>
    </row>
    <row r="95" spans="1:11" x14ac:dyDescent="0.2">
      <c r="A95" s="176"/>
      <c r="B95" s="176"/>
      <c r="C95" s="176"/>
      <c r="D95" s="176"/>
      <c r="E95" s="176"/>
      <c r="F95" s="176"/>
      <c r="G95" s="176"/>
      <c r="H95" s="176"/>
      <c r="I95" s="176"/>
      <c r="J95" s="176"/>
      <c r="K95" s="176"/>
    </row>
    <row r="96" spans="1:11" x14ac:dyDescent="0.2">
      <c r="A96" s="176"/>
      <c r="B96" s="176"/>
      <c r="C96" s="176"/>
      <c r="D96" s="176"/>
      <c r="E96" s="176"/>
      <c r="F96" s="176"/>
      <c r="G96" s="176"/>
      <c r="H96" s="176"/>
      <c r="I96" s="176"/>
      <c r="J96" s="176"/>
      <c r="K96" s="176"/>
    </row>
    <row r="97" spans="1:11" x14ac:dyDescent="0.2">
      <c r="A97" s="176"/>
      <c r="B97" s="176"/>
      <c r="C97" s="176"/>
      <c r="D97" s="176"/>
      <c r="E97" s="176"/>
      <c r="F97" s="176"/>
      <c r="G97" s="176"/>
      <c r="H97" s="176"/>
      <c r="I97" s="176"/>
      <c r="J97" s="176"/>
      <c r="K97" s="176"/>
    </row>
    <row r="98" spans="1:11" x14ac:dyDescent="0.2">
      <c r="A98" s="176"/>
      <c r="B98" s="176"/>
      <c r="C98" s="176"/>
      <c r="D98" s="176"/>
      <c r="E98" s="176"/>
      <c r="F98" s="176"/>
      <c r="G98" s="176"/>
      <c r="H98" s="176"/>
      <c r="I98" s="176"/>
      <c r="J98" s="176"/>
      <c r="K98" s="176"/>
    </row>
    <row r="99" spans="1:11" x14ac:dyDescent="0.2">
      <c r="A99" s="176"/>
      <c r="B99" s="176"/>
      <c r="C99" s="176"/>
      <c r="D99" s="176"/>
      <c r="E99" s="176"/>
      <c r="F99" s="176"/>
      <c r="G99" s="176"/>
      <c r="H99" s="176"/>
      <c r="I99" s="176"/>
      <c r="J99" s="176"/>
      <c r="K99" s="176"/>
    </row>
    <row r="100" spans="1:11" x14ac:dyDescent="0.2">
      <c r="A100" s="176"/>
      <c r="B100" s="176"/>
      <c r="C100" s="176"/>
      <c r="D100" s="176"/>
      <c r="E100" s="176"/>
      <c r="F100" s="176"/>
      <c r="G100" s="176"/>
      <c r="H100" s="176"/>
      <c r="I100" s="176"/>
      <c r="J100" s="176"/>
      <c r="K100" s="176"/>
    </row>
    <row r="101" spans="1:11" x14ac:dyDescent="0.2">
      <c r="A101" s="176"/>
      <c r="B101" s="176"/>
      <c r="C101" s="176"/>
      <c r="D101" s="176"/>
      <c r="E101" s="176"/>
      <c r="F101" s="176"/>
      <c r="G101" s="176"/>
      <c r="H101" s="176"/>
      <c r="I101" s="176"/>
      <c r="J101" s="176"/>
      <c r="K101" s="176"/>
    </row>
    <row r="102" spans="1:11" x14ac:dyDescent="0.2">
      <c r="A102" s="176"/>
      <c r="B102" s="176"/>
      <c r="C102" s="176"/>
      <c r="D102" s="176"/>
      <c r="E102" s="176"/>
      <c r="F102" s="176"/>
      <c r="G102" s="176"/>
      <c r="H102" s="176"/>
      <c r="I102" s="176"/>
      <c r="J102" s="176"/>
      <c r="K102" s="176"/>
    </row>
    <row r="103" spans="1:11" x14ac:dyDescent="0.2">
      <c r="A103" s="176"/>
      <c r="B103" s="176"/>
      <c r="C103" s="176"/>
      <c r="D103" s="176"/>
      <c r="E103" s="176"/>
      <c r="F103" s="176"/>
      <c r="G103" s="176"/>
      <c r="H103" s="176"/>
      <c r="I103" s="176"/>
      <c r="J103" s="176"/>
      <c r="K103" s="176"/>
    </row>
    <row r="104" spans="1:11" x14ac:dyDescent="0.2">
      <c r="A104" s="176"/>
      <c r="B104" s="176"/>
      <c r="C104" s="176"/>
      <c r="D104" s="176"/>
      <c r="E104" s="176"/>
      <c r="F104" s="176"/>
      <c r="G104" s="176"/>
      <c r="H104" s="176"/>
      <c r="I104" s="176"/>
      <c r="J104" s="176"/>
      <c r="K104" s="176"/>
    </row>
    <row r="105" spans="1:11" x14ac:dyDescent="0.2">
      <c r="A105" s="176"/>
      <c r="B105" s="176"/>
      <c r="C105" s="176"/>
      <c r="D105" s="176"/>
      <c r="E105" s="176"/>
      <c r="F105" s="176"/>
      <c r="G105" s="176"/>
      <c r="H105" s="176"/>
      <c r="I105" s="176"/>
      <c r="J105" s="176"/>
      <c r="K105" s="176"/>
    </row>
    <row r="106" spans="1:11" x14ac:dyDescent="0.2">
      <c r="A106" s="176"/>
      <c r="B106" s="176"/>
      <c r="C106" s="176"/>
      <c r="D106" s="176"/>
      <c r="E106" s="176"/>
      <c r="F106" s="176"/>
      <c r="G106" s="176"/>
      <c r="H106" s="176"/>
      <c r="I106" s="176"/>
      <c r="J106" s="176"/>
      <c r="K106" s="176"/>
    </row>
    <row r="107" spans="1:11" x14ac:dyDescent="0.2">
      <c r="A107" s="176"/>
      <c r="B107" s="176"/>
      <c r="C107" s="176"/>
      <c r="D107" s="176"/>
      <c r="E107" s="176"/>
      <c r="F107" s="176"/>
      <c r="G107" s="176"/>
      <c r="H107" s="176"/>
      <c r="I107" s="176"/>
      <c r="J107" s="176"/>
      <c r="K107" s="176"/>
    </row>
    <row r="108" spans="1:11" x14ac:dyDescent="0.2">
      <c r="A108" s="176"/>
      <c r="B108" s="176"/>
      <c r="C108" s="176"/>
      <c r="D108" s="176"/>
      <c r="E108" s="176"/>
      <c r="F108" s="176"/>
      <c r="G108" s="176"/>
      <c r="H108" s="176"/>
      <c r="I108" s="176"/>
      <c r="J108" s="176"/>
      <c r="K108" s="176"/>
    </row>
    <row r="109" spans="1:11" x14ac:dyDescent="0.2">
      <c r="A109" s="176"/>
      <c r="B109" s="176"/>
      <c r="C109" s="176"/>
      <c r="D109" s="176"/>
      <c r="E109" s="176"/>
      <c r="F109" s="176"/>
      <c r="G109" s="176"/>
      <c r="H109" s="176"/>
      <c r="I109" s="176"/>
      <c r="J109" s="176"/>
      <c r="K109" s="176"/>
    </row>
    <row r="110" spans="1:11" x14ac:dyDescent="0.2">
      <c r="A110" s="176"/>
      <c r="B110" s="176"/>
      <c r="C110" s="176"/>
      <c r="D110" s="176"/>
      <c r="E110" s="176"/>
      <c r="F110" s="176"/>
      <c r="G110" s="176"/>
      <c r="H110" s="176"/>
      <c r="I110" s="176"/>
      <c r="J110" s="176"/>
      <c r="K110" s="176"/>
    </row>
    <row r="111" spans="1:11" x14ac:dyDescent="0.2">
      <c r="A111" s="176"/>
      <c r="B111" s="176"/>
      <c r="C111" s="176"/>
      <c r="D111" s="176"/>
      <c r="E111" s="176"/>
      <c r="F111" s="176"/>
      <c r="G111" s="176"/>
      <c r="H111" s="176"/>
      <c r="I111" s="176"/>
      <c r="J111" s="176"/>
      <c r="K111" s="176"/>
    </row>
    <row r="112" spans="1:11" x14ac:dyDescent="0.2">
      <c r="A112" s="176"/>
      <c r="B112" s="176"/>
      <c r="C112" s="176"/>
      <c r="D112" s="176"/>
      <c r="E112" s="176"/>
      <c r="F112" s="176"/>
      <c r="G112" s="176"/>
      <c r="H112" s="176"/>
      <c r="I112" s="176"/>
      <c r="J112" s="176"/>
      <c r="K112" s="176"/>
    </row>
    <row r="113" spans="1:11" x14ac:dyDescent="0.2">
      <c r="A113" s="176"/>
      <c r="B113" s="176"/>
      <c r="C113" s="176"/>
      <c r="D113" s="176"/>
      <c r="E113" s="176"/>
      <c r="F113" s="176"/>
      <c r="G113" s="176"/>
      <c r="H113" s="176"/>
      <c r="I113" s="176"/>
      <c r="J113" s="176"/>
      <c r="K113" s="176"/>
    </row>
    <row r="114" spans="1:11" x14ac:dyDescent="0.2">
      <c r="A114" s="176"/>
      <c r="B114" s="176"/>
      <c r="C114" s="176"/>
      <c r="D114" s="176"/>
      <c r="E114" s="176"/>
      <c r="F114" s="176"/>
      <c r="G114" s="176"/>
      <c r="H114" s="176"/>
      <c r="I114" s="176"/>
      <c r="J114" s="176"/>
      <c r="K114" s="176"/>
    </row>
    <row r="115" spans="1:11" x14ac:dyDescent="0.2">
      <c r="A115" s="176"/>
      <c r="B115" s="176"/>
      <c r="C115" s="176"/>
      <c r="D115" s="176"/>
      <c r="E115" s="176"/>
      <c r="F115" s="176"/>
      <c r="G115" s="176"/>
      <c r="H115" s="176"/>
      <c r="I115" s="176"/>
      <c r="J115" s="176"/>
      <c r="K115" s="176"/>
    </row>
    <row r="116" spans="1:11" x14ac:dyDescent="0.2">
      <c r="A116" s="176"/>
      <c r="B116" s="176"/>
      <c r="C116" s="176"/>
      <c r="D116" s="176"/>
      <c r="E116" s="176"/>
      <c r="F116" s="176"/>
      <c r="G116" s="176"/>
      <c r="H116" s="176"/>
      <c r="I116" s="176"/>
      <c r="J116" s="176"/>
      <c r="K116" s="176"/>
    </row>
    <row r="117" spans="1:11" x14ac:dyDescent="0.2">
      <c r="A117" s="176"/>
      <c r="B117" s="176"/>
      <c r="C117" s="176"/>
      <c r="D117" s="176"/>
      <c r="E117" s="176"/>
      <c r="F117" s="176"/>
      <c r="G117" s="176"/>
      <c r="H117" s="176"/>
      <c r="I117" s="176"/>
      <c r="J117" s="176"/>
      <c r="K117" s="176"/>
    </row>
    <row r="118" spans="1:11" x14ac:dyDescent="0.2">
      <c r="A118" s="176"/>
      <c r="B118" s="176"/>
      <c r="C118" s="176"/>
      <c r="D118" s="176"/>
      <c r="E118" s="176"/>
      <c r="F118" s="176"/>
      <c r="G118" s="176"/>
      <c r="H118" s="176"/>
      <c r="I118" s="176"/>
      <c r="J118" s="176"/>
      <c r="K118" s="176"/>
    </row>
    <row r="119" spans="1:11" x14ac:dyDescent="0.2">
      <c r="A119" s="176"/>
      <c r="B119" s="176"/>
      <c r="C119" s="176"/>
      <c r="D119" s="176"/>
      <c r="E119" s="176"/>
      <c r="F119" s="176"/>
      <c r="G119" s="176"/>
      <c r="H119" s="176"/>
      <c r="I119" s="176"/>
      <c r="J119" s="176"/>
      <c r="K119" s="176"/>
    </row>
    <row r="120" spans="1:11" x14ac:dyDescent="0.2">
      <c r="A120" s="176"/>
      <c r="B120" s="176"/>
      <c r="C120" s="176"/>
      <c r="D120" s="176"/>
      <c r="E120" s="176"/>
      <c r="F120" s="176"/>
      <c r="G120" s="176"/>
      <c r="H120" s="176"/>
      <c r="I120" s="176"/>
      <c r="J120" s="176"/>
      <c r="K120" s="176"/>
    </row>
    <row r="121" spans="1:11" x14ac:dyDescent="0.2">
      <c r="A121" s="176"/>
      <c r="B121" s="176"/>
      <c r="C121" s="176"/>
      <c r="D121" s="176"/>
      <c r="E121" s="176"/>
      <c r="F121" s="176"/>
      <c r="G121" s="176"/>
      <c r="H121" s="176"/>
      <c r="I121" s="176"/>
      <c r="J121" s="176"/>
      <c r="K121" s="176"/>
    </row>
    <row r="122" spans="1:11" x14ac:dyDescent="0.2">
      <c r="A122" s="176"/>
      <c r="B122" s="176"/>
      <c r="C122" s="176"/>
      <c r="D122" s="176"/>
      <c r="E122" s="176"/>
      <c r="F122" s="176"/>
      <c r="G122" s="176"/>
      <c r="H122" s="176"/>
      <c r="I122" s="176"/>
      <c r="J122" s="176"/>
      <c r="K122" s="176"/>
    </row>
    <row r="123" spans="1:11" x14ac:dyDescent="0.2">
      <c r="A123" s="176"/>
      <c r="B123" s="176"/>
      <c r="C123" s="176"/>
      <c r="D123" s="176"/>
      <c r="E123" s="176"/>
      <c r="F123" s="176"/>
      <c r="G123" s="176"/>
      <c r="H123" s="176"/>
      <c r="I123" s="176"/>
      <c r="J123" s="176"/>
      <c r="K123" s="176"/>
    </row>
    <row r="124" spans="1:11" x14ac:dyDescent="0.2">
      <c r="A124" s="176"/>
      <c r="B124" s="176"/>
      <c r="C124" s="176"/>
      <c r="D124" s="176"/>
      <c r="E124" s="176"/>
      <c r="F124" s="176"/>
      <c r="G124" s="176"/>
      <c r="H124" s="176"/>
      <c r="I124" s="176"/>
      <c r="J124" s="176"/>
      <c r="K124" s="176"/>
    </row>
    <row r="125" spans="1:11" x14ac:dyDescent="0.2">
      <c r="A125" s="176"/>
      <c r="B125" s="176"/>
      <c r="C125" s="176"/>
      <c r="D125" s="176"/>
      <c r="E125" s="176"/>
      <c r="F125" s="176"/>
      <c r="G125" s="176"/>
      <c r="H125" s="176"/>
      <c r="I125" s="176"/>
      <c r="J125" s="176"/>
      <c r="K125" s="176"/>
    </row>
    <row r="126" spans="1:11" x14ac:dyDescent="0.2">
      <c r="A126" s="176"/>
      <c r="B126" s="176"/>
      <c r="C126" s="176"/>
      <c r="D126" s="176"/>
      <c r="E126" s="176"/>
      <c r="F126" s="176"/>
      <c r="G126" s="176"/>
      <c r="H126" s="176"/>
      <c r="I126" s="176"/>
      <c r="J126" s="176"/>
      <c r="K126" s="176"/>
    </row>
    <row r="127" spans="1:11" x14ac:dyDescent="0.2">
      <c r="A127" s="176"/>
      <c r="B127" s="176"/>
      <c r="C127" s="176"/>
      <c r="D127" s="176"/>
      <c r="E127" s="176"/>
      <c r="F127" s="176"/>
      <c r="G127" s="176"/>
      <c r="H127" s="176"/>
      <c r="I127" s="176"/>
      <c r="J127" s="176"/>
      <c r="K127" s="176"/>
    </row>
    <row r="128" spans="1:11" x14ac:dyDescent="0.2">
      <c r="A128" s="176"/>
      <c r="B128" s="176"/>
      <c r="C128" s="176"/>
      <c r="D128" s="176"/>
      <c r="E128" s="176"/>
      <c r="F128" s="176"/>
      <c r="G128" s="176"/>
      <c r="H128" s="176"/>
      <c r="I128" s="176"/>
      <c r="J128" s="176"/>
      <c r="K128" s="176"/>
    </row>
    <row r="129" spans="1:11" x14ac:dyDescent="0.2">
      <c r="A129" s="176"/>
      <c r="B129" s="176"/>
      <c r="C129" s="176"/>
      <c r="D129" s="176"/>
      <c r="E129" s="176"/>
      <c r="F129" s="176"/>
      <c r="G129" s="176"/>
      <c r="H129" s="176"/>
      <c r="I129" s="176"/>
      <c r="J129" s="176"/>
      <c r="K129" s="176"/>
    </row>
    <row r="130" spans="1:11" x14ac:dyDescent="0.2">
      <c r="A130" s="176"/>
      <c r="B130" s="176"/>
      <c r="C130" s="176"/>
      <c r="D130" s="176"/>
      <c r="E130" s="176"/>
      <c r="F130" s="176"/>
      <c r="G130" s="176"/>
      <c r="H130" s="176"/>
      <c r="I130" s="176"/>
      <c r="J130" s="176"/>
      <c r="K130" s="176"/>
    </row>
    <row r="131" spans="1:11" x14ac:dyDescent="0.2">
      <c r="A131" s="176"/>
      <c r="B131" s="176"/>
      <c r="C131" s="176"/>
      <c r="D131" s="176"/>
      <c r="E131" s="176"/>
      <c r="F131" s="176"/>
      <c r="G131" s="176"/>
      <c r="H131" s="176"/>
      <c r="I131" s="176"/>
      <c r="J131" s="176"/>
      <c r="K131" s="176"/>
    </row>
    <row r="132" spans="1:11" x14ac:dyDescent="0.2">
      <c r="A132" s="176"/>
      <c r="B132" s="176"/>
      <c r="C132" s="176"/>
      <c r="D132" s="176"/>
      <c r="E132" s="176"/>
      <c r="F132" s="176"/>
      <c r="G132" s="176"/>
      <c r="H132" s="176"/>
      <c r="I132" s="176"/>
      <c r="J132" s="176"/>
      <c r="K132" s="176"/>
    </row>
    <row r="133" spans="1:11" x14ac:dyDescent="0.2">
      <c r="A133" s="176"/>
      <c r="B133" s="176"/>
      <c r="C133" s="176"/>
      <c r="D133" s="176"/>
      <c r="E133" s="176"/>
      <c r="F133" s="176"/>
      <c r="G133" s="176"/>
      <c r="H133" s="176"/>
      <c r="I133" s="176"/>
      <c r="J133" s="176"/>
      <c r="K133" s="176"/>
    </row>
    <row r="134" spans="1:11" x14ac:dyDescent="0.2">
      <c r="A134" s="176"/>
      <c r="B134" s="176"/>
      <c r="C134" s="176"/>
      <c r="D134" s="176"/>
      <c r="E134" s="176"/>
      <c r="F134" s="176"/>
      <c r="G134" s="176"/>
      <c r="H134" s="176"/>
      <c r="I134" s="176"/>
      <c r="J134" s="176"/>
      <c r="K134" s="176"/>
    </row>
    <row r="135" spans="1:11" x14ac:dyDescent="0.2">
      <c r="A135" s="176"/>
      <c r="B135" s="176"/>
      <c r="C135" s="176"/>
      <c r="D135" s="176"/>
      <c r="E135" s="176"/>
      <c r="F135" s="176"/>
      <c r="G135" s="176"/>
      <c r="H135" s="176"/>
      <c r="I135" s="176"/>
      <c r="J135" s="176"/>
      <c r="K135" s="176"/>
    </row>
    <row r="136" spans="1:11" x14ac:dyDescent="0.2">
      <c r="A136" s="176"/>
      <c r="B136" s="176"/>
      <c r="C136" s="176"/>
      <c r="D136" s="176"/>
      <c r="E136" s="176"/>
      <c r="F136" s="176"/>
      <c r="G136" s="176"/>
      <c r="H136" s="176"/>
      <c r="I136" s="176"/>
      <c r="J136" s="176"/>
      <c r="K136" s="176"/>
    </row>
    <row r="137" spans="1:11" x14ac:dyDescent="0.2">
      <c r="A137" s="176"/>
      <c r="B137" s="176"/>
      <c r="C137" s="176"/>
      <c r="D137" s="176"/>
      <c r="E137" s="176"/>
      <c r="F137" s="176"/>
      <c r="G137" s="176"/>
      <c r="H137" s="176"/>
      <c r="I137" s="176"/>
      <c r="J137" s="176"/>
      <c r="K137" s="176"/>
    </row>
    <row r="138" spans="1:11" x14ac:dyDescent="0.2">
      <c r="A138" s="176"/>
      <c r="B138" s="176"/>
      <c r="C138" s="176"/>
      <c r="D138" s="176"/>
      <c r="E138" s="176"/>
      <c r="F138" s="176"/>
      <c r="G138" s="176"/>
      <c r="H138" s="176"/>
      <c r="I138" s="176"/>
      <c r="J138" s="176"/>
      <c r="K138" s="176"/>
    </row>
    <row r="139" spans="1:11" x14ac:dyDescent="0.2">
      <c r="A139" s="176"/>
      <c r="B139" s="176"/>
      <c r="C139" s="176"/>
      <c r="D139" s="176"/>
      <c r="E139" s="176"/>
      <c r="F139" s="176"/>
      <c r="G139" s="176"/>
      <c r="H139" s="176"/>
      <c r="I139" s="176"/>
      <c r="J139" s="176"/>
      <c r="K139" s="176"/>
    </row>
    <row r="140" spans="1:11" x14ac:dyDescent="0.2">
      <c r="A140" s="176"/>
      <c r="B140" s="176"/>
      <c r="C140" s="176"/>
      <c r="D140" s="176"/>
      <c r="E140" s="176"/>
      <c r="F140" s="176"/>
      <c r="G140" s="176"/>
      <c r="H140" s="176"/>
      <c r="I140" s="176"/>
      <c r="J140" s="176"/>
      <c r="K140" s="176"/>
    </row>
    <row r="141" spans="1:11" x14ac:dyDescent="0.2">
      <c r="A141" s="176"/>
      <c r="B141" s="176"/>
      <c r="C141" s="176"/>
      <c r="D141" s="176"/>
      <c r="E141" s="176"/>
      <c r="F141" s="176"/>
      <c r="G141" s="176"/>
      <c r="H141" s="176"/>
      <c r="I141" s="176"/>
      <c r="J141" s="176"/>
      <c r="K141" s="176"/>
    </row>
    <row r="142" spans="1:11" x14ac:dyDescent="0.2">
      <c r="A142" s="176"/>
      <c r="B142" s="176"/>
      <c r="C142" s="176"/>
      <c r="D142" s="176"/>
      <c r="E142" s="176"/>
      <c r="F142" s="176"/>
      <c r="G142" s="176"/>
      <c r="H142" s="176"/>
      <c r="I142" s="176"/>
      <c r="J142" s="176"/>
      <c r="K142" s="176"/>
    </row>
    <row r="143" spans="1:11" x14ac:dyDescent="0.2">
      <c r="A143" s="176"/>
      <c r="B143" s="176"/>
      <c r="C143" s="176"/>
      <c r="D143" s="176"/>
      <c r="E143" s="176"/>
      <c r="F143" s="176"/>
      <c r="G143" s="176"/>
      <c r="H143" s="176"/>
      <c r="I143" s="176"/>
      <c r="J143" s="176"/>
      <c r="K143" s="176"/>
    </row>
    <row r="144" spans="1:11" x14ac:dyDescent="0.2">
      <c r="A144" s="176"/>
      <c r="B144" s="176"/>
      <c r="C144" s="176"/>
      <c r="D144" s="176"/>
      <c r="E144" s="176"/>
      <c r="F144" s="176"/>
      <c r="G144" s="176"/>
      <c r="H144" s="176"/>
      <c r="I144" s="176"/>
      <c r="J144" s="176"/>
      <c r="K144" s="176"/>
    </row>
    <row r="145" spans="1:11" x14ac:dyDescent="0.2">
      <c r="A145" s="176"/>
      <c r="B145" s="176"/>
      <c r="C145" s="176"/>
      <c r="D145" s="176"/>
      <c r="E145" s="176"/>
      <c r="F145" s="176"/>
      <c r="G145" s="176"/>
      <c r="H145" s="176"/>
      <c r="I145" s="176"/>
      <c r="J145" s="176"/>
      <c r="K145" s="176"/>
    </row>
    <row r="146" spans="1:11" x14ac:dyDescent="0.2">
      <c r="A146" s="176"/>
      <c r="B146" s="176"/>
      <c r="C146" s="176"/>
      <c r="D146" s="176"/>
      <c r="E146" s="176"/>
      <c r="F146" s="176"/>
      <c r="G146" s="176"/>
      <c r="H146" s="176"/>
      <c r="I146" s="176"/>
      <c r="J146" s="176"/>
      <c r="K146" s="176"/>
    </row>
    <row r="147" spans="1:11" x14ac:dyDescent="0.2">
      <c r="A147" s="176"/>
      <c r="B147" s="176"/>
      <c r="C147" s="176"/>
      <c r="D147" s="176"/>
      <c r="E147" s="176"/>
      <c r="F147" s="176"/>
      <c r="G147" s="176"/>
      <c r="H147" s="176"/>
      <c r="I147" s="176"/>
      <c r="J147" s="176"/>
      <c r="K147" s="176"/>
    </row>
    <row r="148" spans="1:11" x14ac:dyDescent="0.2">
      <c r="A148" s="176"/>
      <c r="B148" s="176"/>
      <c r="C148" s="176"/>
      <c r="D148" s="176"/>
      <c r="E148" s="176"/>
      <c r="F148" s="176"/>
      <c r="G148" s="176"/>
      <c r="H148" s="176"/>
      <c r="I148" s="176"/>
      <c r="J148" s="176"/>
      <c r="K148" s="176"/>
    </row>
    <row r="149" spans="1:11" x14ac:dyDescent="0.2">
      <c r="A149" s="176"/>
      <c r="B149" s="176"/>
      <c r="C149" s="176"/>
      <c r="D149" s="176"/>
      <c r="E149" s="176"/>
      <c r="F149" s="176"/>
      <c r="G149" s="176"/>
      <c r="H149" s="176"/>
      <c r="I149" s="176"/>
      <c r="J149" s="176"/>
      <c r="K149" s="176"/>
    </row>
    <row r="150" spans="1:11" x14ac:dyDescent="0.2">
      <c r="A150" s="176"/>
      <c r="B150" s="176"/>
      <c r="C150" s="176"/>
      <c r="D150" s="176"/>
      <c r="E150" s="176"/>
      <c r="F150" s="176"/>
      <c r="G150" s="176"/>
      <c r="H150" s="176"/>
      <c r="I150" s="176"/>
      <c r="J150" s="176"/>
      <c r="K150" s="176"/>
    </row>
    <row r="151" spans="1:11" x14ac:dyDescent="0.2">
      <c r="A151" s="176"/>
      <c r="B151" s="176"/>
      <c r="C151" s="176"/>
      <c r="D151" s="176"/>
      <c r="E151" s="176"/>
      <c r="F151" s="176"/>
      <c r="G151" s="176"/>
      <c r="H151" s="176"/>
      <c r="I151" s="176"/>
      <c r="J151" s="176"/>
      <c r="K151" s="176"/>
    </row>
    <row r="152" spans="1:11" x14ac:dyDescent="0.2">
      <c r="A152" s="176"/>
      <c r="B152" s="176"/>
      <c r="C152" s="176"/>
      <c r="D152" s="176"/>
      <c r="E152" s="176"/>
      <c r="F152" s="176"/>
      <c r="G152" s="176"/>
      <c r="H152" s="176"/>
      <c r="I152" s="176"/>
      <c r="J152" s="176"/>
      <c r="K152" s="176"/>
    </row>
    <row r="153" spans="1:11" x14ac:dyDescent="0.2">
      <c r="A153" s="176"/>
      <c r="B153" s="176"/>
      <c r="C153" s="176"/>
      <c r="D153" s="176"/>
      <c r="E153" s="176"/>
      <c r="F153" s="176"/>
      <c r="G153" s="176"/>
      <c r="H153" s="176"/>
      <c r="I153" s="176"/>
      <c r="J153" s="176"/>
      <c r="K153" s="176"/>
    </row>
    <row r="154" spans="1:11" x14ac:dyDescent="0.2">
      <c r="A154" s="176"/>
      <c r="B154" s="176"/>
      <c r="C154" s="176"/>
      <c r="D154" s="176"/>
      <c r="E154" s="176"/>
      <c r="F154" s="176"/>
      <c r="G154" s="176"/>
      <c r="H154" s="176"/>
      <c r="I154" s="176"/>
      <c r="J154" s="176"/>
      <c r="K154" s="176"/>
    </row>
    <row r="155" spans="1:11" x14ac:dyDescent="0.2">
      <c r="A155" s="176"/>
      <c r="B155" s="176"/>
      <c r="C155" s="176"/>
      <c r="D155" s="176"/>
      <c r="E155" s="176"/>
      <c r="F155" s="176"/>
      <c r="G155" s="176"/>
      <c r="H155" s="176"/>
      <c r="I155" s="176"/>
      <c r="J155" s="176"/>
      <c r="K155" s="176"/>
    </row>
    <row r="156" spans="1:11" x14ac:dyDescent="0.2">
      <c r="A156" s="176"/>
      <c r="B156" s="176"/>
      <c r="C156" s="176"/>
      <c r="D156" s="176"/>
      <c r="E156" s="176"/>
      <c r="F156" s="176"/>
      <c r="G156" s="176"/>
      <c r="H156" s="176"/>
      <c r="I156" s="176"/>
      <c r="J156" s="176"/>
      <c r="K156" s="176"/>
    </row>
    <row r="157" spans="1:11" x14ac:dyDescent="0.2">
      <c r="A157" s="176"/>
      <c r="B157" s="176"/>
      <c r="C157" s="176"/>
      <c r="D157" s="176"/>
      <c r="E157" s="176"/>
      <c r="F157" s="176"/>
      <c r="G157" s="176"/>
      <c r="H157" s="176"/>
      <c r="I157" s="176"/>
      <c r="J157" s="176"/>
      <c r="K157" s="176"/>
    </row>
    <row r="158" spans="1:11" x14ac:dyDescent="0.2">
      <c r="A158" s="176"/>
      <c r="B158" s="176"/>
      <c r="C158" s="176"/>
      <c r="D158" s="176"/>
      <c r="E158" s="176"/>
      <c r="F158" s="176"/>
      <c r="G158" s="176"/>
      <c r="H158" s="176"/>
      <c r="I158" s="176"/>
      <c r="J158" s="176"/>
      <c r="K158" s="176"/>
    </row>
    <row r="159" spans="1:11" x14ac:dyDescent="0.2">
      <c r="A159" s="176"/>
      <c r="B159" s="176"/>
      <c r="C159" s="176"/>
      <c r="D159" s="176"/>
      <c r="E159" s="176"/>
      <c r="F159" s="176"/>
      <c r="G159" s="176"/>
      <c r="H159" s="176"/>
      <c r="I159" s="176"/>
      <c r="J159" s="176"/>
      <c r="K159" s="176"/>
    </row>
    <row r="160" spans="1:11" x14ac:dyDescent="0.2">
      <c r="A160" s="176"/>
      <c r="B160" s="176"/>
      <c r="C160" s="176"/>
      <c r="D160" s="176"/>
      <c r="E160" s="176"/>
      <c r="F160" s="176"/>
      <c r="G160" s="176"/>
      <c r="H160" s="176"/>
      <c r="I160" s="176"/>
      <c r="J160" s="176"/>
      <c r="K160" s="176"/>
    </row>
    <row r="161" spans="1:11" x14ac:dyDescent="0.2">
      <c r="A161" s="176"/>
      <c r="B161" s="176"/>
      <c r="C161" s="176"/>
      <c r="D161" s="176"/>
      <c r="E161" s="176"/>
      <c r="F161" s="176"/>
      <c r="G161" s="176"/>
      <c r="H161" s="176"/>
      <c r="I161" s="176"/>
      <c r="J161" s="176"/>
      <c r="K161" s="176"/>
    </row>
    <row r="162" spans="1:11" x14ac:dyDescent="0.2">
      <c r="A162" s="176"/>
      <c r="B162" s="176"/>
      <c r="C162" s="176"/>
      <c r="D162" s="176"/>
      <c r="E162" s="176"/>
      <c r="F162" s="176"/>
      <c r="G162" s="176"/>
      <c r="H162" s="176"/>
      <c r="I162" s="176"/>
      <c r="J162" s="176"/>
      <c r="K162" s="176"/>
    </row>
    <row r="163" spans="1:11" x14ac:dyDescent="0.2">
      <c r="A163" s="176"/>
      <c r="B163" s="176"/>
      <c r="C163" s="176"/>
      <c r="D163" s="176"/>
      <c r="E163" s="176"/>
      <c r="F163" s="176"/>
      <c r="G163" s="176"/>
      <c r="H163" s="176"/>
      <c r="I163" s="176"/>
      <c r="J163" s="176"/>
      <c r="K163" s="176"/>
    </row>
    <row r="164" spans="1:11" x14ac:dyDescent="0.2">
      <c r="A164" s="176"/>
      <c r="B164" s="176"/>
      <c r="C164" s="176"/>
      <c r="D164" s="176"/>
      <c r="E164" s="176"/>
      <c r="F164" s="176"/>
      <c r="G164" s="176"/>
      <c r="H164" s="176"/>
      <c r="I164" s="176"/>
      <c r="J164" s="176"/>
      <c r="K164" s="176"/>
    </row>
    <row r="165" spans="1:11" x14ac:dyDescent="0.2">
      <c r="A165" s="176"/>
      <c r="B165" s="176"/>
      <c r="C165" s="176"/>
      <c r="D165" s="176"/>
      <c r="E165" s="176"/>
      <c r="F165" s="176"/>
      <c r="G165" s="176"/>
      <c r="H165" s="176"/>
      <c r="I165" s="176"/>
      <c r="J165" s="176"/>
      <c r="K165" s="176"/>
    </row>
    <row r="166" spans="1:11" x14ac:dyDescent="0.2">
      <c r="A166" s="176"/>
      <c r="B166" s="176"/>
      <c r="C166" s="176"/>
      <c r="D166" s="176"/>
      <c r="E166" s="176"/>
      <c r="F166" s="176"/>
      <c r="G166" s="176"/>
      <c r="H166" s="176"/>
      <c r="I166" s="176"/>
      <c r="J166" s="176"/>
      <c r="K166" s="176"/>
    </row>
    <row r="167" spans="1:11" x14ac:dyDescent="0.2">
      <c r="A167" s="176"/>
      <c r="B167" s="176"/>
      <c r="C167" s="176"/>
      <c r="D167" s="176"/>
      <c r="E167" s="176"/>
      <c r="F167" s="176"/>
      <c r="G167" s="176"/>
      <c r="H167" s="176"/>
      <c r="I167" s="176"/>
      <c r="J167" s="176"/>
      <c r="K167" s="176"/>
    </row>
    <row r="168" spans="1:11" x14ac:dyDescent="0.2">
      <c r="A168" s="176"/>
      <c r="B168" s="176"/>
      <c r="C168" s="176"/>
      <c r="D168" s="176"/>
      <c r="E168" s="176"/>
      <c r="F168" s="176"/>
      <c r="G168" s="176"/>
      <c r="H168" s="176"/>
      <c r="I168" s="176"/>
      <c r="J168" s="176"/>
      <c r="K168" s="176"/>
    </row>
    <row r="169" spans="1:11" x14ac:dyDescent="0.2">
      <c r="A169" s="176"/>
      <c r="B169" s="176"/>
      <c r="C169" s="176"/>
      <c r="D169" s="176"/>
      <c r="E169" s="176"/>
      <c r="F169" s="176"/>
      <c r="G169" s="176"/>
      <c r="H169" s="176"/>
      <c r="I169" s="176"/>
      <c r="J169" s="176"/>
      <c r="K169" s="176"/>
    </row>
    <row r="170" spans="1:11" x14ac:dyDescent="0.2">
      <c r="A170" s="176"/>
      <c r="B170" s="176"/>
      <c r="C170" s="176"/>
      <c r="D170" s="176"/>
      <c r="E170" s="176"/>
      <c r="F170" s="176"/>
      <c r="G170" s="176"/>
      <c r="H170" s="176"/>
      <c r="I170" s="176"/>
      <c r="J170" s="176"/>
      <c r="K170" s="176"/>
    </row>
    <row r="171" spans="1:11" x14ac:dyDescent="0.2">
      <c r="A171" s="176"/>
      <c r="B171" s="176"/>
      <c r="C171" s="176"/>
      <c r="D171" s="176"/>
      <c r="E171" s="176"/>
      <c r="F171" s="176"/>
      <c r="G171" s="176"/>
      <c r="H171" s="176"/>
      <c r="I171" s="176"/>
      <c r="J171" s="176"/>
      <c r="K171" s="176"/>
    </row>
    <row r="172" spans="1:11" x14ac:dyDescent="0.2">
      <c r="A172" s="176"/>
      <c r="B172" s="176"/>
      <c r="C172" s="176"/>
      <c r="D172" s="176"/>
      <c r="E172" s="176"/>
      <c r="F172" s="176"/>
      <c r="G172" s="176"/>
      <c r="H172" s="176"/>
      <c r="I172" s="176"/>
      <c r="J172" s="176"/>
      <c r="K172" s="176"/>
    </row>
    <row r="173" spans="1:11" x14ac:dyDescent="0.2">
      <c r="A173" s="176"/>
      <c r="B173" s="176"/>
      <c r="C173" s="176"/>
      <c r="D173" s="176"/>
      <c r="E173" s="176"/>
      <c r="F173" s="176"/>
      <c r="G173" s="176"/>
      <c r="H173" s="176"/>
      <c r="I173" s="176"/>
      <c r="J173" s="176"/>
      <c r="K173" s="176"/>
    </row>
    <row r="174" spans="1:11" x14ac:dyDescent="0.2">
      <c r="A174" s="176"/>
      <c r="B174" s="176"/>
      <c r="C174" s="176"/>
      <c r="D174" s="176"/>
      <c r="E174" s="176"/>
      <c r="F174" s="176"/>
      <c r="G174" s="176"/>
      <c r="H174" s="176"/>
      <c r="I174" s="176"/>
      <c r="J174" s="176"/>
      <c r="K174" s="176"/>
    </row>
    <row r="175" spans="1:11" x14ac:dyDescent="0.2">
      <c r="A175" s="176"/>
      <c r="B175" s="176"/>
      <c r="C175" s="176"/>
      <c r="D175" s="176"/>
      <c r="E175" s="176"/>
      <c r="F175" s="176"/>
      <c r="G175" s="176"/>
      <c r="H175" s="176"/>
      <c r="I175" s="176"/>
      <c r="J175" s="176"/>
      <c r="K175" s="176"/>
    </row>
    <row r="176" spans="1:11" x14ac:dyDescent="0.2">
      <c r="A176" s="176"/>
      <c r="B176" s="176"/>
      <c r="C176" s="176"/>
      <c r="D176" s="176"/>
      <c r="E176" s="176"/>
      <c r="F176" s="176"/>
      <c r="G176" s="176"/>
      <c r="H176" s="176"/>
      <c r="I176" s="176"/>
      <c r="J176" s="176"/>
      <c r="K176" s="176"/>
    </row>
    <row r="177" spans="1:11" x14ac:dyDescent="0.2">
      <c r="A177" s="176"/>
      <c r="B177" s="176"/>
      <c r="C177" s="176"/>
      <c r="D177" s="176"/>
      <c r="E177" s="176"/>
      <c r="F177" s="176"/>
      <c r="G177" s="176"/>
      <c r="H177" s="176"/>
      <c r="I177" s="176"/>
      <c r="J177" s="176"/>
      <c r="K177" s="176"/>
    </row>
    <row r="178" spans="1:11" x14ac:dyDescent="0.2">
      <c r="A178" s="176"/>
      <c r="B178" s="176"/>
      <c r="C178" s="176"/>
      <c r="D178" s="176"/>
      <c r="E178" s="176"/>
      <c r="F178" s="176"/>
      <c r="G178" s="176"/>
      <c r="H178" s="176"/>
      <c r="I178" s="176"/>
      <c r="J178" s="176"/>
      <c r="K178" s="176"/>
    </row>
    <row r="179" spans="1:11" x14ac:dyDescent="0.2">
      <c r="A179" s="176"/>
      <c r="B179" s="176"/>
      <c r="C179" s="176"/>
      <c r="D179" s="176"/>
      <c r="E179" s="176"/>
      <c r="F179" s="176"/>
      <c r="G179" s="176"/>
      <c r="H179" s="176"/>
      <c r="I179" s="176"/>
      <c r="J179" s="176"/>
      <c r="K179" s="176"/>
    </row>
    <row r="180" spans="1:11" x14ac:dyDescent="0.2">
      <c r="A180" s="176"/>
      <c r="B180" s="176"/>
      <c r="C180" s="176"/>
      <c r="D180" s="176"/>
      <c r="E180" s="176"/>
      <c r="F180" s="176"/>
      <c r="G180" s="176"/>
      <c r="H180" s="176"/>
      <c r="I180" s="176"/>
      <c r="J180" s="176"/>
      <c r="K180" s="176"/>
    </row>
    <row r="181" spans="1:11" x14ac:dyDescent="0.2">
      <c r="A181" s="176"/>
      <c r="B181" s="176"/>
      <c r="C181" s="176"/>
      <c r="D181" s="176"/>
      <c r="E181" s="176"/>
      <c r="F181" s="176"/>
      <c r="G181" s="176"/>
      <c r="H181" s="176"/>
      <c r="I181" s="176"/>
      <c r="J181" s="176"/>
      <c r="K181" s="176"/>
    </row>
    <row r="182" spans="1:11" x14ac:dyDescent="0.2">
      <c r="A182" s="176"/>
      <c r="B182" s="176"/>
      <c r="C182" s="176"/>
      <c r="D182" s="176"/>
      <c r="E182" s="176"/>
      <c r="F182" s="176"/>
      <c r="G182" s="176"/>
      <c r="H182" s="176"/>
      <c r="I182" s="176"/>
      <c r="J182" s="176"/>
      <c r="K182" s="176"/>
    </row>
    <row r="183" spans="1:11" x14ac:dyDescent="0.2">
      <c r="A183" s="176"/>
      <c r="B183" s="176"/>
      <c r="C183" s="176"/>
      <c r="D183" s="176"/>
      <c r="E183" s="176"/>
      <c r="F183" s="176"/>
      <c r="G183" s="176"/>
      <c r="H183" s="176"/>
      <c r="I183" s="176"/>
      <c r="J183" s="176"/>
      <c r="K183" s="176"/>
    </row>
    <row r="184" spans="1:11" x14ac:dyDescent="0.2">
      <c r="A184" s="176"/>
      <c r="B184" s="176"/>
      <c r="C184" s="176"/>
      <c r="D184" s="176"/>
      <c r="E184" s="176"/>
      <c r="F184" s="176"/>
      <c r="G184" s="176"/>
      <c r="H184" s="176"/>
      <c r="I184" s="176"/>
      <c r="J184" s="176"/>
      <c r="K184" s="176"/>
    </row>
    <row r="185" spans="1:11" x14ac:dyDescent="0.2">
      <c r="A185" s="176"/>
      <c r="B185" s="176"/>
      <c r="C185" s="176"/>
      <c r="D185" s="176"/>
      <c r="E185" s="176"/>
      <c r="F185" s="176"/>
      <c r="G185" s="176"/>
      <c r="H185" s="176"/>
      <c r="I185" s="176"/>
      <c r="J185" s="176"/>
      <c r="K185" s="176"/>
    </row>
    <row r="186" spans="1:11" x14ac:dyDescent="0.2">
      <c r="A186" s="176"/>
      <c r="B186" s="176"/>
      <c r="C186" s="176"/>
      <c r="D186" s="176"/>
      <c r="E186" s="176"/>
      <c r="F186" s="176"/>
      <c r="G186" s="176"/>
      <c r="H186" s="176"/>
      <c r="I186" s="176"/>
      <c r="J186" s="176"/>
      <c r="K186" s="176"/>
    </row>
    <row r="187" spans="1:11" x14ac:dyDescent="0.2">
      <c r="A187" s="176"/>
      <c r="B187" s="176"/>
      <c r="C187" s="176"/>
      <c r="D187" s="176"/>
      <c r="E187" s="176"/>
      <c r="F187" s="176"/>
      <c r="G187" s="176"/>
      <c r="H187" s="176"/>
      <c r="I187" s="176"/>
      <c r="J187" s="176"/>
      <c r="K187" s="176"/>
    </row>
    <row r="188" spans="1:11" x14ac:dyDescent="0.2">
      <c r="A188" s="176"/>
      <c r="B188" s="176"/>
      <c r="C188" s="176"/>
      <c r="D188" s="176"/>
      <c r="E188" s="176"/>
      <c r="F188" s="176"/>
      <c r="G188" s="176"/>
      <c r="H188" s="176"/>
      <c r="I188" s="176"/>
      <c r="J188" s="176"/>
      <c r="K188" s="176"/>
    </row>
    <row r="189" spans="1:11" x14ac:dyDescent="0.2">
      <c r="A189" s="176"/>
      <c r="B189" s="176"/>
      <c r="C189" s="176"/>
      <c r="D189" s="176"/>
      <c r="E189" s="176"/>
      <c r="F189" s="176"/>
      <c r="G189" s="176"/>
      <c r="H189" s="176"/>
      <c r="I189" s="176"/>
      <c r="J189" s="176"/>
      <c r="K189" s="176"/>
    </row>
    <row r="190" spans="1:11" x14ac:dyDescent="0.2">
      <c r="A190" s="176"/>
      <c r="B190" s="176"/>
      <c r="C190" s="176"/>
      <c r="D190" s="176"/>
      <c r="E190" s="176"/>
      <c r="F190" s="176"/>
      <c r="G190" s="176"/>
      <c r="H190" s="176"/>
      <c r="I190" s="176"/>
      <c r="J190" s="176"/>
      <c r="K190" s="176"/>
    </row>
    <row r="191" spans="1:11" x14ac:dyDescent="0.2">
      <c r="A191" s="176"/>
      <c r="B191" s="176"/>
      <c r="C191" s="176"/>
      <c r="D191" s="176"/>
      <c r="E191" s="176"/>
      <c r="F191" s="176"/>
      <c r="G191" s="176"/>
      <c r="H191" s="176"/>
      <c r="I191" s="176"/>
      <c r="J191" s="176"/>
      <c r="K191" s="176"/>
    </row>
    <row r="192" spans="1:11" x14ac:dyDescent="0.2">
      <c r="A192" s="176"/>
      <c r="B192" s="176"/>
      <c r="C192" s="176"/>
      <c r="D192" s="176"/>
      <c r="E192" s="176"/>
      <c r="F192" s="176"/>
      <c r="G192" s="176"/>
      <c r="H192" s="176"/>
      <c r="I192" s="176"/>
      <c r="J192" s="176"/>
      <c r="K192" s="176"/>
    </row>
    <row r="193" spans="1:11" x14ac:dyDescent="0.2">
      <c r="A193" s="176"/>
      <c r="B193" s="176"/>
      <c r="C193" s="176"/>
      <c r="D193" s="176"/>
      <c r="E193" s="176"/>
      <c r="F193" s="176"/>
      <c r="G193" s="176"/>
      <c r="H193" s="176"/>
      <c r="I193" s="176"/>
      <c r="J193" s="176"/>
      <c r="K193" s="176"/>
    </row>
    <row r="194" spans="1:11" x14ac:dyDescent="0.2">
      <c r="A194" s="176"/>
      <c r="B194" s="176"/>
      <c r="C194" s="176"/>
      <c r="D194" s="176"/>
      <c r="E194" s="176"/>
      <c r="F194" s="176"/>
      <c r="G194" s="176"/>
      <c r="H194" s="176"/>
      <c r="I194" s="176"/>
      <c r="J194" s="176"/>
      <c r="K194" s="176"/>
    </row>
    <row r="195" spans="1:11" x14ac:dyDescent="0.2">
      <c r="A195" s="176"/>
      <c r="B195" s="176"/>
      <c r="C195" s="176"/>
      <c r="D195" s="176"/>
      <c r="E195" s="176"/>
      <c r="F195" s="176"/>
      <c r="G195" s="176"/>
      <c r="H195" s="176"/>
      <c r="I195" s="176"/>
      <c r="J195" s="176"/>
      <c r="K195" s="176"/>
    </row>
    <row r="196" spans="1:11" x14ac:dyDescent="0.2">
      <c r="A196" s="176"/>
      <c r="B196" s="176"/>
      <c r="C196" s="176"/>
      <c r="D196" s="176"/>
      <c r="E196" s="176"/>
      <c r="F196" s="176"/>
      <c r="G196" s="176"/>
      <c r="H196" s="176"/>
      <c r="I196" s="176"/>
      <c r="J196" s="176"/>
      <c r="K196" s="176"/>
    </row>
    <row r="197" spans="1:11" x14ac:dyDescent="0.2">
      <c r="A197" s="176"/>
      <c r="B197" s="176"/>
      <c r="C197" s="176"/>
      <c r="D197" s="176"/>
      <c r="E197" s="176"/>
      <c r="F197" s="176"/>
      <c r="G197" s="176"/>
      <c r="H197" s="176"/>
      <c r="I197" s="176"/>
      <c r="J197" s="176"/>
      <c r="K197" s="176"/>
    </row>
    <row r="198" spans="1:11" x14ac:dyDescent="0.2">
      <c r="A198" s="176"/>
      <c r="B198" s="176"/>
      <c r="C198" s="176"/>
      <c r="D198" s="176"/>
      <c r="E198" s="176"/>
      <c r="F198" s="176"/>
      <c r="G198" s="176"/>
      <c r="H198" s="176"/>
      <c r="I198" s="176"/>
      <c r="J198" s="176"/>
      <c r="K198" s="176"/>
    </row>
    <row r="199" spans="1:11" x14ac:dyDescent="0.2">
      <c r="A199" s="176"/>
      <c r="B199" s="176"/>
      <c r="C199" s="176"/>
      <c r="D199" s="176"/>
      <c r="E199" s="176"/>
      <c r="F199" s="176"/>
      <c r="G199" s="176"/>
      <c r="H199" s="176"/>
      <c r="I199" s="176"/>
      <c r="J199" s="176"/>
      <c r="K199" s="176"/>
    </row>
    <row r="200" spans="1:11" x14ac:dyDescent="0.2">
      <c r="A200" s="176"/>
      <c r="B200" s="176"/>
      <c r="C200" s="176"/>
      <c r="D200" s="176"/>
      <c r="E200" s="176"/>
      <c r="F200" s="176"/>
      <c r="G200" s="176"/>
      <c r="H200" s="176"/>
      <c r="I200" s="176"/>
      <c r="J200" s="176"/>
      <c r="K200" s="176"/>
    </row>
    <row r="201" spans="1:11" x14ac:dyDescent="0.2">
      <c r="A201" s="176"/>
      <c r="B201" s="176"/>
      <c r="C201" s="176"/>
      <c r="D201" s="176"/>
      <c r="E201" s="176"/>
      <c r="F201" s="176"/>
      <c r="G201" s="176"/>
      <c r="H201" s="176"/>
      <c r="I201" s="176"/>
      <c r="J201" s="176"/>
      <c r="K201" s="176"/>
    </row>
    <row r="202" spans="1:11" x14ac:dyDescent="0.2">
      <c r="A202" s="176"/>
      <c r="B202" s="176"/>
      <c r="C202" s="176"/>
      <c r="D202" s="176"/>
      <c r="E202" s="176"/>
      <c r="F202" s="176"/>
      <c r="G202" s="176"/>
      <c r="H202" s="176"/>
      <c r="I202" s="176"/>
      <c r="J202" s="176"/>
      <c r="K202" s="176"/>
    </row>
    <row r="203" spans="1:11" x14ac:dyDescent="0.2">
      <c r="A203" s="176"/>
      <c r="B203" s="176"/>
      <c r="C203" s="176"/>
      <c r="D203" s="176"/>
      <c r="E203" s="176"/>
      <c r="F203" s="176"/>
      <c r="G203" s="176"/>
      <c r="H203" s="176"/>
      <c r="I203" s="176"/>
      <c r="J203" s="176"/>
      <c r="K203" s="176"/>
    </row>
    <row r="204" spans="1:11" x14ac:dyDescent="0.2">
      <c r="A204" s="176"/>
      <c r="B204" s="176"/>
      <c r="C204" s="176"/>
      <c r="D204" s="176"/>
      <c r="E204" s="176"/>
      <c r="F204" s="176"/>
      <c r="G204" s="176"/>
      <c r="H204" s="176"/>
      <c r="I204" s="176"/>
      <c r="J204" s="176"/>
      <c r="K204" s="176"/>
    </row>
    <row r="205" spans="1:11" x14ac:dyDescent="0.2">
      <c r="A205" s="176"/>
      <c r="B205" s="176"/>
      <c r="C205" s="176"/>
      <c r="D205" s="176"/>
      <c r="E205" s="176"/>
      <c r="F205" s="176"/>
      <c r="G205" s="176"/>
      <c r="H205" s="176"/>
      <c r="I205" s="176"/>
      <c r="J205" s="176"/>
      <c r="K205" s="176"/>
    </row>
    <row r="206" spans="1:11" x14ac:dyDescent="0.2">
      <c r="A206" s="176"/>
      <c r="B206" s="176"/>
      <c r="C206" s="176"/>
      <c r="D206" s="176"/>
      <c r="E206" s="176"/>
      <c r="F206" s="176"/>
      <c r="G206" s="176"/>
      <c r="H206" s="176"/>
      <c r="I206" s="176"/>
      <c r="J206" s="176"/>
      <c r="K206" s="176"/>
    </row>
    <row r="207" spans="1:11" x14ac:dyDescent="0.2">
      <c r="A207" s="176"/>
      <c r="B207" s="176"/>
      <c r="C207" s="176"/>
      <c r="D207" s="176"/>
      <c r="E207" s="176"/>
      <c r="F207" s="176"/>
      <c r="G207" s="176"/>
      <c r="H207" s="176"/>
      <c r="I207" s="176"/>
      <c r="J207" s="176"/>
      <c r="K207" s="176"/>
    </row>
    <row r="208" spans="1:11" x14ac:dyDescent="0.2">
      <c r="A208" s="176"/>
      <c r="B208" s="176"/>
      <c r="C208" s="176"/>
      <c r="D208" s="176"/>
      <c r="E208" s="176"/>
      <c r="F208" s="176"/>
      <c r="G208" s="176"/>
      <c r="H208" s="176"/>
      <c r="I208" s="176"/>
      <c r="J208" s="176"/>
      <c r="K208" s="176"/>
    </row>
    <row r="209" spans="1:11" x14ac:dyDescent="0.2">
      <c r="A209" s="176"/>
      <c r="B209" s="176"/>
      <c r="C209" s="176"/>
      <c r="D209" s="176"/>
      <c r="E209" s="176"/>
      <c r="F209" s="176"/>
      <c r="G209" s="176"/>
      <c r="H209" s="176"/>
      <c r="I209" s="176"/>
      <c r="J209" s="176"/>
      <c r="K209" s="176"/>
    </row>
    <row r="210" spans="1:11" x14ac:dyDescent="0.2">
      <c r="A210" s="176"/>
      <c r="B210" s="176"/>
      <c r="C210" s="176"/>
      <c r="D210" s="176"/>
      <c r="E210" s="176"/>
      <c r="F210" s="176"/>
      <c r="G210" s="176"/>
      <c r="H210" s="176"/>
      <c r="I210" s="176"/>
      <c r="J210" s="176"/>
      <c r="K210" s="176"/>
    </row>
    <row r="211" spans="1:11" x14ac:dyDescent="0.2">
      <c r="A211" s="176"/>
      <c r="B211" s="176"/>
      <c r="C211" s="176"/>
      <c r="D211" s="176"/>
      <c r="E211" s="176"/>
      <c r="F211" s="176"/>
      <c r="G211" s="176"/>
      <c r="H211" s="176"/>
      <c r="I211" s="176"/>
      <c r="J211" s="176"/>
      <c r="K211" s="176"/>
    </row>
    <row r="212" spans="1:11" x14ac:dyDescent="0.2">
      <c r="A212" s="176"/>
      <c r="B212" s="176"/>
      <c r="C212" s="176"/>
      <c r="D212" s="176"/>
      <c r="E212" s="176"/>
      <c r="F212" s="176"/>
      <c r="G212" s="176"/>
      <c r="H212" s="176"/>
      <c r="I212" s="176"/>
      <c r="J212" s="176"/>
      <c r="K212" s="176"/>
    </row>
  </sheetData>
  <mergeCells count="6">
    <mergeCell ref="J5:K5"/>
    <mergeCell ref="A5:A6"/>
    <mergeCell ref="B5:C5"/>
    <mergeCell ref="D5:E5"/>
    <mergeCell ref="F5:G5"/>
    <mergeCell ref="H5:I5"/>
  </mergeCells>
  <phoneticPr fontId="2" type="noConversion"/>
  <conditionalFormatting sqref="L8:M30">
    <cfRule type="cellIs" dxfId="1" priority="1" stopIfTrue="1" operator="notEqual">
      <formula>""""""</formula>
    </cfRule>
  </conditionalFormatting>
  <hyperlinks>
    <hyperlink ref="K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2"/>
  <sheetViews>
    <sheetView zoomScaleSheetLayoutView="100" workbookViewId="0">
      <selection activeCell="B70" sqref="B70"/>
    </sheetView>
  </sheetViews>
  <sheetFormatPr defaultRowHeight="12.75" x14ac:dyDescent="0.2"/>
  <cols>
    <col min="1" max="1" width="13.28515625" style="912" customWidth="1"/>
    <col min="2" max="10" width="12.5703125" style="912" customWidth="1"/>
    <col min="11" max="16384" width="9.140625" style="912"/>
  </cols>
  <sheetData>
    <row r="1" spans="1:10" x14ac:dyDescent="0.2">
      <c r="A1" s="910" t="s">
        <v>657</v>
      </c>
      <c r="B1" s="910"/>
      <c r="C1" s="910"/>
      <c r="D1" s="911"/>
      <c r="I1" s="913" t="s">
        <v>531</v>
      </c>
    </row>
    <row r="2" spans="1:10" ht="14.25" x14ac:dyDescent="0.2">
      <c r="A2" s="914" t="s">
        <v>20</v>
      </c>
      <c r="B2" s="910"/>
      <c r="C2" s="910"/>
      <c r="D2" s="911"/>
    </row>
    <row r="3" spans="1:10" x14ac:dyDescent="0.2">
      <c r="A3" s="915" t="s">
        <v>773</v>
      </c>
      <c r="B3" s="915"/>
      <c r="C3" s="915"/>
      <c r="D3" s="911"/>
    </row>
    <row r="4" spans="1:10" x14ac:dyDescent="0.2">
      <c r="A4" s="916"/>
      <c r="B4" s="916"/>
      <c r="C4" s="916"/>
      <c r="D4" s="911"/>
      <c r="I4" s="917"/>
    </row>
    <row r="5" spans="1:10" s="918" customFormat="1" ht="39" customHeight="1" x14ac:dyDescent="0.2">
      <c r="A5" s="1360" t="s">
        <v>148</v>
      </c>
      <c r="B5" s="1354" t="s">
        <v>149</v>
      </c>
      <c r="C5" s="1354"/>
      <c r="D5" s="1354" t="s">
        <v>150</v>
      </c>
      <c r="E5" s="1355"/>
      <c r="F5" s="1354" t="s">
        <v>22</v>
      </c>
      <c r="G5" s="1354"/>
      <c r="H5" s="1356" t="s">
        <v>151</v>
      </c>
      <c r="I5" s="1358" t="s">
        <v>152</v>
      </c>
    </row>
    <row r="6" spans="1:10" s="920" customFormat="1" ht="38.25" x14ac:dyDescent="0.2">
      <c r="A6" s="1361"/>
      <c r="B6" s="919" t="s">
        <v>637</v>
      </c>
      <c r="C6" s="919" t="s">
        <v>127</v>
      </c>
      <c r="D6" s="919" t="s">
        <v>126</v>
      </c>
      <c r="E6" s="919" t="s">
        <v>636</v>
      </c>
      <c r="F6" s="919" t="s">
        <v>266</v>
      </c>
      <c r="G6" s="919" t="s">
        <v>26</v>
      </c>
      <c r="H6" s="1357"/>
      <c r="I6" s="1359"/>
    </row>
    <row r="7" spans="1:10" x14ac:dyDescent="0.2">
      <c r="A7" s="921">
        <v>2003</v>
      </c>
      <c r="B7" s="922">
        <v>4536</v>
      </c>
      <c r="C7" s="922">
        <v>1802</v>
      </c>
      <c r="D7" s="922">
        <v>10850</v>
      </c>
      <c r="E7" s="922" t="s">
        <v>361</v>
      </c>
      <c r="F7" s="922">
        <v>14884</v>
      </c>
      <c r="G7" s="922">
        <v>5931</v>
      </c>
      <c r="H7" s="922">
        <v>3</v>
      </c>
      <c r="I7" s="923">
        <v>38006</v>
      </c>
      <c r="J7" s="924" t="str">
        <f>IF(I7=SUM(B7:H7),"","TOTALS DON’T MATCH SUM OF THE PART")</f>
        <v/>
      </c>
    </row>
    <row r="8" spans="1:10" x14ac:dyDescent="0.2">
      <c r="A8" s="921">
        <v>2004</v>
      </c>
      <c r="B8" s="922">
        <v>4533</v>
      </c>
      <c r="C8" s="922">
        <v>1977</v>
      </c>
      <c r="D8" s="922">
        <v>11533</v>
      </c>
      <c r="E8" s="922" t="s">
        <v>361</v>
      </c>
      <c r="F8" s="922">
        <v>11950</v>
      </c>
      <c r="G8" s="922">
        <v>5458</v>
      </c>
      <c r="H8" s="922">
        <v>6</v>
      </c>
      <c r="I8" s="923">
        <v>35457</v>
      </c>
      <c r="J8" s="924" t="str">
        <f t="shared" ref="J8:J19" si="0">IF(I8=SUM(B8:H8),"","TOTALS DON’T MATCH SUM OF THE PART")</f>
        <v/>
      </c>
    </row>
    <row r="9" spans="1:10" x14ac:dyDescent="0.2">
      <c r="A9" s="921">
        <v>2005</v>
      </c>
      <c r="B9" s="922">
        <v>4219</v>
      </c>
      <c r="C9" s="922">
        <v>1672</v>
      </c>
      <c r="D9" s="922">
        <v>13149</v>
      </c>
      <c r="E9" s="922" t="s">
        <v>361</v>
      </c>
      <c r="F9" s="922">
        <v>11571</v>
      </c>
      <c r="G9" s="922">
        <v>3508</v>
      </c>
      <c r="H9" s="922">
        <v>6</v>
      </c>
      <c r="I9" s="923">
        <v>34125</v>
      </c>
      <c r="J9" s="924" t="str">
        <f t="shared" si="0"/>
        <v/>
      </c>
    </row>
    <row r="10" spans="1:10" x14ac:dyDescent="0.2">
      <c r="A10" s="921">
        <v>2006</v>
      </c>
      <c r="B10" s="922">
        <v>4527</v>
      </c>
      <c r="C10" s="922">
        <v>2025</v>
      </c>
      <c r="D10" s="922">
        <v>13559</v>
      </c>
      <c r="E10" s="922">
        <v>6550</v>
      </c>
      <c r="F10" s="922">
        <v>9696</v>
      </c>
      <c r="G10" s="922">
        <v>8303</v>
      </c>
      <c r="H10" s="922">
        <v>2</v>
      </c>
      <c r="I10" s="923">
        <v>44662</v>
      </c>
      <c r="J10" s="924" t="str">
        <f t="shared" si="0"/>
        <v/>
      </c>
    </row>
    <row r="11" spans="1:10" x14ac:dyDescent="0.2">
      <c r="A11" s="921">
        <v>2007</v>
      </c>
      <c r="B11" s="922">
        <v>3534</v>
      </c>
      <c r="C11" s="922">
        <v>3762</v>
      </c>
      <c r="D11" s="922">
        <v>12479</v>
      </c>
      <c r="E11" s="922">
        <v>8261</v>
      </c>
      <c r="F11" s="922">
        <v>9099</v>
      </c>
      <c r="G11" s="922">
        <v>8403</v>
      </c>
      <c r="H11" s="922">
        <v>3</v>
      </c>
      <c r="I11" s="923">
        <v>45541</v>
      </c>
      <c r="J11" s="924" t="str">
        <f t="shared" si="0"/>
        <v/>
      </c>
    </row>
    <row r="12" spans="1:10" x14ac:dyDescent="0.2">
      <c r="A12" s="921">
        <v>2008</v>
      </c>
      <c r="B12" s="922">
        <v>3779</v>
      </c>
      <c r="C12" s="922">
        <v>5558</v>
      </c>
      <c r="D12" s="922">
        <v>12144</v>
      </c>
      <c r="E12" s="922">
        <v>5551</v>
      </c>
      <c r="F12" s="922">
        <v>11586</v>
      </c>
      <c r="G12" s="922">
        <v>8852</v>
      </c>
      <c r="H12" s="922">
        <v>5</v>
      </c>
      <c r="I12" s="923">
        <v>47475</v>
      </c>
      <c r="J12" s="924" t="str">
        <f>IF(I12=SUM(B12:H12),"","TOTALS DON’T MATCH SUM OF THE PART")</f>
        <v/>
      </c>
    </row>
    <row r="13" spans="1:10" x14ac:dyDescent="0.2">
      <c r="A13" s="921">
        <v>2009</v>
      </c>
      <c r="B13" s="922">
        <v>4887</v>
      </c>
      <c r="C13" s="922">
        <v>2242</v>
      </c>
      <c r="D13" s="922">
        <v>10770</v>
      </c>
      <c r="E13" s="922">
        <v>7402</v>
      </c>
      <c r="F13" s="922">
        <v>12371</v>
      </c>
      <c r="G13" s="922">
        <v>8000</v>
      </c>
      <c r="H13" s="922">
        <v>6</v>
      </c>
      <c r="I13" s="923">
        <v>45678</v>
      </c>
      <c r="J13" s="924" t="str">
        <f t="shared" si="0"/>
        <v/>
      </c>
    </row>
    <row r="14" spans="1:10" x14ac:dyDescent="0.2">
      <c r="A14" s="921">
        <v>2010</v>
      </c>
      <c r="B14" s="922">
        <v>4810</v>
      </c>
      <c r="C14" s="922">
        <v>2861</v>
      </c>
      <c r="D14" s="922">
        <v>8389</v>
      </c>
      <c r="E14" s="922">
        <v>2674</v>
      </c>
      <c r="F14" s="922">
        <v>10003</v>
      </c>
      <c r="G14" s="922">
        <v>4360</v>
      </c>
      <c r="H14" s="922">
        <v>5</v>
      </c>
      <c r="I14" s="923">
        <v>33102</v>
      </c>
      <c r="J14" s="924" t="str">
        <f t="shared" si="0"/>
        <v/>
      </c>
    </row>
    <row r="15" spans="1:10" x14ac:dyDescent="0.2">
      <c r="A15" s="921">
        <v>2011</v>
      </c>
      <c r="B15" s="922">
        <v>4568</v>
      </c>
      <c r="C15" s="922">
        <v>2923</v>
      </c>
      <c r="D15" s="922">
        <v>8269</v>
      </c>
      <c r="E15" s="922">
        <v>3852</v>
      </c>
      <c r="F15" s="922">
        <v>11115</v>
      </c>
      <c r="G15" s="922">
        <v>4506</v>
      </c>
      <c r="H15" s="922">
        <v>5</v>
      </c>
      <c r="I15" s="923">
        <v>35238</v>
      </c>
      <c r="J15" s="924" t="str">
        <f t="shared" si="0"/>
        <v/>
      </c>
    </row>
    <row r="16" spans="1:10" x14ac:dyDescent="0.2">
      <c r="A16" s="921">
        <v>2012</v>
      </c>
      <c r="B16" s="922">
        <v>4999</v>
      </c>
      <c r="C16" s="922">
        <v>3511.82</v>
      </c>
      <c r="D16" s="922">
        <v>6327</v>
      </c>
      <c r="E16" s="922">
        <v>1129</v>
      </c>
      <c r="F16" s="922">
        <v>9085</v>
      </c>
      <c r="G16" s="922">
        <v>3772</v>
      </c>
      <c r="H16" s="922" t="s">
        <v>168</v>
      </c>
      <c r="I16" s="923">
        <v>28823.82</v>
      </c>
      <c r="J16" s="924" t="str">
        <f t="shared" si="0"/>
        <v/>
      </c>
    </row>
    <row r="17" spans="1:10" x14ac:dyDescent="0.2">
      <c r="A17" s="921">
        <v>2013</v>
      </c>
      <c r="B17" s="922">
        <v>5546</v>
      </c>
      <c r="C17" s="922">
        <v>2498</v>
      </c>
      <c r="D17" s="922">
        <v>5587</v>
      </c>
      <c r="E17" s="922">
        <v>2923</v>
      </c>
      <c r="F17" s="922">
        <v>8992</v>
      </c>
      <c r="G17" s="922">
        <v>3069</v>
      </c>
      <c r="H17" s="922" t="s">
        <v>168</v>
      </c>
      <c r="I17" s="923">
        <v>28615</v>
      </c>
      <c r="J17" s="924" t="str">
        <f t="shared" si="0"/>
        <v/>
      </c>
    </row>
    <row r="18" spans="1:10" x14ac:dyDescent="0.2">
      <c r="A18" s="921">
        <v>2014</v>
      </c>
      <c r="B18" s="922">
        <v>4843</v>
      </c>
      <c r="C18" s="922">
        <v>2918</v>
      </c>
      <c r="D18" s="922">
        <v>5525</v>
      </c>
      <c r="E18" s="922">
        <v>1489</v>
      </c>
      <c r="F18" s="922">
        <v>7013</v>
      </c>
      <c r="G18" s="922">
        <v>2118</v>
      </c>
      <c r="H18" s="922" t="s">
        <v>361</v>
      </c>
      <c r="I18" s="923">
        <v>23906</v>
      </c>
      <c r="J18" s="928" t="str">
        <f t="shared" si="0"/>
        <v/>
      </c>
    </row>
    <row r="19" spans="1:10" x14ac:dyDescent="0.2">
      <c r="A19" s="925">
        <v>2015</v>
      </c>
      <c r="B19" s="926">
        <v>4842</v>
      </c>
      <c r="C19" s="926">
        <v>3000</v>
      </c>
      <c r="D19" s="926">
        <v>5432</v>
      </c>
      <c r="E19" s="926">
        <v>1245</v>
      </c>
      <c r="F19" s="926">
        <v>8502</v>
      </c>
      <c r="G19" s="926">
        <v>2736</v>
      </c>
      <c r="H19" s="926" t="s">
        <v>361</v>
      </c>
      <c r="I19" s="927">
        <v>25757</v>
      </c>
      <c r="J19" s="928" t="str">
        <f t="shared" si="0"/>
        <v/>
      </c>
    </row>
    <row r="20" spans="1:10" x14ac:dyDescent="0.2">
      <c r="A20" s="921"/>
      <c r="B20" s="922"/>
      <c r="C20" s="922"/>
      <c r="D20" s="922"/>
      <c r="E20" s="922"/>
      <c r="F20" s="922"/>
      <c r="G20" s="922"/>
      <c r="H20" s="922"/>
      <c r="I20" s="923"/>
      <c r="J20" s="928"/>
    </row>
    <row r="21" spans="1:10" x14ac:dyDescent="0.2">
      <c r="A21" s="1019" t="s">
        <v>703</v>
      </c>
      <c r="B21" s="922"/>
      <c r="C21" s="922"/>
      <c r="D21" s="922"/>
      <c r="E21" s="922"/>
      <c r="F21" s="922"/>
      <c r="G21" s="922"/>
      <c r="H21" s="922"/>
      <c r="I21" s="923"/>
      <c r="J21" s="928"/>
    </row>
    <row r="22" spans="1:10" x14ac:dyDescent="0.2">
      <c r="A22" s="929"/>
      <c r="B22" s="922"/>
      <c r="C22" s="922"/>
      <c r="D22" s="922"/>
      <c r="E22" s="922"/>
      <c r="F22" s="922"/>
      <c r="G22" s="922"/>
      <c r="H22" s="922"/>
      <c r="I22" s="923"/>
      <c r="J22" s="928"/>
    </row>
    <row r="23" spans="1:10" x14ac:dyDescent="0.2">
      <c r="A23" s="930" t="s">
        <v>154</v>
      </c>
      <c r="B23" s="930"/>
      <c r="C23" s="930"/>
      <c r="D23" s="931"/>
      <c r="E23" s="932"/>
      <c r="G23" s="933"/>
    </row>
    <row r="24" spans="1:10" x14ac:dyDescent="0.2">
      <c r="A24" s="934" t="s">
        <v>21</v>
      </c>
    </row>
    <row r="25" spans="1:10" ht="12.75" customHeight="1" x14ac:dyDescent="0.2">
      <c r="A25" s="935" t="s">
        <v>704</v>
      </c>
      <c r="B25" s="936"/>
      <c r="C25" s="936"/>
      <c r="D25" s="937"/>
      <c r="E25" s="937"/>
      <c r="F25" s="937"/>
      <c r="G25" s="937"/>
      <c r="H25" s="937"/>
    </row>
    <row r="26" spans="1:10" x14ac:dyDescent="0.2">
      <c r="A26" s="929" t="s">
        <v>23</v>
      </c>
      <c r="B26" s="936"/>
      <c r="C26" s="936"/>
      <c r="D26" s="937"/>
      <c r="E26" s="937"/>
      <c r="F26" s="937"/>
      <c r="G26" s="937"/>
      <c r="H26" s="937"/>
    </row>
    <row r="27" spans="1:10" x14ac:dyDescent="0.2">
      <c r="A27" s="1353" t="s">
        <v>24</v>
      </c>
      <c r="B27" s="1353"/>
      <c r="C27" s="1353"/>
      <c r="D27" s="1353"/>
      <c r="E27" s="1353"/>
      <c r="F27" s="1353"/>
      <c r="G27" s="1353"/>
      <c r="H27" s="1353"/>
      <c r="I27" s="1353"/>
      <c r="J27" s="1353"/>
    </row>
    <row r="28" spans="1:10" x14ac:dyDescent="0.2">
      <c r="A28" s="938" t="s">
        <v>25</v>
      </c>
      <c r="B28" s="920"/>
      <c r="C28" s="920"/>
      <c r="D28" s="920"/>
      <c r="E28" s="920"/>
      <c r="F28" s="920"/>
      <c r="G28" s="920"/>
      <c r="H28" s="920"/>
      <c r="I28" s="924"/>
    </row>
    <row r="29" spans="1:10" x14ac:dyDescent="0.2">
      <c r="A29" s="938"/>
      <c r="B29" s="989"/>
      <c r="C29" s="989"/>
      <c r="D29" s="989"/>
      <c r="E29" s="989"/>
      <c r="F29" s="989"/>
      <c r="G29" s="989"/>
      <c r="H29" s="989"/>
      <c r="I29" s="990"/>
    </row>
    <row r="30" spans="1:10" x14ac:dyDescent="0.2">
      <c r="A30" s="939" t="s">
        <v>99</v>
      </c>
    </row>
    <row r="31" spans="1:10" x14ac:dyDescent="0.2">
      <c r="A31" s="940" t="s">
        <v>102</v>
      </c>
    </row>
    <row r="33" spans="3:4" x14ac:dyDescent="0.2">
      <c r="C33" s="933"/>
    </row>
    <row r="34" spans="3:4" x14ac:dyDescent="0.2">
      <c r="D34" s="933"/>
    </row>
    <row r="35" spans="3:4" x14ac:dyDescent="0.2">
      <c r="C35" s="933"/>
      <c r="D35" s="933"/>
    </row>
    <row r="36" spans="3:4" x14ac:dyDescent="0.2">
      <c r="D36" s="933"/>
    </row>
    <row r="37" spans="3:4" x14ac:dyDescent="0.2">
      <c r="C37" s="933"/>
      <c r="D37" s="933"/>
    </row>
    <row r="38" spans="3:4" x14ac:dyDescent="0.2">
      <c r="D38" s="933"/>
    </row>
    <row r="39" spans="3:4" x14ac:dyDescent="0.2">
      <c r="C39" s="933"/>
    </row>
    <row r="40" spans="3:4" x14ac:dyDescent="0.2">
      <c r="C40" s="933"/>
      <c r="D40" s="933"/>
    </row>
    <row r="42" spans="3:4" x14ac:dyDescent="0.2">
      <c r="C42" s="933"/>
    </row>
  </sheetData>
  <mergeCells count="7">
    <mergeCell ref="A27:J27"/>
    <mergeCell ref="B5:C5"/>
    <mergeCell ref="D5:E5"/>
    <mergeCell ref="H5:H6"/>
    <mergeCell ref="I5:I6"/>
    <mergeCell ref="F5:G5"/>
    <mergeCell ref="A5:A6"/>
  </mergeCells>
  <phoneticPr fontId="2" type="noConversion"/>
  <conditionalFormatting sqref="J7:J22">
    <cfRule type="cellIs" dxfId="0" priority="1" stopIfTrue="1" operator="notEqual">
      <formula>""""""</formula>
    </cfRule>
  </conditionalFormatting>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9"/>
  <sheetViews>
    <sheetView zoomScaleSheetLayoutView="100" workbookViewId="0">
      <selection activeCell="I1" sqref="I1"/>
    </sheetView>
  </sheetViews>
  <sheetFormatPr defaultRowHeight="12.75" x14ac:dyDescent="0.2"/>
  <cols>
    <col min="1" max="1" width="23.42578125" style="163" customWidth="1"/>
    <col min="2" max="7" width="12.140625" style="163" customWidth="1"/>
    <col min="8" max="9" width="15.28515625" style="163" customWidth="1"/>
    <col min="10" max="11" width="9.140625" style="163"/>
    <col min="12" max="12" width="10.140625" style="163" bestFit="1" customWidth="1"/>
    <col min="13" max="16384" width="9.140625" style="163"/>
  </cols>
  <sheetData>
    <row r="1" spans="1:12" x14ac:dyDescent="0.2">
      <c r="A1" s="890" t="s">
        <v>658</v>
      </c>
      <c r="I1" s="188" t="s">
        <v>531</v>
      </c>
    </row>
    <row r="2" spans="1:12" ht="14.25" x14ac:dyDescent="0.2">
      <c r="A2" s="451" t="s">
        <v>29</v>
      </c>
    </row>
    <row r="3" spans="1:12" ht="12.75" customHeight="1" x14ac:dyDescent="0.2">
      <c r="A3" s="1089" t="s">
        <v>774</v>
      </c>
      <c r="B3" s="440"/>
      <c r="C3" s="440"/>
      <c r="D3" s="440"/>
      <c r="E3" s="440"/>
      <c r="F3" s="440"/>
      <c r="G3" s="165"/>
      <c r="H3" s="165"/>
      <c r="L3" s="222"/>
    </row>
    <row r="4" spans="1:12" x14ac:dyDescent="0.2">
      <c r="A4" s="504"/>
      <c r="B4" s="440"/>
      <c r="C4" s="440"/>
      <c r="D4" s="440"/>
      <c r="E4" s="440"/>
      <c r="F4" s="440"/>
      <c r="G4" s="165"/>
      <c r="H4" s="165"/>
      <c r="L4" s="222"/>
    </row>
    <row r="5" spans="1:12" ht="38.25" customHeight="1" x14ac:dyDescent="0.2">
      <c r="A5" s="1363" t="s">
        <v>59</v>
      </c>
      <c r="B5" s="1362" t="s">
        <v>27</v>
      </c>
      <c r="C5" s="1362"/>
      <c r="D5" s="1362"/>
      <c r="E5" s="1365" t="s">
        <v>156</v>
      </c>
      <c r="F5" s="1362" t="s">
        <v>157</v>
      </c>
      <c r="G5" s="1362"/>
      <c r="H5" s="1362" t="s">
        <v>158</v>
      </c>
      <c r="I5" s="1362"/>
    </row>
    <row r="6" spans="1:12" s="192" customFormat="1" ht="38.25" customHeight="1" x14ac:dyDescent="0.2">
      <c r="A6" s="1364"/>
      <c r="B6" s="653" t="s">
        <v>128</v>
      </c>
      <c r="C6" s="653" t="s">
        <v>129</v>
      </c>
      <c r="D6" s="653" t="s">
        <v>130</v>
      </c>
      <c r="E6" s="1366"/>
      <c r="F6" s="653" t="s">
        <v>131</v>
      </c>
      <c r="G6" s="653" t="s">
        <v>132</v>
      </c>
      <c r="H6" s="653" t="s">
        <v>133</v>
      </c>
      <c r="I6" s="653" t="s">
        <v>134</v>
      </c>
    </row>
    <row r="7" spans="1:12" x14ac:dyDescent="0.2">
      <c r="A7" s="630"/>
      <c r="B7" s="631"/>
      <c r="C7" s="631"/>
      <c r="D7" s="631"/>
      <c r="E7" s="631"/>
      <c r="F7" s="631"/>
      <c r="G7" s="631"/>
      <c r="H7" s="631"/>
      <c r="I7" s="631"/>
    </row>
    <row r="8" spans="1:12" x14ac:dyDescent="0.2">
      <c r="A8" s="632">
        <v>2003</v>
      </c>
      <c r="B8" s="633">
        <v>5458</v>
      </c>
      <c r="C8" s="633">
        <v>1703</v>
      </c>
      <c r="D8" s="633">
        <v>52</v>
      </c>
      <c r="E8" s="633">
        <v>256</v>
      </c>
      <c r="F8" s="633">
        <v>29</v>
      </c>
      <c r="G8" s="633">
        <v>50</v>
      </c>
      <c r="H8" s="633">
        <v>3168</v>
      </c>
      <c r="I8" s="633">
        <v>868</v>
      </c>
    </row>
    <row r="9" spans="1:12" x14ac:dyDescent="0.2">
      <c r="A9" s="632">
        <v>2004</v>
      </c>
      <c r="B9" s="633">
        <v>7356</v>
      </c>
      <c r="C9" s="633">
        <v>1872</v>
      </c>
      <c r="D9" s="633">
        <v>11</v>
      </c>
      <c r="E9" s="633">
        <v>252</v>
      </c>
      <c r="F9" s="633">
        <v>41</v>
      </c>
      <c r="G9" s="633">
        <v>72</v>
      </c>
      <c r="H9" s="633">
        <v>4499</v>
      </c>
      <c r="I9" s="633">
        <v>807</v>
      </c>
    </row>
    <row r="10" spans="1:12" x14ac:dyDescent="0.2">
      <c r="A10" s="632">
        <v>2005</v>
      </c>
      <c r="B10" s="633">
        <v>7560</v>
      </c>
      <c r="C10" s="633">
        <v>1982</v>
      </c>
      <c r="D10" s="633">
        <v>33</v>
      </c>
      <c r="E10" s="633">
        <v>301</v>
      </c>
      <c r="F10" s="633">
        <v>39</v>
      </c>
      <c r="G10" s="633">
        <v>53</v>
      </c>
      <c r="H10" s="633">
        <v>5438</v>
      </c>
      <c r="I10" s="633">
        <v>920</v>
      </c>
    </row>
    <row r="11" spans="1:12" x14ac:dyDescent="0.2">
      <c r="A11" s="632">
        <v>2006</v>
      </c>
      <c r="B11" s="633">
        <v>6927</v>
      </c>
      <c r="C11" s="633">
        <v>2556</v>
      </c>
      <c r="D11" s="633">
        <v>15</v>
      </c>
      <c r="E11" s="633">
        <v>261</v>
      </c>
      <c r="F11" s="633">
        <v>15</v>
      </c>
      <c r="G11" s="633">
        <v>35</v>
      </c>
      <c r="H11" s="633">
        <v>5945</v>
      </c>
      <c r="I11" s="633">
        <v>1102</v>
      </c>
    </row>
    <row r="12" spans="1:12" x14ac:dyDescent="0.2">
      <c r="A12" s="632">
        <v>2007</v>
      </c>
      <c r="B12" s="633">
        <v>7040</v>
      </c>
      <c r="C12" s="633">
        <v>2555</v>
      </c>
      <c r="D12" s="633">
        <v>2</v>
      </c>
      <c r="E12" s="633">
        <v>355</v>
      </c>
      <c r="F12" s="633">
        <v>23</v>
      </c>
      <c r="G12" s="633">
        <v>49</v>
      </c>
      <c r="H12" s="633">
        <v>6303</v>
      </c>
      <c r="I12" s="633">
        <v>1034</v>
      </c>
    </row>
    <row r="13" spans="1:12" x14ac:dyDescent="0.2">
      <c r="A13" s="632">
        <v>2008</v>
      </c>
      <c r="B13" s="633">
        <v>6429</v>
      </c>
      <c r="C13" s="633">
        <v>2119</v>
      </c>
      <c r="D13" s="634" t="s">
        <v>168</v>
      </c>
      <c r="E13" s="633">
        <v>276</v>
      </c>
      <c r="F13" s="633">
        <v>36</v>
      </c>
      <c r="G13" s="633">
        <v>74</v>
      </c>
      <c r="H13" s="633">
        <v>4557</v>
      </c>
      <c r="I13" s="633">
        <v>960</v>
      </c>
    </row>
    <row r="14" spans="1:12" x14ac:dyDescent="0.2">
      <c r="A14" s="632">
        <v>2009</v>
      </c>
      <c r="B14" s="633">
        <v>7514</v>
      </c>
      <c r="C14" s="633">
        <v>1164</v>
      </c>
      <c r="D14" s="634" t="s">
        <v>168</v>
      </c>
      <c r="E14" s="633">
        <v>243</v>
      </c>
      <c r="F14" s="633">
        <v>26</v>
      </c>
      <c r="G14" s="635">
        <v>61</v>
      </c>
      <c r="H14" s="633">
        <v>3176</v>
      </c>
      <c r="I14" s="633">
        <v>1028</v>
      </c>
    </row>
    <row r="15" spans="1:12" x14ac:dyDescent="0.2">
      <c r="A15" s="632">
        <v>2010</v>
      </c>
      <c r="B15" s="633">
        <v>9099</v>
      </c>
      <c r="C15" s="633">
        <v>1305</v>
      </c>
      <c r="D15" s="634" t="s">
        <v>168</v>
      </c>
      <c r="E15" s="633">
        <v>335</v>
      </c>
      <c r="F15" s="633">
        <v>30</v>
      </c>
      <c r="G15" s="633">
        <v>110</v>
      </c>
      <c r="H15" s="633">
        <v>4109</v>
      </c>
      <c r="I15" s="633">
        <v>820</v>
      </c>
    </row>
    <row r="16" spans="1:12" x14ac:dyDescent="0.2">
      <c r="A16" s="632">
        <v>2011</v>
      </c>
      <c r="B16" s="633">
        <v>8143</v>
      </c>
      <c r="C16" s="633">
        <v>1186</v>
      </c>
      <c r="D16" s="634" t="s">
        <v>168</v>
      </c>
      <c r="E16" s="633">
        <v>337</v>
      </c>
      <c r="F16" s="633">
        <v>10</v>
      </c>
      <c r="G16" s="633">
        <v>85</v>
      </c>
      <c r="H16" s="633">
        <v>3154</v>
      </c>
      <c r="I16" s="633">
        <v>919</v>
      </c>
    </row>
    <row r="17" spans="1:9" x14ac:dyDescent="0.2">
      <c r="A17" s="1112" t="s">
        <v>775</v>
      </c>
      <c r="B17" s="633">
        <v>3999</v>
      </c>
      <c r="C17" s="633">
        <v>2333</v>
      </c>
      <c r="D17" s="634" t="s">
        <v>168</v>
      </c>
      <c r="E17" s="633">
        <v>419</v>
      </c>
      <c r="F17" s="633">
        <v>22</v>
      </c>
      <c r="G17" s="633">
        <v>54</v>
      </c>
      <c r="H17" s="633">
        <v>4069</v>
      </c>
      <c r="I17" s="633">
        <v>902</v>
      </c>
    </row>
    <row r="18" spans="1:9" x14ac:dyDescent="0.2">
      <c r="A18" s="1112" t="s">
        <v>776</v>
      </c>
      <c r="B18" s="633">
        <v>14118</v>
      </c>
      <c r="C18" s="633">
        <v>911</v>
      </c>
      <c r="D18" s="634" t="s">
        <v>168</v>
      </c>
      <c r="E18" s="633">
        <v>401</v>
      </c>
      <c r="F18" s="633">
        <v>50</v>
      </c>
      <c r="G18" s="633">
        <v>16</v>
      </c>
      <c r="H18" s="633">
        <v>4123</v>
      </c>
      <c r="I18" s="633">
        <v>852</v>
      </c>
    </row>
    <row r="19" spans="1:9" x14ac:dyDescent="0.2">
      <c r="A19" s="1112" t="s">
        <v>777</v>
      </c>
      <c r="B19" s="638">
        <v>14284</v>
      </c>
      <c r="C19" s="638">
        <v>800</v>
      </c>
      <c r="D19" s="639" t="s">
        <v>168</v>
      </c>
      <c r="E19" s="638">
        <v>399</v>
      </c>
      <c r="F19" s="638">
        <v>10</v>
      </c>
      <c r="G19" s="638">
        <v>38</v>
      </c>
      <c r="H19" s="638">
        <v>3375</v>
      </c>
      <c r="I19" s="638">
        <v>755</v>
      </c>
    </row>
    <row r="20" spans="1:9" x14ac:dyDescent="0.2">
      <c r="A20" s="636">
        <v>2015</v>
      </c>
      <c r="B20" s="637">
        <v>11311</v>
      </c>
      <c r="C20" s="637">
        <v>21</v>
      </c>
      <c r="D20" s="1111" t="s">
        <v>168</v>
      </c>
      <c r="E20" s="637">
        <v>368</v>
      </c>
      <c r="F20" s="637">
        <v>29</v>
      </c>
      <c r="G20" s="637">
        <v>87</v>
      </c>
      <c r="H20" s="637">
        <v>2334</v>
      </c>
      <c r="I20" s="637">
        <v>795</v>
      </c>
    </row>
    <row r="21" spans="1:9" x14ac:dyDescent="0.2">
      <c r="A21" s="632"/>
      <c r="B21" s="638"/>
      <c r="C21" s="638"/>
      <c r="D21" s="639"/>
      <c r="E21" s="638"/>
      <c r="F21" s="638"/>
      <c r="G21" s="638"/>
      <c r="H21" s="638"/>
      <c r="I21" s="638"/>
    </row>
    <row r="22" spans="1:9" x14ac:dyDescent="0.2">
      <c r="A22" s="413" t="s">
        <v>705</v>
      </c>
      <c r="B22" s="638"/>
      <c r="C22" s="638"/>
      <c r="D22" s="639"/>
      <c r="E22" s="638"/>
      <c r="F22" s="638"/>
      <c r="G22" s="638"/>
      <c r="H22" s="638"/>
      <c r="I22" s="638"/>
    </row>
    <row r="23" spans="1:9" x14ac:dyDescent="0.2">
      <c r="A23" s="383"/>
      <c r="B23" s="638"/>
      <c r="C23" s="638"/>
      <c r="D23" s="639"/>
      <c r="E23" s="638"/>
      <c r="F23" s="638"/>
      <c r="G23" s="638"/>
      <c r="H23" s="638"/>
      <c r="I23" s="638"/>
    </row>
    <row r="24" spans="1:9" x14ac:dyDescent="0.2">
      <c r="A24" s="413" t="s">
        <v>160</v>
      </c>
    </row>
    <row r="25" spans="1:9" x14ac:dyDescent="0.2">
      <c r="A25" s="482" t="s">
        <v>21</v>
      </c>
    </row>
    <row r="26" spans="1:9" x14ac:dyDescent="0.2">
      <c r="A26" s="575" t="s">
        <v>28</v>
      </c>
    </row>
    <row r="27" spans="1:9" x14ac:dyDescent="0.2">
      <c r="A27" s="575"/>
    </row>
    <row r="28" spans="1:9" x14ac:dyDescent="0.2">
      <c r="A28" s="92" t="s">
        <v>99</v>
      </c>
    </row>
    <row r="29" spans="1:9" x14ac:dyDescent="0.2">
      <c r="A29" s="93" t="s">
        <v>102</v>
      </c>
    </row>
  </sheetData>
  <mergeCells count="5">
    <mergeCell ref="H5:I5"/>
    <mergeCell ref="A5:A6"/>
    <mergeCell ref="B5:D5"/>
    <mergeCell ref="E5:E6"/>
    <mergeCell ref="F5:G5"/>
  </mergeCells>
  <phoneticPr fontId="2" type="noConversion"/>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129"/>
  <sheetViews>
    <sheetView zoomScaleSheetLayoutView="85" workbookViewId="0">
      <pane xSplit="1" topLeftCell="E1" activePane="topRight" state="frozen"/>
      <selection activeCell="B70" sqref="B70"/>
      <selection pane="topRight" activeCell="B70" sqref="B70"/>
    </sheetView>
  </sheetViews>
  <sheetFormatPr defaultRowHeight="12.75" x14ac:dyDescent="0.2"/>
  <cols>
    <col min="1" max="1" width="42" style="912" customWidth="1"/>
    <col min="2" max="13" width="8.85546875" style="912" customWidth="1"/>
    <col min="14" max="16384" width="9.140625" style="912"/>
  </cols>
  <sheetData>
    <row r="1" spans="1:15" x14ac:dyDescent="0.2">
      <c r="A1" s="943" t="s">
        <v>659</v>
      </c>
      <c r="D1" s="943"/>
      <c r="E1" s="943"/>
      <c r="N1" s="913" t="s">
        <v>531</v>
      </c>
    </row>
    <row r="2" spans="1:15" ht="15.75" x14ac:dyDescent="0.2">
      <c r="A2" s="944" t="s">
        <v>146</v>
      </c>
      <c r="B2" s="945"/>
      <c r="C2" s="944"/>
      <c r="D2" s="944"/>
      <c r="E2" s="944"/>
      <c r="F2" s="937"/>
      <c r="M2" s="946"/>
    </row>
    <row r="3" spans="1:15" x14ac:dyDescent="0.2">
      <c r="A3" s="947" t="s">
        <v>750</v>
      </c>
      <c r="B3" s="947"/>
      <c r="C3" s="947"/>
      <c r="D3" s="947"/>
      <c r="E3" s="947"/>
      <c r="F3" s="937"/>
      <c r="M3" s="946"/>
    </row>
    <row r="4" spans="1:15" x14ac:dyDescent="0.2">
      <c r="A4" s="947"/>
      <c r="B4" s="947"/>
      <c r="C4" s="947"/>
      <c r="D4" s="947"/>
      <c r="E4" s="947"/>
      <c r="F4" s="937"/>
      <c r="M4" s="946"/>
    </row>
    <row r="5" spans="1:15" ht="14.25" x14ac:dyDescent="0.2">
      <c r="A5" s="948" t="s">
        <v>162</v>
      </c>
      <c r="B5" s="949">
        <v>2002</v>
      </c>
      <c r="C5" s="949">
        <v>2003</v>
      </c>
      <c r="D5" s="949">
        <v>2004</v>
      </c>
      <c r="E5" s="949">
        <v>2005</v>
      </c>
      <c r="F5" s="949">
        <v>2006</v>
      </c>
      <c r="G5" s="949">
        <v>2007</v>
      </c>
      <c r="H5" s="949">
        <v>2008</v>
      </c>
      <c r="I5" s="949">
        <v>2009</v>
      </c>
      <c r="J5" s="950" t="s">
        <v>105</v>
      </c>
      <c r="K5" s="949">
        <v>2011</v>
      </c>
      <c r="L5" s="949">
        <v>2012</v>
      </c>
      <c r="M5" s="949">
        <v>2013</v>
      </c>
      <c r="N5" s="949">
        <v>2014</v>
      </c>
      <c r="O5" s="949">
        <v>2015</v>
      </c>
    </row>
    <row r="6" spans="1:15" x14ac:dyDescent="0.2">
      <c r="A6" s="951"/>
      <c r="B6" s="951"/>
      <c r="C6" s="951"/>
      <c r="D6" s="951"/>
      <c r="E6" s="951"/>
      <c r="K6" s="946"/>
      <c r="L6" s="946"/>
      <c r="M6" s="946"/>
    </row>
    <row r="7" spans="1:15" ht="14.25" customHeight="1" x14ac:dyDescent="0.2">
      <c r="A7" s="952" t="s">
        <v>212</v>
      </c>
      <c r="B7" s="952"/>
      <c r="C7" s="952"/>
      <c r="D7" s="952"/>
      <c r="E7" s="952"/>
      <c r="K7" s="953"/>
      <c r="L7" s="953"/>
      <c r="M7" s="953"/>
    </row>
    <row r="8" spans="1:15" ht="12.75" customHeight="1" x14ac:dyDescent="0.2">
      <c r="A8" s="951" t="s">
        <v>163</v>
      </c>
      <c r="B8" s="954">
        <v>153</v>
      </c>
      <c r="C8" s="954">
        <v>176</v>
      </c>
      <c r="D8" s="954">
        <v>31</v>
      </c>
      <c r="E8" s="954">
        <v>31</v>
      </c>
      <c r="F8" s="955">
        <v>10</v>
      </c>
      <c r="G8" s="955">
        <v>10</v>
      </c>
      <c r="H8" s="955">
        <v>127</v>
      </c>
      <c r="I8" s="955">
        <v>366</v>
      </c>
      <c r="J8" s="956">
        <v>107</v>
      </c>
      <c r="K8" s="957">
        <v>75</v>
      </c>
      <c r="L8" s="957">
        <v>86</v>
      </c>
      <c r="M8" s="957">
        <v>87</v>
      </c>
      <c r="N8" s="957">
        <v>51</v>
      </c>
      <c r="O8" s="912">
        <v>62</v>
      </c>
    </row>
    <row r="9" spans="1:15" ht="23.25" customHeight="1" x14ac:dyDescent="0.2">
      <c r="A9" s="951" t="s">
        <v>164</v>
      </c>
      <c r="B9" s="954">
        <v>432</v>
      </c>
      <c r="C9" s="954">
        <v>474</v>
      </c>
      <c r="D9" s="954">
        <v>197</v>
      </c>
      <c r="E9" s="954">
        <v>2</v>
      </c>
      <c r="F9" s="955">
        <v>2</v>
      </c>
      <c r="G9" s="955">
        <v>5</v>
      </c>
      <c r="H9" s="955">
        <v>28</v>
      </c>
      <c r="I9" s="955">
        <v>40</v>
      </c>
      <c r="J9" s="956">
        <v>73</v>
      </c>
      <c r="K9" s="957">
        <v>35</v>
      </c>
      <c r="L9" s="957">
        <v>63</v>
      </c>
      <c r="M9" s="957">
        <v>66</v>
      </c>
      <c r="N9" s="957">
        <v>19</v>
      </c>
      <c r="O9" s="912">
        <v>38</v>
      </c>
    </row>
    <row r="10" spans="1:15" ht="12.75" customHeight="1" x14ac:dyDescent="0.2">
      <c r="A10" s="951" t="s">
        <v>165</v>
      </c>
      <c r="B10" s="954">
        <v>47</v>
      </c>
      <c r="C10" s="954">
        <v>33</v>
      </c>
      <c r="D10" s="954">
        <v>26</v>
      </c>
      <c r="E10" s="954">
        <v>12</v>
      </c>
      <c r="F10" s="955" t="s">
        <v>168</v>
      </c>
      <c r="G10" s="955" t="s">
        <v>168</v>
      </c>
      <c r="H10" s="955">
        <v>7</v>
      </c>
      <c r="I10" s="955">
        <v>113</v>
      </c>
      <c r="J10" s="956">
        <v>33</v>
      </c>
      <c r="K10" s="957">
        <v>54</v>
      </c>
      <c r="L10" s="957">
        <v>56</v>
      </c>
      <c r="M10" s="957">
        <v>64</v>
      </c>
      <c r="N10" s="957">
        <v>21</v>
      </c>
      <c r="O10" s="912">
        <v>35</v>
      </c>
    </row>
    <row r="11" spans="1:15" ht="12.75" customHeight="1" x14ac:dyDescent="0.2">
      <c r="A11" s="951" t="s">
        <v>166</v>
      </c>
      <c r="B11" s="954">
        <v>29</v>
      </c>
      <c r="C11" s="954">
        <v>46</v>
      </c>
      <c r="D11" s="954">
        <v>5</v>
      </c>
      <c r="E11" s="954" t="s">
        <v>168</v>
      </c>
      <c r="F11" s="956">
        <v>1</v>
      </c>
      <c r="G11" s="955">
        <v>2</v>
      </c>
      <c r="H11" s="955">
        <v>10</v>
      </c>
      <c r="I11" s="955">
        <v>29</v>
      </c>
      <c r="J11" s="956">
        <v>1</v>
      </c>
      <c r="K11" s="957" t="s">
        <v>168</v>
      </c>
      <c r="L11" s="957" t="s">
        <v>168</v>
      </c>
      <c r="M11" s="957" t="s">
        <v>168</v>
      </c>
      <c r="N11" s="955" t="s">
        <v>361</v>
      </c>
      <c r="O11" s="955" t="s">
        <v>361</v>
      </c>
    </row>
    <row r="12" spans="1:15" ht="12.75" customHeight="1" x14ac:dyDescent="0.2">
      <c r="A12" s="951" t="s">
        <v>167</v>
      </c>
      <c r="B12" s="954">
        <v>57</v>
      </c>
      <c r="C12" s="954">
        <v>74</v>
      </c>
      <c r="D12" s="954" t="s">
        <v>168</v>
      </c>
      <c r="E12" s="954">
        <v>1</v>
      </c>
      <c r="F12" s="955">
        <v>1</v>
      </c>
      <c r="G12" s="955">
        <v>1</v>
      </c>
      <c r="H12" s="955">
        <v>3</v>
      </c>
      <c r="I12" s="955">
        <v>11</v>
      </c>
      <c r="J12" s="956">
        <v>25</v>
      </c>
      <c r="K12" s="957">
        <v>9</v>
      </c>
      <c r="L12" s="957">
        <v>5</v>
      </c>
      <c r="M12" s="957">
        <v>6</v>
      </c>
      <c r="N12" s="957">
        <v>2</v>
      </c>
      <c r="O12" s="912">
        <v>11</v>
      </c>
    </row>
    <row r="13" spans="1:15" ht="14.25" customHeight="1" x14ac:dyDescent="0.2">
      <c r="A13" s="951" t="s">
        <v>213</v>
      </c>
      <c r="B13" s="955" t="s">
        <v>361</v>
      </c>
      <c r="C13" s="955" t="s">
        <v>361</v>
      </c>
      <c r="D13" s="955" t="s">
        <v>361</v>
      </c>
      <c r="E13" s="955" t="s">
        <v>361</v>
      </c>
      <c r="F13" s="955" t="s">
        <v>361</v>
      </c>
      <c r="G13" s="955" t="s">
        <v>361</v>
      </c>
      <c r="H13" s="955" t="s">
        <v>361</v>
      </c>
      <c r="I13" s="955" t="s">
        <v>361</v>
      </c>
      <c r="J13" s="956">
        <v>39</v>
      </c>
      <c r="K13" s="957">
        <v>73</v>
      </c>
      <c r="L13" s="957">
        <v>102</v>
      </c>
      <c r="M13" s="957">
        <v>110</v>
      </c>
      <c r="N13" s="957">
        <v>51</v>
      </c>
      <c r="O13" s="912">
        <v>77</v>
      </c>
    </row>
    <row r="14" spans="1:15" ht="14.25" customHeight="1" x14ac:dyDescent="0.2">
      <c r="A14" s="951" t="s">
        <v>223</v>
      </c>
      <c r="B14" s="955" t="s">
        <v>361</v>
      </c>
      <c r="C14" s="955" t="s">
        <v>361</v>
      </c>
      <c r="D14" s="955" t="s">
        <v>361</v>
      </c>
      <c r="E14" s="955" t="s">
        <v>361</v>
      </c>
      <c r="F14" s="955" t="s">
        <v>361</v>
      </c>
      <c r="G14" s="955" t="s">
        <v>361</v>
      </c>
      <c r="H14" s="955" t="s">
        <v>361</v>
      </c>
      <c r="I14" s="955" t="s">
        <v>361</v>
      </c>
      <c r="J14" s="955" t="s">
        <v>361</v>
      </c>
      <c r="K14" s="955" t="s">
        <v>361</v>
      </c>
      <c r="L14" s="957">
        <v>39</v>
      </c>
      <c r="M14" s="957">
        <v>40</v>
      </c>
      <c r="N14" s="957">
        <v>50</v>
      </c>
      <c r="O14" s="912">
        <v>61</v>
      </c>
    </row>
    <row r="15" spans="1:15" ht="14.25" customHeight="1" x14ac:dyDescent="0.2">
      <c r="A15" s="951" t="s">
        <v>214</v>
      </c>
      <c r="B15" s="954">
        <v>309</v>
      </c>
      <c r="C15" s="954">
        <v>502</v>
      </c>
      <c r="D15" s="954">
        <v>1324</v>
      </c>
      <c r="E15" s="954">
        <v>788</v>
      </c>
      <c r="F15" s="955">
        <v>1114</v>
      </c>
      <c r="G15" s="955">
        <v>924</v>
      </c>
      <c r="H15" s="955">
        <v>413</v>
      </c>
      <c r="I15" s="955">
        <v>276</v>
      </c>
      <c r="J15" s="956">
        <v>269</v>
      </c>
      <c r="K15" s="957">
        <v>66</v>
      </c>
      <c r="L15" s="957">
        <v>190</v>
      </c>
      <c r="M15" s="957">
        <v>200</v>
      </c>
      <c r="N15" s="957">
        <v>169</v>
      </c>
      <c r="O15" s="912">
        <v>54</v>
      </c>
    </row>
    <row r="16" spans="1:15" ht="12.75" customHeight="1" x14ac:dyDescent="0.2">
      <c r="A16" s="951" t="s">
        <v>50</v>
      </c>
      <c r="B16" s="955" t="s">
        <v>361</v>
      </c>
      <c r="C16" s="955" t="s">
        <v>361</v>
      </c>
      <c r="D16" s="955" t="s">
        <v>361</v>
      </c>
      <c r="E16" s="955" t="s">
        <v>361</v>
      </c>
      <c r="F16" s="955" t="s">
        <v>361</v>
      </c>
      <c r="G16" s="955" t="s">
        <v>361</v>
      </c>
      <c r="H16" s="955" t="s">
        <v>361</v>
      </c>
      <c r="I16" s="955" t="s">
        <v>361</v>
      </c>
      <c r="J16" s="955" t="s">
        <v>361</v>
      </c>
      <c r="K16" s="955" t="s">
        <v>361</v>
      </c>
      <c r="L16" s="955" t="s">
        <v>361</v>
      </c>
      <c r="M16" s="955" t="s">
        <v>361</v>
      </c>
      <c r="N16" s="912">
        <v>117</v>
      </c>
      <c r="O16" s="912">
        <v>122</v>
      </c>
    </row>
    <row r="17" spans="1:15" ht="12.75" customHeight="1" x14ac:dyDescent="0.2">
      <c r="A17" s="951"/>
      <c r="B17" s="954"/>
      <c r="C17" s="954"/>
      <c r="D17" s="954"/>
      <c r="E17" s="954"/>
      <c r="F17" s="955"/>
      <c r="G17" s="956"/>
      <c r="H17" s="956"/>
      <c r="I17" s="956"/>
      <c r="J17" s="956"/>
      <c r="K17" s="957"/>
      <c r="L17" s="957"/>
      <c r="M17" s="957"/>
    </row>
    <row r="18" spans="1:15" ht="12.75" customHeight="1" x14ac:dyDescent="0.2">
      <c r="A18" s="952" t="s">
        <v>169</v>
      </c>
      <c r="B18" s="958"/>
      <c r="C18" s="958"/>
      <c r="D18" s="958"/>
      <c r="E18" s="958"/>
      <c r="F18" s="955"/>
      <c r="G18" s="956"/>
      <c r="H18" s="956"/>
      <c r="I18" s="956"/>
      <c r="J18" s="956"/>
      <c r="K18" s="957"/>
      <c r="L18" s="957"/>
      <c r="M18" s="957"/>
      <c r="N18" s="933"/>
    </row>
    <row r="19" spans="1:15" ht="12.75" customHeight="1" x14ac:dyDescent="0.2">
      <c r="A19" s="951" t="s">
        <v>170</v>
      </c>
      <c r="B19" s="954">
        <v>103</v>
      </c>
      <c r="C19" s="954">
        <v>167</v>
      </c>
      <c r="D19" s="954">
        <v>54</v>
      </c>
      <c r="E19" s="954">
        <v>41</v>
      </c>
      <c r="F19" s="955">
        <v>28</v>
      </c>
      <c r="G19" s="955">
        <v>82</v>
      </c>
      <c r="H19" s="955">
        <v>54</v>
      </c>
      <c r="I19" s="955">
        <v>106</v>
      </c>
      <c r="J19" s="956">
        <v>45</v>
      </c>
      <c r="K19" s="957">
        <v>66</v>
      </c>
      <c r="L19" s="957">
        <v>28</v>
      </c>
      <c r="M19" s="957">
        <v>29</v>
      </c>
      <c r="N19" s="933">
        <v>23</v>
      </c>
      <c r="O19" s="912">
        <v>30</v>
      </c>
    </row>
    <row r="20" spans="1:15" ht="12.75" customHeight="1" x14ac:dyDescent="0.2">
      <c r="A20" s="951" t="s">
        <v>171</v>
      </c>
      <c r="B20" s="954">
        <v>97</v>
      </c>
      <c r="C20" s="954">
        <v>86</v>
      </c>
      <c r="D20" s="954">
        <v>5</v>
      </c>
      <c r="E20" s="954">
        <v>1</v>
      </c>
      <c r="F20" s="955" t="s">
        <v>168</v>
      </c>
      <c r="G20" s="955">
        <v>3</v>
      </c>
      <c r="H20" s="955">
        <v>1</v>
      </c>
      <c r="I20" s="955">
        <v>33</v>
      </c>
      <c r="J20" s="956" t="s">
        <v>168</v>
      </c>
      <c r="K20" s="957" t="s">
        <v>168</v>
      </c>
      <c r="L20" s="957" t="s">
        <v>168</v>
      </c>
      <c r="M20" s="957" t="s">
        <v>168</v>
      </c>
      <c r="N20" s="957" t="s">
        <v>361</v>
      </c>
      <c r="O20" s="957" t="s">
        <v>361</v>
      </c>
    </row>
    <row r="21" spans="1:15" ht="14.25" customHeight="1" x14ac:dyDescent="0.2">
      <c r="A21" s="951" t="s">
        <v>215</v>
      </c>
      <c r="B21" s="955" t="s">
        <v>361</v>
      </c>
      <c r="C21" s="955" t="s">
        <v>361</v>
      </c>
      <c r="D21" s="955" t="s">
        <v>361</v>
      </c>
      <c r="E21" s="955" t="s">
        <v>361</v>
      </c>
      <c r="F21" s="955" t="s">
        <v>361</v>
      </c>
      <c r="G21" s="955" t="s">
        <v>361</v>
      </c>
      <c r="H21" s="955" t="s">
        <v>361</v>
      </c>
      <c r="I21" s="955" t="s">
        <v>361</v>
      </c>
      <c r="J21" s="956">
        <v>11</v>
      </c>
      <c r="K21" s="957">
        <v>4</v>
      </c>
      <c r="L21" s="957">
        <v>70</v>
      </c>
      <c r="M21" s="957" t="s">
        <v>168</v>
      </c>
      <c r="N21" s="933">
        <v>16</v>
      </c>
      <c r="O21" s="912">
        <v>23</v>
      </c>
    </row>
    <row r="22" spans="1:15" ht="12.75" customHeight="1" x14ac:dyDescent="0.2">
      <c r="A22" s="951" t="s">
        <v>172</v>
      </c>
      <c r="B22" s="954">
        <v>137</v>
      </c>
      <c r="C22" s="954">
        <v>120</v>
      </c>
      <c r="D22" s="954">
        <v>59</v>
      </c>
      <c r="E22" s="954">
        <v>28</v>
      </c>
      <c r="F22" s="955">
        <v>14</v>
      </c>
      <c r="G22" s="955">
        <v>1</v>
      </c>
      <c r="H22" s="955">
        <v>42</v>
      </c>
      <c r="I22" s="955">
        <v>270</v>
      </c>
      <c r="J22" s="956">
        <v>44</v>
      </c>
      <c r="K22" s="957">
        <v>65</v>
      </c>
      <c r="L22" s="957">
        <v>41</v>
      </c>
      <c r="M22" s="957">
        <v>39</v>
      </c>
      <c r="N22" s="933">
        <v>26</v>
      </c>
      <c r="O22" s="912">
        <v>31</v>
      </c>
    </row>
    <row r="23" spans="1:15" ht="14.25" customHeight="1" x14ac:dyDescent="0.2">
      <c r="A23" s="951" t="s">
        <v>216</v>
      </c>
      <c r="B23" s="954">
        <v>227</v>
      </c>
      <c r="C23" s="954">
        <v>256</v>
      </c>
      <c r="D23" s="954">
        <v>620</v>
      </c>
      <c r="E23" s="954">
        <v>716</v>
      </c>
      <c r="F23" s="955">
        <v>301</v>
      </c>
      <c r="G23" s="955">
        <v>246</v>
      </c>
      <c r="H23" s="955">
        <v>348</v>
      </c>
      <c r="I23" s="955">
        <v>214</v>
      </c>
      <c r="J23" s="956">
        <v>63</v>
      </c>
      <c r="K23" s="957">
        <v>34</v>
      </c>
      <c r="L23" s="957">
        <v>5</v>
      </c>
      <c r="M23" s="957">
        <v>57</v>
      </c>
      <c r="N23" s="957" t="s">
        <v>361</v>
      </c>
      <c r="O23" s="957" t="s">
        <v>361</v>
      </c>
    </row>
    <row r="24" spans="1:15" ht="14.25" customHeight="1" x14ac:dyDescent="0.2">
      <c r="A24" s="951" t="s">
        <v>51</v>
      </c>
      <c r="B24" s="955" t="s">
        <v>361</v>
      </c>
      <c r="C24" s="955" t="s">
        <v>361</v>
      </c>
      <c r="D24" s="955" t="s">
        <v>361</v>
      </c>
      <c r="E24" s="955" t="s">
        <v>361</v>
      </c>
      <c r="F24" s="955" t="s">
        <v>361</v>
      </c>
      <c r="G24" s="955" t="s">
        <v>361</v>
      </c>
      <c r="H24" s="955" t="s">
        <v>361</v>
      </c>
      <c r="I24" s="955" t="s">
        <v>361</v>
      </c>
      <c r="J24" s="955" t="s">
        <v>361</v>
      </c>
      <c r="K24" s="955" t="s">
        <v>361</v>
      </c>
      <c r="L24" s="955" t="s">
        <v>361</v>
      </c>
      <c r="M24" s="955" t="s">
        <v>361</v>
      </c>
      <c r="N24" s="933">
        <v>75</v>
      </c>
      <c r="O24" s="912">
        <v>59</v>
      </c>
    </row>
    <row r="25" spans="1:15" ht="14.25" customHeight="1" x14ac:dyDescent="0.2">
      <c r="A25" s="951" t="s">
        <v>52</v>
      </c>
      <c r="B25" s="955" t="s">
        <v>361</v>
      </c>
      <c r="C25" s="955" t="s">
        <v>361</v>
      </c>
      <c r="D25" s="955" t="s">
        <v>361</v>
      </c>
      <c r="E25" s="955" t="s">
        <v>361</v>
      </c>
      <c r="F25" s="955" t="s">
        <v>361</v>
      </c>
      <c r="G25" s="955" t="s">
        <v>361</v>
      </c>
      <c r="H25" s="955" t="s">
        <v>361</v>
      </c>
      <c r="I25" s="955" t="s">
        <v>361</v>
      </c>
      <c r="J25" s="955" t="s">
        <v>361</v>
      </c>
      <c r="K25" s="955" t="s">
        <v>361</v>
      </c>
      <c r="L25" s="955" t="s">
        <v>361</v>
      </c>
      <c r="M25" s="955" t="s">
        <v>361</v>
      </c>
      <c r="N25" s="933">
        <v>147</v>
      </c>
      <c r="O25" s="912">
        <v>89</v>
      </c>
    </row>
    <row r="26" spans="1:15" ht="12.75" customHeight="1" x14ac:dyDescent="0.2">
      <c r="A26" s="951"/>
      <c r="B26" s="954"/>
      <c r="C26" s="954"/>
      <c r="D26" s="954"/>
      <c r="E26" s="954"/>
      <c r="F26" s="955"/>
      <c r="G26" s="956"/>
      <c r="H26" s="956"/>
      <c r="I26" s="956"/>
      <c r="J26" s="956"/>
      <c r="K26" s="957"/>
      <c r="L26" s="957"/>
      <c r="M26" s="957"/>
    </row>
    <row r="27" spans="1:15" ht="12.75" customHeight="1" x14ac:dyDescent="0.2">
      <c r="A27" s="952" t="s">
        <v>173</v>
      </c>
      <c r="B27" s="958"/>
      <c r="C27" s="958"/>
      <c r="D27" s="958"/>
      <c r="E27" s="958"/>
      <c r="F27" s="955"/>
      <c r="G27" s="956"/>
      <c r="H27" s="956"/>
      <c r="I27" s="956"/>
      <c r="J27" s="956"/>
      <c r="K27" s="957"/>
      <c r="L27" s="957"/>
      <c r="M27" s="957"/>
      <c r="N27" s="933"/>
    </row>
    <row r="28" spans="1:15" ht="12.75" customHeight="1" x14ac:dyDescent="0.2">
      <c r="A28" s="951" t="s">
        <v>174</v>
      </c>
      <c r="B28" s="954">
        <v>93</v>
      </c>
      <c r="C28" s="954">
        <v>81</v>
      </c>
      <c r="D28" s="954">
        <v>5</v>
      </c>
      <c r="E28" s="954">
        <v>11</v>
      </c>
      <c r="F28" s="955">
        <v>3</v>
      </c>
      <c r="G28" s="955">
        <v>21</v>
      </c>
      <c r="H28" s="955">
        <v>23</v>
      </c>
      <c r="I28" s="955">
        <v>95</v>
      </c>
      <c r="J28" s="956">
        <v>45</v>
      </c>
      <c r="K28" s="957">
        <v>106</v>
      </c>
      <c r="L28" s="957">
        <v>167</v>
      </c>
      <c r="M28" s="957">
        <v>166</v>
      </c>
      <c r="N28" s="933">
        <v>43</v>
      </c>
      <c r="O28" s="912">
        <v>40</v>
      </c>
    </row>
    <row r="29" spans="1:15" ht="12.75" customHeight="1" x14ac:dyDescent="0.2">
      <c r="A29" s="951" t="s">
        <v>175</v>
      </c>
      <c r="B29" s="954">
        <v>181</v>
      </c>
      <c r="C29" s="954">
        <v>212</v>
      </c>
      <c r="D29" s="954">
        <v>66</v>
      </c>
      <c r="E29" s="954">
        <v>105</v>
      </c>
      <c r="F29" s="955">
        <v>50</v>
      </c>
      <c r="G29" s="955">
        <v>118</v>
      </c>
      <c r="H29" s="955">
        <v>142</v>
      </c>
      <c r="I29" s="955">
        <v>171</v>
      </c>
      <c r="J29" s="956">
        <v>146</v>
      </c>
      <c r="K29" s="957">
        <v>88</v>
      </c>
      <c r="L29" s="957">
        <v>114</v>
      </c>
      <c r="M29" s="957">
        <v>107</v>
      </c>
      <c r="N29" s="933">
        <v>85</v>
      </c>
      <c r="O29" s="912">
        <v>83</v>
      </c>
    </row>
    <row r="30" spans="1:15" ht="14.25" customHeight="1" x14ac:dyDescent="0.2">
      <c r="A30" s="951" t="s">
        <v>217</v>
      </c>
      <c r="B30" s="954">
        <v>187</v>
      </c>
      <c r="C30" s="954">
        <v>238</v>
      </c>
      <c r="D30" s="954">
        <v>153</v>
      </c>
      <c r="E30" s="954">
        <v>54</v>
      </c>
      <c r="F30" s="955">
        <v>57</v>
      </c>
      <c r="G30" s="955">
        <v>111</v>
      </c>
      <c r="H30" s="955">
        <v>111</v>
      </c>
      <c r="I30" s="955">
        <v>130</v>
      </c>
      <c r="J30" s="956">
        <v>65</v>
      </c>
      <c r="K30" s="957">
        <v>183</v>
      </c>
      <c r="L30" s="957">
        <v>183</v>
      </c>
      <c r="M30" s="957">
        <v>356</v>
      </c>
      <c r="N30" s="933">
        <v>392</v>
      </c>
      <c r="O30" s="912">
        <v>321</v>
      </c>
    </row>
    <row r="31" spans="1:15" ht="14.25" customHeight="1" x14ac:dyDescent="0.2">
      <c r="A31" s="951" t="s">
        <v>218</v>
      </c>
      <c r="B31" s="954">
        <v>207</v>
      </c>
      <c r="C31" s="954">
        <v>306</v>
      </c>
      <c r="D31" s="954">
        <v>195</v>
      </c>
      <c r="E31" s="954">
        <v>148</v>
      </c>
      <c r="F31" s="955">
        <v>120</v>
      </c>
      <c r="G31" s="955">
        <v>172</v>
      </c>
      <c r="H31" s="955">
        <v>286</v>
      </c>
      <c r="I31" s="955">
        <v>374</v>
      </c>
      <c r="J31" s="956">
        <v>306</v>
      </c>
      <c r="K31" s="957">
        <v>290</v>
      </c>
      <c r="L31" s="957">
        <v>315</v>
      </c>
      <c r="M31" s="957">
        <v>320</v>
      </c>
      <c r="N31" s="933">
        <v>248</v>
      </c>
      <c r="O31" s="912">
        <v>241</v>
      </c>
    </row>
    <row r="32" spans="1:15" ht="14.25" customHeight="1" x14ac:dyDescent="0.2">
      <c r="A32" s="951" t="s">
        <v>179</v>
      </c>
      <c r="B32" s="955" t="s">
        <v>361</v>
      </c>
      <c r="C32" s="955" t="s">
        <v>361</v>
      </c>
      <c r="D32" s="955" t="s">
        <v>361</v>
      </c>
      <c r="E32" s="955" t="s">
        <v>361</v>
      </c>
      <c r="F32" s="955" t="s">
        <v>361</v>
      </c>
      <c r="G32" s="955" t="s">
        <v>361</v>
      </c>
      <c r="H32" s="955" t="s">
        <v>361</v>
      </c>
      <c r="I32" s="955" t="s">
        <v>361</v>
      </c>
      <c r="J32" s="955" t="s">
        <v>361</v>
      </c>
      <c r="K32" s="955" t="s">
        <v>361</v>
      </c>
      <c r="L32" s="957">
        <v>26</v>
      </c>
      <c r="M32" s="957">
        <v>24</v>
      </c>
      <c r="N32" s="933">
        <v>42</v>
      </c>
      <c r="O32" s="912">
        <v>29</v>
      </c>
    </row>
    <row r="33" spans="1:15" x14ac:dyDescent="0.2">
      <c r="A33" s="951"/>
      <c r="B33" s="954"/>
      <c r="C33" s="954"/>
      <c r="D33" s="954"/>
      <c r="E33" s="954"/>
      <c r="F33" s="955"/>
      <c r="G33" s="956"/>
      <c r="H33" s="956"/>
      <c r="I33" s="956"/>
      <c r="J33" s="956"/>
      <c r="K33" s="957"/>
      <c r="L33" s="957"/>
      <c r="M33" s="957"/>
      <c r="N33" s="933"/>
    </row>
    <row r="34" spans="1:15" ht="14.25" customHeight="1" x14ac:dyDescent="0.2">
      <c r="A34" s="952" t="s">
        <v>219</v>
      </c>
      <c r="B34" s="958"/>
      <c r="C34" s="958"/>
      <c r="D34" s="958"/>
      <c r="E34" s="958"/>
      <c r="F34" s="955"/>
      <c r="G34" s="956"/>
      <c r="H34" s="956"/>
      <c r="I34" s="956"/>
      <c r="J34" s="956"/>
      <c r="K34" s="957"/>
      <c r="L34" s="957"/>
      <c r="M34" s="957"/>
      <c r="N34" s="933"/>
    </row>
    <row r="35" spans="1:15" ht="12.75" customHeight="1" x14ac:dyDescent="0.2">
      <c r="A35" s="951" t="s">
        <v>176</v>
      </c>
      <c r="B35" s="955" t="s">
        <v>361</v>
      </c>
      <c r="C35" s="955" t="s">
        <v>361</v>
      </c>
      <c r="D35" s="955" t="s">
        <v>361</v>
      </c>
      <c r="E35" s="955" t="s">
        <v>361</v>
      </c>
      <c r="F35" s="955" t="s">
        <v>361</v>
      </c>
      <c r="G35" s="956" t="s">
        <v>361</v>
      </c>
      <c r="H35" s="956" t="s">
        <v>361</v>
      </c>
      <c r="I35" s="956" t="s">
        <v>361</v>
      </c>
      <c r="J35" s="956">
        <v>49</v>
      </c>
      <c r="K35" s="957">
        <v>66</v>
      </c>
      <c r="L35" s="957">
        <v>49</v>
      </c>
      <c r="M35" s="957">
        <v>53</v>
      </c>
      <c r="N35" s="933">
        <v>53</v>
      </c>
      <c r="O35" s="912">
        <v>81</v>
      </c>
    </row>
    <row r="36" spans="1:15" ht="12.75" customHeight="1" x14ac:dyDescent="0.2">
      <c r="A36" s="951" t="s">
        <v>177</v>
      </c>
      <c r="B36" s="955" t="s">
        <v>361</v>
      </c>
      <c r="C36" s="955" t="s">
        <v>361</v>
      </c>
      <c r="D36" s="955" t="s">
        <v>361</v>
      </c>
      <c r="E36" s="955" t="s">
        <v>361</v>
      </c>
      <c r="F36" s="955" t="s">
        <v>361</v>
      </c>
      <c r="G36" s="956" t="s">
        <v>361</v>
      </c>
      <c r="H36" s="956" t="s">
        <v>361</v>
      </c>
      <c r="I36" s="956" t="s">
        <v>361</v>
      </c>
      <c r="J36" s="956">
        <v>456</v>
      </c>
      <c r="K36" s="957">
        <v>667</v>
      </c>
      <c r="L36" s="957">
        <v>773</v>
      </c>
      <c r="M36" s="957">
        <v>809</v>
      </c>
      <c r="N36" s="933">
        <v>573</v>
      </c>
      <c r="O36" s="912">
        <v>601</v>
      </c>
    </row>
    <row r="37" spans="1:15" ht="12.75" customHeight="1" x14ac:dyDescent="0.2">
      <c r="A37" s="951" t="s">
        <v>178</v>
      </c>
      <c r="B37" s="955" t="s">
        <v>361</v>
      </c>
      <c r="C37" s="955" t="s">
        <v>361</v>
      </c>
      <c r="D37" s="955" t="s">
        <v>361</v>
      </c>
      <c r="E37" s="955" t="s">
        <v>361</v>
      </c>
      <c r="F37" s="955" t="s">
        <v>361</v>
      </c>
      <c r="G37" s="956" t="s">
        <v>361</v>
      </c>
      <c r="H37" s="956" t="s">
        <v>361</v>
      </c>
      <c r="I37" s="956" t="s">
        <v>361</v>
      </c>
      <c r="J37" s="956">
        <v>129</v>
      </c>
      <c r="K37" s="957">
        <v>203</v>
      </c>
      <c r="L37" s="957">
        <v>139</v>
      </c>
      <c r="M37" s="957">
        <v>145</v>
      </c>
      <c r="N37" s="933">
        <v>97</v>
      </c>
      <c r="O37" s="912">
        <v>115</v>
      </c>
    </row>
    <row r="38" spans="1:15" ht="12.75" customHeight="1" x14ac:dyDescent="0.2">
      <c r="A38" s="951" t="s">
        <v>179</v>
      </c>
      <c r="B38" s="955" t="s">
        <v>361</v>
      </c>
      <c r="C38" s="955" t="s">
        <v>361</v>
      </c>
      <c r="D38" s="955" t="s">
        <v>361</v>
      </c>
      <c r="E38" s="955" t="s">
        <v>361</v>
      </c>
      <c r="F38" s="955" t="s">
        <v>361</v>
      </c>
      <c r="G38" s="956" t="s">
        <v>361</v>
      </c>
      <c r="H38" s="956" t="s">
        <v>361</v>
      </c>
      <c r="I38" s="956" t="s">
        <v>361</v>
      </c>
      <c r="J38" s="956">
        <v>49</v>
      </c>
      <c r="K38" s="957">
        <v>46</v>
      </c>
      <c r="L38" s="957">
        <v>46</v>
      </c>
      <c r="M38" s="957">
        <v>239</v>
      </c>
      <c r="N38" s="933">
        <v>189</v>
      </c>
      <c r="O38" s="912">
        <v>104</v>
      </c>
    </row>
    <row r="39" spans="1:15" ht="12.75" customHeight="1" x14ac:dyDescent="0.2">
      <c r="A39" s="951"/>
      <c r="B39" s="954"/>
      <c r="C39" s="954"/>
      <c r="D39" s="954"/>
      <c r="E39" s="954"/>
      <c r="F39" s="955"/>
      <c r="G39" s="956"/>
      <c r="H39" s="956"/>
      <c r="I39" s="956"/>
      <c r="J39" s="956"/>
      <c r="K39" s="957"/>
      <c r="L39" s="957"/>
      <c r="M39" s="957"/>
      <c r="N39" s="933"/>
    </row>
    <row r="40" spans="1:15" ht="12.75" customHeight="1" x14ac:dyDescent="0.2">
      <c r="A40" s="952" t="s">
        <v>180</v>
      </c>
      <c r="B40" s="958"/>
      <c r="C40" s="958"/>
      <c r="D40" s="958"/>
      <c r="E40" s="958"/>
      <c r="F40" s="955"/>
      <c r="G40" s="956"/>
      <c r="H40" s="956"/>
      <c r="I40" s="956"/>
      <c r="J40" s="956"/>
      <c r="K40" s="957"/>
      <c r="L40" s="957"/>
      <c r="M40" s="957"/>
      <c r="N40" s="933"/>
    </row>
    <row r="41" spans="1:15" ht="12.75" customHeight="1" x14ac:dyDescent="0.2">
      <c r="A41" s="951" t="s">
        <v>224</v>
      </c>
      <c r="B41" s="954">
        <v>75</v>
      </c>
      <c r="C41" s="954">
        <v>43</v>
      </c>
      <c r="D41" s="954">
        <v>12</v>
      </c>
      <c r="E41" s="954">
        <v>52</v>
      </c>
      <c r="F41" s="955">
        <v>30</v>
      </c>
      <c r="G41" s="955">
        <v>31</v>
      </c>
      <c r="H41" s="955">
        <v>80</v>
      </c>
      <c r="I41" s="955">
        <v>210</v>
      </c>
      <c r="J41" s="956">
        <v>144</v>
      </c>
      <c r="K41" s="957">
        <v>125</v>
      </c>
      <c r="L41" s="957">
        <v>48</v>
      </c>
      <c r="M41" s="957">
        <v>56</v>
      </c>
      <c r="N41" s="933">
        <v>98</v>
      </c>
      <c r="O41" s="912">
        <v>130</v>
      </c>
    </row>
    <row r="42" spans="1:15" ht="12.75" customHeight="1" x14ac:dyDescent="0.2">
      <c r="A42" s="951" t="s">
        <v>181</v>
      </c>
      <c r="B42" s="954">
        <v>37</v>
      </c>
      <c r="C42" s="954">
        <v>24</v>
      </c>
      <c r="D42" s="954">
        <v>1</v>
      </c>
      <c r="E42" s="954">
        <v>1</v>
      </c>
      <c r="F42" s="955">
        <v>2</v>
      </c>
      <c r="G42" s="955" t="s">
        <v>168</v>
      </c>
      <c r="H42" s="955" t="s">
        <v>168</v>
      </c>
      <c r="I42" s="955">
        <v>28</v>
      </c>
      <c r="J42" s="956" t="s">
        <v>168</v>
      </c>
      <c r="K42" s="957" t="s">
        <v>168</v>
      </c>
      <c r="L42" s="957" t="s">
        <v>168</v>
      </c>
      <c r="M42" s="957" t="s">
        <v>168</v>
      </c>
      <c r="N42" s="957" t="s">
        <v>361</v>
      </c>
      <c r="O42" s="957" t="s">
        <v>361</v>
      </c>
    </row>
    <row r="43" spans="1:15" ht="12.75" customHeight="1" x14ac:dyDescent="0.2">
      <c r="A43" s="951" t="s">
        <v>182</v>
      </c>
      <c r="B43" s="954">
        <v>47</v>
      </c>
      <c r="C43" s="954">
        <v>57</v>
      </c>
      <c r="D43" s="954" t="s">
        <v>168</v>
      </c>
      <c r="E43" s="954" t="s">
        <v>168</v>
      </c>
      <c r="F43" s="955" t="s">
        <v>168</v>
      </c>
      <c r="G43" s="955" t="s">
        <v>168</v>
      </c>
      <c r="H43" s="955">
        <v>1</v>
      </c>
      <c r="I43" s="955">
        <v>17</v>
      </c>
      <c r="J43" s="956">
        <v>8</v>
      </c>
      <c r="K43" s="957" t="s">
        <v>168</v>
      </c>
      <c r="L43" s="957" t="s">
        <v>168</v>
      </c>
      <c r="M43" s="957" t="s">
        <v>168</v>
      </c>
      <c r="N43" s="957" t="s">
        <v>361</v>
      </c>
      <c r="O43" s="957" t="s">
        <v>361</v>
      </c>
    </row>
    <row r="44" spans="1:15" ht="12.75" customHeight="1" x14ac:dyDescent="0.2">
      <c r="A44" s="951" t="s">
        <v>183</v>
      </c>
      <c r="B44" s="954">
        <v>115</v>
      </c>
      <c r="C44" s="954">
        <v>102</v>
      </c>
      <c r="D44" s="954">
        <v>8</v>
      </c>
      <c r="E44" s="954">
        <v>13</v>
      </c>
      <c r="F44" s="955">
        <v>10</v>
      </c>
      <c r="G44" s="955">
        <v>31</v>
      </c>
      <c r="H44" s="955">
        <v>66</v>
      </c>
      <c r="I44" s="955">
        <v>84</v>
      </c>
      <c r="J44" s="956">
        <v>78</v>
      </c>
      <c r="K44" s="957">
        <v>59</v>
      </c>
      <c r="L44" s="957">
        <v>41</v>
      </c>
      <c r="M44" s="957">
        <v>43</v>
      </c>
      <c r="N44" s="933">
        <v>73</v>
      </c>
      <c r="O44" s="912">
        <v>65</v>
      </c>
    </row>
    <row r="45" spans="1:15" ht="12.75" customHeight="1" x14ac:dyDescent="0.2">
      <c r="A45" s="951"/>
      <c r="B45" s="954"/>
      <c r="C45" s="954"/>
      <c r="D45" s="954"/>
      <c r="E45" s="954"/>
      <c r="F45" s="955"/>
      <c r="G45" s="956"/>
      <c r="H45" s="956"/>
      <c r="I45" s="956"/>
      <c r="J45" s="956"/>
      <c r="K45" s="957"/>
      <c r="L45" s="957"/>
      <c r="M45" s="957"/>
      <c r="N45" s="933"/>
    </row>
    <row r="46" spans="1:15" ht="12.75" customHeight="1" x14ac:dyDescent="0.2">
      <c r="A46" s="952" t="s">
        <v>184</v>
      </c>
      <c r="B46" s="958"/>
      <c r="C46" s="958"/>
      <c r="D46" s="958"/>
      <c r="E46" s="958"/>
      <c r="F46" s="955"/>
      <c r="G46" s="956"/>
      <c r="H46" s="956"/>
      <c r="I46" s="956"/>
      <c r="J46" s="956"/>
      <c r="K46" s="957"/>
      <c r="L46" s="957"/>
      <c r="M46" s="957"/>
      <c r="N46" s="933"/>
    </row>
    <row r="47" spans="1:15" ht="12.75" customHeight="1" x14ac:dyDescent="0.2">
      <c r="A47" s="951" t="s">
        <v>185</v>
      </c>
      <c r="B47" s="954">
        <v>117</v>
      </c>
      <c r="C47" s="954">
        <v>117</v>
      </c>
      <c r="D47" s="954">
        <v>80</v>
      </c>
      <c r="E47" s="954">
        <v>115</v>
      </c>
      <c r="F47" s="955">
        <v>73</v>
      </c>
      <c r="G47" s="955">
        <v>185</v>
      </c>
      <c r="H47" s="955">
        <v>106</v>
      </c>
      <c r="I47" s="955">
        <v>152</v>
      </c>
      <c r="J47" s="956">
        <v>120</v>
      </c>
      <c r="K47" s="957">
        <v>135</v>
      </c>
      <c r="L47" s="957">
        <v>98</v>
      </c>
      <c r="M47" s="957">
        <v>97</v>
      </c>
      <c r="N47" s="933">
        <v>178</v>
      </c>
      <c r="O47" s="912">
        <v>164</v>
      </c>
    </row>
    <row r="48" spans="1:15" ht="12.75" customHeight="1" x14ac:dyDescent="0.2">
      <c r="A48" s="951" t="s">
        <v>186</v>
      </c>
      <c r="B48" s="954">
        <v>81</v>
      </c>
      <c r="C48" s="954">
        <v>96</v>
      </c>
      <c r="D48" s="954">
        <v>20</v>
      </c>
      <c r="E48" s="954">
        <v>27</v>
      </c>
      <c r="F48" s="955">
        <v>10</v>
      </c>
      <c r="G48" s="955">
        <v>3</v>
      </c>
      <c r="H48" s="955">
        <v>13</v>
      </c>
      <c r="I48" s="955">
        <v>44</v>
      </c>
      <c r="J48" s="956">
        <v>111</v>
      </c>
      <c r="K48" s="957">
        <v>86</v>
      </c>
      <c r="L48" s="957">
        <v>98</v>
      </c>
      <c r="M48" s="957">
        <v>102</v>
      </c>
      <c r="N48" s="933">
        <v>114</v>
      </c>
      <c r="O48" s="912">
        <v>141</v>
      </c>
    </row>
    <row r="49" spans="1:15" ht="12.75" customHeight="1" x14ac:dyDescent="0.2">
      <c r="A49" s="951" t="s">
        <v>187</v>
      </c>
      <c r="B49" s="954">
        <v>63</v>
      </c>
      <c r="C49" s="954">
        <v>74</v>
      </c>
      <c r="D49" s="954">
        <v>4</v>
      </c>
      <c r="E49" s="954">
        <v>8</v>
      </c>
      <c r="F49" s="955">
        <v>2</v>
      </c>
      <c r="G49" s="955" t="s">
        <v>168</v>
      </c>
      <c r="H49" s="955">
        <v>19</v>
      </c>
      <c r="I49" s="955">
        <v>34</v>
      </c>
      <c r="J49" s="956">
        <v>43</v>
      </c>
      <c r="K49" s="957">
        <v>50</v>
      </c>
      <c r="L49" s="957">
        <v>43</v>
      </c>
      <c r="M49" s="957">
        <v>43</v>
      </c>
      <c r="N49" s="933">
        <v>29</v>
      </c>
      <c r="O49" s="912">
        <v>46</v>
      </c>
    </row>
    <row r="50" spans="1:15" ht="12.75" customHeight="1" x14ac:dyDescent="0.2">
      <c r="A50" s="951" t="s">
        <v>188</v>
      </c>
      <c r="B50" s="954">
        <v>73</v>
      </c>
      <c r="C50" s="954">
        <v>82</v>
      </c>
      <c r="D50" s="954">
        <v>8</v>
      </c>
      <c r="E50" s="954">
        <v>15</v>
      </c>
      <c r="F50" s="955">
        <v>10</v>
      </c>
      <c r="G50" s="955">
        <v>43</v>
      </c>
      <c r="H50" s="955">
        <v>80</v>
      </c>
      <c r="I50" s="955">
        <v>110</v>
      </c>
      <c r="J50" s="956">
        <v>81</v>
      </c>
      <c r="K50" s="957">
        <v>82</v>
      </c>
      <c r="L50" s="957">
        <v>80</v>
      </c>
      <c r="M50" s="957">
        <v>88</v>
      </c>
      <c r="N50" s="933">
        <v>104</v>
      </c>
      <c r="O50" s="912">
        <v>116</v>
      </c>
    </row>
    <row r="51" spans="1:15" ht="12.75" customHeight="1" x14ac:dyDescent="0.2">
      <c r="A51" s="951" t="s">
        <v>189</v>
      </c>
      <c r="B51" s="954">
        <v>51</v>
      </c>
      <c r="C51" s="954">
        <v>32</v>
      </c>
      <c r="D51" s="954" t="s">
        <v>168</v>
      </c>
      <c r="E51" s="954" t="s">
        <v>168</v>
      </c>
      <c r="F51" s="955" t="s">
        <v>168</v>
      </c>
      <c r="G51" s="955">
        <v>8</v>
      </c>
      <c r="H51" s="955">
        <v>5</v>
      </c>
      <c r="I51" s="955">
        <v>1</v>
      </c>
      <c r="J51" s="956">
        <v>2</v>
      </c>
      <c r="K51" s="957" t="s">
        <v>168</v>
      </c>
      <c r="L51" s="957" t="s">
        <v>168</v>
      </c>
      <c r="M51" s="957" t="s">
        <v>168</v>
      </c>
      <c r="N51" s="957" t="s">
        <v>361</v>
      </c>
      <c r="O51" s="957" t="s">
        <v>361</v>
      </c>
    </row>
    <row r="52" spans="1:15" ht="12.75" customHeight="1" x14ac:dyDescent="0.2">
      <c r="A52" s="951" t="s">
        <v>190</v>
      </c>
      <c r="B52" s="954">
        <v>35</v>
      </c>
      <c r="C52" s="954">
        <v>42</v>
      </c>
      <c r="D52" s="954">
        <v>2</v>
      </c>
      <c r="E52" s="954" t="s">
        <v>168</v>
      </c>
      <c r="F52" s="955">
        <v>1</v>
      </c>
      <c r="G52" s="955" t="s">
        <v>168</v>
      </c>
      <c r="H52" s="955">
        <v>3</v>
      </c>
      <c r="I52" s="955">
        <v>10</v>
      </c>
      <c r="J52" s="956">
        <v>4</v>
      </c>
      <c r="K52" s="957">
        <v>2</v>
      </c>
      <c r="L52" s="957">
        <v>2</v>
      </c>
      <c r="M52" s="957">
        <v>2</v>
      </c>
      <c r="N52" s="933">
        <v>1</v>
      </c>
      <c r="O52" s="912">
        <v>1</v>
      </c>
    </row>
    <row r="53" spans="1:15" ht="12.75" customHeight="1" x14ac:dyDescent="0.2">
      <c r="A53" s="951" t="s">
        <v>220</v>
      </c>
      <c r="B53" s="955" t="s">
        <v>361</v>
      </c>
      <c r="C53" s="955" t="s">
        <v>361</v>
      </c>
      <c r="D53" s="955" t="s">
        <v>361</v>
      </c>
      <c r="E53" s="955" t="s">
        <v>361</v>
      </c>
      <c r="F53" s="955" t="s">
        <v>361</v>
      </c>
      <c r="G53" s="955" t="s">
        <v>361</v>
      </c>
      <c r="H53" s="955" t="s">
        <v>361</v>
      </c>
      <c r="I53" s="955" t="s">
        <v>361</v>
      </c>
      <c r="J53" s="956">
        <v>47</v>
      </c>
      <c r="K53" s="957">
        <v>102</v>
      </c>
      <c r="L53" s="957">
        <v>107</v>
      </c>
      <c r="M53" s="957">
        <v>368</v>
      </c>
      <c r="N53" s="933">
        <v>42</v>
      </c>
      <c r="O53" s="912">
        <v>69</v>
      </c>
    </row>
    <row r="54" spans="1:15" ht="12.75" customHeight="1" x14ac:dyDescent="0.2">
      <c r="A54" s="951" t="s">
        <v>221</v>
      </c>
      <c r="B54" s="955" t="s">
        <v>361</v>
      </c>
      <c r="C54" s="955" t="s">
        <v>361</v>
      </c>
      <c r="D54" s="955" t="s">
        <v>361</v>
      </c>
      <c r="E54" s="955" t="s">
        <v>361</v>
      </c>
      <c r="F54" s="955" t="s">
        <v>361</v>
      </c>
      <c r="G54" s="955" t="s">
        <v>361</v>
      </c>
      <c r="H54" s="955" t="s">
        <v>361</v>
      </c>
      <c r="I54" s="955" t="s">
        <v>361</v>
      </c>
      <c r="J54" s="956">
        <v>8</v>
      </c>
      <c r="K54" s="957">
        <v>6</v>
      </c>
      <c r="L54" s="957">
        <v>8</v>
      </c>
      <c r="M54" s="957">
        <v>9</v>
      </c>
      <c r="N54" s="933">
        <v>25</v>
      </c>
      <c r="O54" s="912">
        <v>27</v>
      </c>
    </row>
    <row r="55" spans="1:15" ht="12.75" customHeight="1" x14ac:dyDescent="0.2">
      <c r="A55" s="951" t="s">
        <v>222</v>
      </c>
      <c r="B55" s="955" t="s">
        <v>361</v>
      </c>
      <c r="C55" s="955" t="s">
        <v>361</v>
      </c>
      <c r="D55" s="955" t="s">
        <v>361</v>
      </c>
      <c r="E55" s="955" t="s">
        <v>361</v>
      </c>
      <c r="F55" s="955" t="s">
        <v>361</v>
      </c>
      <c r="G55" s="955" t="s">
        <v>361</v>
      </c>
      <c r="H55" s="955" t="s">
        <v>361</v>
      </c>
      <c r="I55" s="955" t="s">
        <v>361</v>
      </c>
      <c r="J55" s="956">
        <v>33</v>
      </c>
      <c r="K55" s="957">
        <v>41</v>
      </c>
      <c r="L55" s="957" t="s">
        <v>168</v>
      </c>
      <c r="M55" s="957" t="s">
        <v>168</v>
      </c>
      <c r="N55" s="957" t="s">
        <v>168</v>
      </c>
      <c r="O55" s="957" t="s">
        <v>168</v>
      </c>
    </row>
    <row r="56" spans="1:15" ht="12.75" customHeight="1" x14ac:dyDescent="0.2">
      <c r="A56" s="951" t="s">
        <v>225</v>
      </c>
      <c r="B56" s="955" t="s">
        <v>361</v>
      </c>
      <c r="C56" s="955" t="s">
        <v>361</v>
      </c>
      <c r="D56" s="955" t="s">
        <v>361</v>
      </c>
      <c r="E56" s="955" t="s">
        <v>361</v>
      </c>
      <c r="F56" s="955" t="s">
        <v>361</v>
      </c>
      <c r="G56" s="955" t="s">
        <v>361</v>
      </c>
      <c r="H56" s="955" t="s">
        <v>361</v>
      </c>
      <c r="I56" s="955" t="s">
        <v>361</v>
      </c>
      <c r="J56" s="955" t="s">
        <v>361</v>
      </c>
      <c r="K56" s="955" t="s">
        <v>361</v>
      </c>
      <c r="L56" s="957">
        <v>27</v>
      </c>
      <c r="M56" s="957">
        <v>24</v>
      </c>
      <c r="N56" s="933">
        <v>8</v>
      </c>
      <c r="O56" s="912">
        <v>9</v>
      </c>
    </row>
    <row r="57" spans="1:15" ht="12.75" customHeight="1" x14ac:dyDescent="0.2">
      <c r="A57" s="951" t="s">
        <v>226</v>
      </c>
      <c r="B57" s="954">
        <v>183</v>
      </c>
      <c r="C57" s="954">
        <v>240</v>
      </c>
      <c r="D57" s="954">
        <v>175</v>
      </c>
      <c r="E57" s="954">
        <v>318</v>
      </c>
      <c r="F57" s="955">
        <v>214</v>
      </c>
      <c r="G57" s="955">
        <v>237</v>
      </c>
      <c r="H57" s="955">
        <v>365</v>
      </c>
      <c r="I57" s="955">
        <v>216</v>
      </c>
      <c r="J57" s="956">
        <v>107</v>
      </c>
      <c r="K57" s="957">
        <v>129</v>
      </c>
      <c r="L57" s="957">
        <v>27</v>
      </c>
      <c r="M57" s="957">
        <v>128</v>
      </c>
      <c r="N57" s="933">
        <v>122</v>
      </c>
      <c r="O57" s="912">
        <v>89</v>
      </c>
    </row>
    <row r="58" spans="1:15" ht="12.75" customHeight="1" x14ac:dyDescent="0.2">
      <c r="A58" s="951"/>
      <c r="B58" s="954"/>
      <c r="C58" s="954"/>
      <c r="D58" s="954"/>
      <c r="E58" s="954"/>
      <c r="F58" s="955"/>
      <c r="G58" s="956"/>
      <c r="H58" s="956"/>
      <c r="I58" s="956"/>
      <c r="J58" s="956"/>
      <c r="K58" s="957"/>
      <c r="L58" s="957"/>
      <c r="M58" s="957"/>
      <c r="N58" s="933"/>
    </row>
    <row r="59" spans="1:15" ht="12.75" customHeight="1" x14ac:dyDescent="0.2">
      <c r="A59" s="952" t="s">
        <v>191</v>
      </c>
      <c r="B59" s="958"/>
      <c r="C59" s="958"/>
      <c r="D59" s="958"/>
      <c r="E59" s="958"/>
      <c r="F59" s="955"/>
      <c r="G59" s="956"/>
      <c r="H59" s="956"/>
      <c r="I59" s="956"/>
      <c r="J59" s="956"/>
      <c r="K59" s="957"/>
      <c r="L59" s="957"/>
      <c r="M59" s="957"/>
      <c r="N59" s="933"/>
    </row>
    <row r="60" spans="1:15" ht="12.75" customHeight="1" x14ac:dyDescent="0.2">
      <c r="A60" s="951" t="s">
        <v>227</v>
      </c>
      <c r="B60" s="955" t="s">
        <v>361</v>
      </c>
      <c r="C60" s="955" t="s">
        <v>361</v>
      </c>
      <c r="D60" s="955" t="s">
        <v>361</v>
      </c>
      <c r="E60" s="955" t="s">
        <v>361</v>
      </c>
      <c r="F60" s="955" t="s">
        <v>361</v>
      </c>
      <c r="G60" s="956" t="s">
        <v>361</v>
      </c>
      <c r="H60" s="956" t="s">
        <v>361</v>
      </c>
      <c r="I60" s="956" t="s">
        <v>361</v>
      </c>
      <c r="J60" s="956">
        <v>136</v>
      </c>
      <c r="K60" s="957" t="s">
        <v>168</v>
      </c>
      <c r="L60" s="957" t="s">
        <v>168</v>
      </c>
      <c r="M60" s="957" t="s">
        <v>168</v>
      </c>
      <c r="N60" s="933">
        <v>1492</v>
      </c>
      <c r="O60" s="1087">
        <v>1666</v>
      </c>
    </row>
    <row r="61" spans="1:15" ht="12.75" customHeight="1" x14ac:dyDescent="0.2">
      <c r="A61" s="951" t="s">
        <v>228</v>
      </c>
      <c r="B61" s="955" t="s">
        <v>361</v>
      </c>
      <c r="C61" s="955" t="s">
        <v>361</v>
      </c>
      <c r="D61" s="955" t="s">
        <v>361</v>
      </c>
      <c r="E61" s="955" t="s">
        <v>361</v>
      </c>
      <c r="F61" s="955" t="s">
        <v>361</v>
      </c>
      <c r="G61" s="956" t="s">
        <v>361</v>
      </c>
      <c r="H61" s="956" t="s">
        <v>361</v>
      </c>
      <c r="I61" s="956" t="s">
        <v>361</v>
      </c>
      <c r="J61" s="956">
        <v>172</v>
      </c>
      <c r="K61" s="957">
        <v>213</v>
      </c>
      <c r="L61" s="957">
        <v>169</v>
      </c>
      <c r="M61" s="957">
        <v>66</v>
      </c>
      <c r="N61" s="957" t="s">
        <v>361</v>
      </c>
      <c r="O61" s="957" t="s">
        <v>361</v>
      </c>
    </row>
    <row r="62" spans="1:15" ht="12.75" customHeight="1" x14ac:dyDescent="0.2">
      <c r="A62" s="951" t="s">
        <v>229</v>
      </c>
      <c r="B62" s="955" t="s">
        <v>361</v>
      </c>
      <c r="C62" s="955" t="s">
        <v>361</v>
      </c>
      <c r="D62" s="955" t="s">
        <v>361</v>
      </c>
      <c r="E62" s="955" t="s">
        <v>361</v>
      </c>
      <c r="F62" s="955" t="s">
        <v>361</v>
      </c>
      <c r="G62" s="956" t="s">
        <v>361</v>
      </c>
      <c r="H62" s="956" t="s">
        <v>361</v>
      </c>
      <c r="I62" s="956" t="s">
        <v>361</v>
      </c>
      <c r="J62" s="956">
        <v>125</v>
      </c>
      <c r="K62" s="957">
        <v>74</v>
      </c>
      <c r="L62" s="957">
        <v>207</v>
      </c>
      <c r="M62" s="957">
        <v>204</v>
      </c>
      <c r="N62" s="957" t="s">
        <v>361</v>
      </c>
      <c r="O62" s="957" t="s">
        <v>361</v>
      </c>
    </row>
    <row r="63" spans="1:15" ht="12.75" customHeight="1" x14ac:dyDescent="0.2">
      <c r="A63" s="951" t="s">
        <v>192</v>
      </c>
      <c r="B63" s="954">
        <v>355</v>
      </c>
      <c r="C63" s="954">
        <v>360</v>
      </c>
      <c r="D63" s="954">
        <v>995</v>
      </c>
      <c r="E63" s="954">
        <v>1701</v>
      </c>
      <c r="F63" s="955">
        <v>1102</v>
      </c>
      <c r="G63" s="955">
        <v>343</v>
      </c>
      <c r="H63" s="955">
        <v>876</v>
      </c>
      <c r="I63" s="955">
        <v>157</v>
      </c>
      <c r="J63" s="956">
        <v>71</v>
      </c>
      <c r="K63" s="957" t="s">
        <v>168</v>
      </c>
      <c r="L63" s="957" t="s">
        <v>168</v>
      </c>
      <c r="M63" s="957" t="s">
        <v>168</v>
      </c>
      <c r="N63" s="957" t="s">
        <v>361</v>
      </c>
      <c r="O63" s="957" t="s">
        <v>361</v>
      </c>
    </row>
    <row r="64" spans="1:15" ht="12.75" customHeight="1" x14ac:dyDescent="0.2">
      <c r="A64" s="951" t="s">
        <v>193</v>
      </c>
      <c r="B64" s="954">
        <v>37</v>
      </c>
      <c r="C64" s="954">
        <v>54</v>
      </c>
      <c r="D64" s="954">
        <v>4</v>
      </c>
      <c r="E64" s="954">
        <v>16</v>
      </c>
      <c r="F64" s="955" t="s">
        <v>168</v>
      </c>
      <c r="G64" s="955">
        <v>12</v>
      </c>
      <c r="H64" s="955">
        <v>71</v>
      </c>
      <c r="I64" s="955">
        <v>276</v>
      </c>
      <c r="J64" s="956" t="s">
        <v>168</v>
      </c>
      <c r="K64" s="957" t="s">
        <v>168</v>
      </c>
      <c r="L64" s="957" t="s">
        <v>168</v>
      </c>
      <c r="M64" s="957" t="s">
        <v>168</v>
      </c>
      <c r="N64" s="957" t="s">
        <v>361</v>
      </c>
      <c r="O64" s="957" t="s">
        <v>361</v>
      </c>
    </row>
    <row r="65" spans="1:15" ht="12.75" customHeight="1" x14ac:dyDescent="0.2">
      <c r="A65" s="951" t="s">
        <v>194</v>
      </c>
      <c r="B65" s="954">
        <v>37</v>
      </c>
      <c r="C65" s="954">
        <v>49</v>
      </c>
      <c r="D65" s="954" t="s">
        <v>168</v>
      </c>
      <c r="E65" s="954">
        <v>15</v>
      </c>
      <c r="F65" s="955">
        <v>10</v>
      </c>
      <c r="G65" s="955">
        <v>9</v>
      </c>
      <c r="H65" s="955">
        <v>47</v>
      </c>
      <c r="I65" s="955" t="s">
        <v>168</v>
      </c>
      <c r="J65" s="956" t="s">
        <v>168</v>
      </c>
      <c r="K65" s="957" t="s">
        <v>168</v>
      </c>
      <c r="L65" s="957" t="s">
        <v>168</v>
      </c>
      <c r="M65" s="957" t="s">
        <v>168</v>
      </c>
      <c r="N65" s="957" t="s">
        <v>361</v>
      </c>
      <c r="O65" s="957" t="s">
        <v>361</v>
      </c>
    </row>
    <row r="66" spans="1:15" ht="12.75" customHeight="1" x14ac:dyDescent="0.2">
      <c r="A66" s="951" t="s">
        <v>230</v>
      </c>
      <c r="B66" s="955" t="s">
        <v>361</v>
      </c>
      <c r="C66" s="955" t="s">
        <v>361</v>
      </c>
      <c r="D66" s="955" t="s">
        <v>361</v>
      </c>
      <c r="E66" s="955" t="s">
        <v>361</v>
      </c>
      <c r="F66" s="955" t="s">
        <v>361</v>
      </c>
      <c r="G66" s="955" t="s">
        <v>361</v>
      </c>
      <c r="H66" s="955" t="s">
        <v>361</v>
      </c>
      <c r="I66" s="955" t="s">
        <v>361</v>
      </c>
      <c r="J66" s="956">
        <v>1</v>
      </c>
      <c r="K66" s="957" t="s">
        <v>168</v>
      </c>
      <c r="L66" s="957">
        <v>12</v>
      </c>
      <c r="M66" s="957">
        <v>12</v>
      </c>
      <c r="N66" s="957" t="s">
        <v>168</v>
      </c>
      <c r="O66" s="912">
        <v>1</v>
      </c>
    </row>
    <row r="67" spans="1:15" ht="12.75" customHeight="1" x14ac:dyDescent="0.2">
      <c r="A67" s="951" t="s">
        <v>231</v>
      </c>
      <c r="B67" s="955" t="s">
        <v>361</v>
      </c>
      <c r="C67" s="955" t="s">
        <v>361</v>
      </c>
      <c r="D67" s="955" t="s">
        <v>361</v>
      </c>
      <c r="E67" s="955" t="s">
        <v>361</v>
      </c>
      <c r="F67" s="955" t="s">
        <v>361</v>
      </c>
      <c r="G67" s="955" t="s">
        <v>361</v>
      </c>
      <c r="H67" s="955" t="s">
        <v>361</v>
      </c>
      <c r="I67" s="955" t="s">
        <v>361</v>
      </c>
      <c r="J67" s="956">
        <v>1292</v>
      </c>
      <c r="K67" s="957">
        <v>1187</v>
      </c>
      <c r="L67" s="957">
        <v>1210</v>
      </c>
      <c r="M67" s="957">
        <v>1351</v>
      </c>
      <c r="N67" s="957" t="s">
        <v>168</v>
      </c>
      <c r="O67" s="957" t="s">
        <v>168</v>
      </c>
    </row>
    <row r="68" spans="1:15" ht="12.75" customHeight="1" x14ac:dyDescent="0.2">
      <c r="A68" s="951" t="s">
        <v>232</v>
      </c>
      <c r="B68" s="955" t="s">
        <v>361</v>
      </c>
      <c r="C68" s="955" t="s">
        <v>361</v>
      </c>
      <c r="D68" s="955" t="s">
        <v>361</v>
      </c>
      <c r="E68" s="955" t="s">
        <v>361</v>
      </c>
      <c r="F68" s="955" t="s">
        <v>361</v>
      </c>
      <c r="G68" s="955" t="s">
        <v>361</v>
      </c>
      <c r="H68" s="955" t="s">
        <v>361</v>
      </c>
      <c r="I68" s="955" t="s">
        <v>361</v>
      </c>
      <c r="J68" s="956">
        <v>9</v>
      </c>
      <c r="K68" s="957">
        <v>14</v>
      </c>
      <c r="L68" s="957">
        <v>19</v>
      </c>
      <c r="M68" s="957">
        <v>19</v>
      </c>
      <c r="N68" s="933">
        <v>5</v>
      </c>
      <c r="O68" s="912">
        <v>4</v>
      </c>
    </row>
    <row r="69" spans="1:15" ht="12.75" customHeight="1" x14ac:dyDescent="0.2">
      <c r="A69" s="951" t="s">
        <v>233</v>
      </c>
      <c r="B69" s="954">
        <v>359</v>
      </c>
      <c r="C69" s="954">
        <v>390</v>
      </c>
      <c r="D69" s="954" t="s">
        <v>168</v>
      </c>
      <c r="E69" s="954" t="s">
        <v>168</v>
      </c>
      <c r="F69" s="955">
        <v>1362</v>
      </c>
      <c r="G69" s="955">
        <v>936</v>
      </c>
      <c r="H69" s="955">
        <v>452</v>
      </c>
      <c r="I69" s="955">
        <v>1320</v>
      </c>
      <c r="J69" s="956">
        <v>263</v>
      </c>
      <c r="K69" s="957">
        <v>133</v>
      </c>
      <c r="L69" s="957">
        <v>306</v>
      </c>
      <c r="M69" s="957">
        <v>17</v>
      </c>
      <c r="N69" s="957" t="s">
        <v>361</v>
      </c>
      <c r="O69" s="957" t="s">
        <v>361</v>
      </c>
    </row>
    <row r="70" spans="1:15" ht="12.75" customHeight="1" x14ac:dyDescent="0.2">
      <c r="A70" s="951" t="s">
        <v>52</v>
      </c>
      <c r="B70" s="954" t="s">
        <v>361</v>
      </c>
      <c r="C70" s="954" t="s">
        <v>361</v>
      </c>
      <c r="D70" s="954" t="s">
        <v>361</v>
      </c>
      <c r="E70" s="954" t="s">
        <v>361</v>
      </c>
      <c r="F70" s="954" t="s">
        <v>361</v>
      </c>
      <c r="G70" s="954" t="s">
        <v>361</v>
      </c>
      <c r="H70" s="954" t="s">
        <v>361</v>
      </c>
      <c r="I70" s="954" t="s">
        <v>361</v>
      </c>
      <c r="J70" s="954" t="s">
        <v>361</v>
      </c>
      <c r="K70" s="954" t="s">
        <v>361</v>
      </c>
      <c r="L70" s="954" t="s">
        <v>361</v>
      </c>
      <c r="M70" s="954" t="s">
        <v>361</v>
      </c>
      <c r="N70" s="933">
        <v>63</v>
      </c>
      <c r="O70" s="912">
        <v>7</v>
      </c>
    </row>
    <row r="71" spans="1:15" ht="12.75" customHeight="1" x14ac:dyDescent="0.2">
      <c r="A71" s="943" t="s">
        <v>152</v>
      </c>
      <c r="B71" s="959">
        <v>3924</v>
      </c>
      <c r="C71" s="959">
        <v>4533</v>
      </c>
      <c r="D71" s="959">
        <v>4049</v>
      </c>
      <c r="E71" s="959">
        <v>4219</v>
      </c>
      <c r="F71" s="959">
        <v>4527</v>
      </c>
      <c r="G71" s="959">
        <v>3534</v>
      </c>
      <c r="H71" s="959">
        <v>3779</v>
      </c>
      <c r="I71" s="959">
        <v>4887</v>
      </c>
      <c r="J71" s="959">
        <v>4810</v>
      </c>
      <c r="K71" s="959">
        <v>4568</v>
      </c>
      <c r="L71" s="959">
        <v>4999</v>
      </c>
      <c r="M71" s="959">
        <v>5546</v>
      </c>
      <c r="N71" s="960">
        <v>4843</v>
      </c>
      <c r="O71" s="961">
        <v>4842</v>
      </c>
    </row>
    <row r="72" spans="1:15" ht="12.75" customHeight="1" x14ac:dyDescent="0.2">
      <c r="A72" s="962"/>
      <c r="B72" s="963" t="str">
        <f>IF(B71=SUM(B8:B69),"","TOTAL DOESN’T MATCH SUM OF THE PARTS")</f>
        <v/>
      </c>
      <c r="C72" s="963" t="str">
        <f t="shared" ref="C72:M72" si="0">IF(C71=SUM(C8:C69),"","TOTAL DOESN’T MATCH SUM OF THE PARTS")</f>
        <v/>
      </c>
      <c r="D72" s="963" t="str">
        <f t="shared" si="0"/>
        <v/>
      </c>
      <c r="E72" s="963" t="str">
        <f t="shared" si="0"/>
        <v/>
      </c>
      <c r="F72" s="963" t="str">
        <f t="shared" si="0"/>
        <v/>
      </c>
      <c r="G72" s="963" t="str">
        <f t="shared" si="0"/>
        <v/>
      </c>
      <c r="H72" s="963" t="str">
        <f t="shared" si="0"/>
        <v/>
      </c>
      <c r="I72" s="963" t="str">
        <f t="shared" si="0"/>
        <v/>
      </c>
      <c r="J72" s="963" t="str">
        <f t="shared" si="0"/>
        <v/>
      </c>
      <c r="K72" s="963" t="str">
        <f t="shared" si="0"/>
        <v/>
      </c>
      <c r="L72" s="963" t="str">
        <f t="shared" si="0"/>
        <v/>
      </c>
      <c r="M72" s="963" t="str">
        <f t="shared" si="0"/>
        <v/>
      </c>
      <c r="N72" s="963"/>
      <c r="O72" s="963"/>
    </row>
    <row r="73" spans="1:15" ht="12.75" customHeight="1" x14ac:dyDescent="0.2">
      <c r="A73" s="1020"/>
      <c r="B73" s="1021"/>
      <c r="C73" s="1021"/>
      <c r="D73" s="1021"/>
      <c r="E73" s="1021"/>
      <c r="F73" s="1021"/>
      <c r="G73" s="1021"/>
      <c r="H73" s="1021"/>
      <c r="I73" s="1021"/>
      <c r="J73" s="1021"/>
      <c r="K73" s="1021"/>
      <c r="L73" s="1021"/>
      <c r="M73" s="1021"/>
      <c r="N73" s="1021"/>
    </row>
    <row r="74" spans="1:15" ht="12.75" customHeight="1" x14ac:dyDescent="0.2">
      <c r="A74" s="964" t="s">
        <v>154</v>
      </c>
      <c r="B74" s="964"/>
      <c r="C74" s="964"/>
      <c r="D74" s="964"/>
      <c r="E74" s="964"/>
    </row>
    <row r="75" spans="1:15" x14ac:dyDescent="0.2">
      <c r="A75" s="1368" t="s">
        <v>106</v>
      </c>
      <c r="B75" s="1368"/>
      <c r="C75" s="1368"/>
      <c r="D75" s="1368"/>
      <c r="E75" s="1368"/>
      <c r="F75" s="1369"/>
      <c r="G75" s="1369"/>
      <c r="H75" s="1369"/>
      <c r="I75" s="1369"/>
      <c r="J75" s="1369"/>
      <c r="K75" s="1370"/>
      <c r="L75" s="1370"/>
      <c r="M75" s="1370"/>
    </row>
    <row r="76" spans="1:15" ht="12.75" customHeight="1" x14ac:dyDescent="0.2">
      <c r="A76" s="1368" t="s">
        <v>107</v>
      </c>
      <c r="B76" s="1368"/>
      <c r="C76" s="1368"/>
      <c r="D76" s="1368"/>
      <c r="E76" s="1368"/>
      <c r="F76" s="1370"/>
      <c r="G76" s="1370"/>
      <c r="H76" s="1370"/>
      <c r="I76" s="1370"/>
      <c r="J76" s="1370"/>
      <c r="K76" s="1370"/>
      <c r="L76" s="1370"/>
      <c r="M76" s="1370"/>
    </row>
    <row r="77" spans="1:15" ht="21.75" customHeight="1" x14ac:dyDescent="0.2">
      <c r="A77" s="1353" t="s">
        <v>359</v>
      </c>
      <c r="B77" s="1353"/>
      <c r="C77" s="1353"/>
      <c r="D77" s="1353"/>
      <c r="E77" s="1353"/>
      <c r="F77" s="1353"/>
      <c r="G77" s="1353"/>
      <c r="H77" s="1353"/>
      <c r="I77" s="1353"/>
      <c r="J77" s="1353"/>
      <c r="K77" s="1353"/>
      <c r="L77" s="1353"/>
      <c r="M77" s="1353"/>
      <c r="N77" s="1353"/>
    </row>
    <row r="78" spans="1:15" ht="12.75" customHeight="1" x14ac:dyDescent="0.2">
      <c r="A78" s="1367" t="s">
        <v>108</v>
      </c>
      <c r="B78" s="1367"/>
      <c r="C78" s="1367"/>
      <c r="D78" s="1367"/>
      <c r="E78" s="1367"/>
      <c r="F78" s="1370"/>
      <c r="G78" s="1370"/>
      <c r="H78" s="1370"/>
      <c r="I78" s="1370"/>
      <c r="J78" s="1370"/>
      <c r="K78" s="1370"/>
      <c r="L78" s="1370"/>
      <c r="M78" s="1370"/>
    </row>
    <row r="79" spans="1:15" ht="12.75" customHeight="1" x14ac:dyDescent="0.2">
      <c r="A79" s="1367" t="s">
        <v>53</v>
      </c>
      <c r="B79" s="1367"/>
      <c r="C79" s="1367"/>
      <c r="D79" s="1367"/>
      <c r="E79" s="1367"/>
      <c r="F79" s="1367"/>
      <c r="G79" s="1367"/>
      <c r="H79" s="924"/>
      <c r="I79" s="924"/>
      <c r="J79" s="924"/>
      <c r="K79" s="924"/>
      <c r="L79" s="924"/>
      <c r="M79" s="924"/>
    </row>
    <row r="80" spans="1:15" ht="12.75" customHeight="1" x14ac:dyDescent="0.2">
      <c r="A80" s="988"/>
      <c r="B80" s="988"/>
      <c r="C80" s="988"/>
      <c r="D80" s="988"/>
      <c r="E80" s="988"/>
      <c r="F80" s="988"/>
      <c r="G80" s="988"/>
      <c r="H80" s="990"/>
      <c r="I80" s="990"/>
      <c r="J80" s="990"/>
      <c r="K80" s="990"/>
      <c r="L80" s="990"/>
      <c r="M80" s="990"/>
    </row>
    <row r="81" spans="1:12" ht="12.75" customHeight="1" x14ac:dyDescent="0.2">
      <c r="A81" s="939" t="s">
        <v>99</v>
      </c>
      <c r="B81" s="946"/>
      <c r="C81" s="946"/>
      <c r="D81" s="946"/>
      <c r="E81" s="946"/>
      <c r="F81" s="946"/>
      <c r="G81" s="946"/>
      <c r="H81" s="946"/>
      <c r="I81" s="946"/>
      <c r="J81" s="946"/>
      <c r="K81" s="946"/>
      <c r="L81" s="946"/>
    </row>
    <row r="82" spans="1:12" ht="12.75" customHeight="1" x14ac:dyDescent="0.2">
      <c r="A82" s="940" t="s">
        <v>102</v>
      </c>
      <c r="B82" s="965"/>
      <c r="C82" s="965"/>
      <c r="D82" s="965"/>
      <c r="E82" s="965"/>
      <c r="F82" s="920"/>
      <c r="G82" s="920"/>
      <c r="H82" s="920"/>
      <c r="I82" s="920"/>
      <c r="J82" s="920"/>
      <c r="K82" s="920"/>
      <c r="L82" s="920"/>
    </row>
    <row r="83" spans="1:12" ht="12.75" customHeight="1" x14ac:dyDescent="0.2">
      <c r="A83" s="946"/>
      <c r="B83" s="946"/>
      <c r="C83" s="946"/>
      <c r="D83" s="946"/>
      <c r="E83" s="946"/>
      <c r="F83" s="946"/>
      <c r="G83" s="946"/>
      <c r="H83" s="946"/>
      <c r="I83" s="946"/>
      <c r="J83" s="946"/>
      <c r="K83" s="946"/>
      <c r="L83" s="946"/>
    </row>
    <row r="84" spans="1:12" ht="12.75" customHeight="1" x14ac:dyDescent="0.2">
      <c r="A84" s="946"/>
      <c r="B84" s="946"/>
      <c r="C84" s="946"/>
      <c r="D84" s="946"/>
      <c r="E84" s="946"/>
      <c r="F84" s="946"/>
      <c r="G84" s="946"/>
      <c r="H84" s="946"/>
      <c r="I84" s="946"/>
      <c r="J84" s="946"/>
      <c r="K84" s="946"/>
      <c r="L84" s="946"/>
    </row>
    <row r="85" spans="1:12" ht="12.75" customHeight="1" x14ac:dyDescent="0.2">
      <c r="A85" s="946"/>
      <c r="B85" s="946"/>
      <c r="C85" s="946"/>
      <c r="D85" s="946"/>
      <c r="E85" s="946"/>
      <c r="F85" s="946"/>
      <c r="G85" s="946"/>
      <c r="H85" s="946"/>
      <c r="I85" s="946"/>
      <c r="J85" s="946"/>
      <c r="K85" s="946"/>
      <c r="L85" s="946"/>
    </row>
    <row r="86" spans="1:12" ht="12.75" customHeight="1" x14ac:dyDescent="0.2">
      <c r="A86" s="946"/>
      <c r="B86" s="946"/>
      <c r="C86" s="946"/>
      <c r="D86" s="946"/>
      <c r="E86" s="946"/>
      <c r="F86" s="946"/>
      <c r="G86" s="946"/>
      <c r="H86" s="946"/>
      <c r="I86" s="946"/>
      <c r="J86" s="946"/>
      <c r="K86" s="946"/>
      <c r="L86" s="946"/>
    </row>
    <row r="87" spans="1:12" ht="12.75" customHeight="1" x14ac:dyDescent="0.2">
      <c r="A87" s="946"/>
      <c r="B87" s="946"/>
      <c r="C87" s="946"/>
      <c r="D87" s="946"/>
      <c r="E87" s="946"/>
      <c r="F87" s="946"/>
      <c r="G87" s="946"/>
      <c r="H87" s="946"/>
      <c r="I87" s="946"/>
      <c r="J87" s="946"/>
      <c r="K87" s="946"/>
      <c r="L87" s="946"/>
    </row>
    <row r="88" spans="1:12" ht="12.75" customHeight="1" x14ac:dyDescent="0.2">
      <c r="A88" s="946"/>
      <c r="B88" s="946"/>
      <c r="C88" s="946"/>
      <c r="D88" s="946"/>
      <c r="E88" s="946"/>
      <c r="F88" s="946"/>
      <c r="G88" s="946"/>
      <c r="H88" s="946"/>
      <c r="I88" s="946"/>
      <c r="J88" s="946"/>
      <c r="K88" s="946"/>
      <c r="L88" s="946"/>
    </row>
    <row r="89" spans="1:12" ht="12.75" customHeight="1" x14ac:dyDescent="0.2">
      <c r="A89" s="946"/>
      <c r="B89" s="946"/>
      <c r="C89" s="946"/>
      <c r="D89" s="946"/>
      <c r="E89" s="946"/>
      <c r="F89" s="946"/>
      <c r="G89" s="946"/>
      <c r="H89" s="946"/>
      <c r="I89" s="946"/>
      <c r="J89" s="946"/>
      <c r="K89" s="946"/>
      <c r="L89" s="946"/>
    </row>
    <row r="90" spans="1:12" ht="12.75" customHeight="1" x14ac:dyDescent="0.2">
      <c r="A90" s="946"/>
      <c r="B90" s="946"/>
      <c r="C90" s="946"/>
      <c r="D90" s="946"/>
      <c r="E90" s="946"/>
      <c r="F90" s="946"/>
      <c r="G90" s="946"/>
      <c r="H90" s="946"/>
      <c r="I90" s="946"/>
      <c r="J90" s="946"/>
      <c r="K90" s="946"/>
      <c r="L90" s="946"/>
    </row>
    <row r="91" spans="1:12" ht="12.75" customHeight="1" x14ac:dyDescent="0.2">
      <c r="A91" s="946"/>
      <c r="B91" s="946"/>
      <c r="C91" s="946"/>
      <c r="D91" s="946"/>
      <c r="E91" s="946"/>
      <c r="F91" s="946"/>
      <c r="G91" s="946"/>
      <c r="H91" s="946"/>
      <c r="I91" s="946"/>
      <c r="J91" s="946"/>
      <c r="K91" s="946"/>
      <c r="L91" s="946"/>
    </row>
    <row r="92" spans="1:12" ht="12.75" customHeight="1" x14ac:dyDescent="0.2">
      <c r="A92" s="946"/>
      <c r="B92" s="946"/>
      <c r="C92" s="946"/>
      <c r="D92" s="946"/>
      <c r="E92" s="946"/>
      <c r="F92" s="946"/>
      <c r="G92" s="946"/>
      <c r="H92" s="946"/>
      <c r="I92" s="946"/>
      <c r="J92" s="946"/>
      <c r="K92" s="946"/>
      <c r="L92" s="946"/>
    </row>
    <row r="93" spans="1:12" ht="12.75" customHeight="1" x14ac:dyDescent="0.2">
      <c r="A93" s="946"/>
      <c r="B93" s="946"/>
      <c r="C93" s="946"/>
      <c r="D93" s="946"/>
      <c r="E93" s="946"/>
      <c r="F93" s="946"/>
      <c r="G93" s="946"/>
      <c r="H93" s="946"/>
      <c r="I93" s="946"/>
      <c r="J93" s="946"/>
      <c r="K93" s="946"/>
      <c r="L93" s="946"/>
    </row>
    <row r="94" spans="1:12" ht="12.75" customHeight="1" x14ac:dyDescent="0.2">
      <c r="A94" s="946"/>
      <c r="B94" s="946"/>
      <c r="C94" s="946"/>
      <c r="D94" s="946"/>
      <c r="E94" s="946"/>
      <c r="F94" s="946"/>
      <c r="G94" s="946"/>
      <c r="H94" s="946"/>
      <c r="I94" s="946"/>
      <c r="J94" s="946"/>
      <c r="K94" s="946"/>
      <c r="L94" s="946"/>
    </row>
    <row r="95" spans="1:12" ht="12.75" customHeight="1" x14ac:dyDescent="0.2">
      <c r="A95" s="946"/>
      <c r="B95" s="946"/>
      <c r="C95" s="946"/>
      <c r="D95" s="946"/>
      <c r="E95" s="946"/>
      <c r="F95" s="946"/>
      <c r="G95" s="946"/>
      <c r="H95" s="946"/>
      <c r="I95" s="946"/>
      <c r="J95" s="946"/>
      <c r="K95" s="946"/>
      <c r="L95" s="946"/>
    </row>
    <row r="96" spans="1:12" ht="12.75" customHeight="1" x14ac:dyDescent="0.2">
      <c r="A96" s="946"/>
      <c r="B96" s="946"/>
      <c r="C96" s="946"/>
      <c r="D96" s="946"/>
      <c r="E96" s="946"/>
      <c r="F96" s="946"/>
      <c r="G96" s="946"/>
      <c r="H96" s="946"/>
      <c r="I96" s="946"/>
      <c r="J96" s="946"/>
      <c r="K96" s="946"/>
      <c r="L96" s="946"/>
    </row>
    <row r="97" spans="1:12" ht="12.75" customHeight="1" x14ac:dyDescent="0.2">
      <c r="A97" s="946"/>
      <c r="B97" s="946"/>
      <c r="C97" s="946"/>
      <c r="D97" s="946"/>
      <c r="E97" s="946"/>
      <c r="F97" s="946"/>
      <c r="G97" s="946"/>
      <c r="H97" s="946"/>
      <c r="I97" s="946"/>
      <c r="J97" s="946"/>
      <c r="K97" s="946"/>
      <c r="L97" s="946"/>
    </row>
    <row r="98" spans="1:12" ht="12.75" customHeight="1" x14ac:dyDescent="0.2"/>
    <row r="99" spans="1:12" ht="12.75" customHeight="1" x14ac:dyDescent="0.2"/>
    <row r="100" spans="1:12" ht="12.75" customHeight="1" x14ac:dyDescent="0.2"/>
    <row r="101" spans="1:12" ht="12.75" customHeight="1" x14ac:dyDescent="0.2"/>
    <row r="102" spans="1:12" ht="12.75" customHeight="1" x14ac:dyDescent="0.2"/>
    <row r="103" spans="1:12" ht="12.75" customHeight="1" x14ac:dyDescent="0.2"/>
    <row r="104" spans="1:12" ht="12.75" customHeight="1" x14ac:dyDescent="0.2"/>
    <row r="105" spans="1:12" ht="12.75" customHeight="1" x14ac:dyDescent="0.2"/>
    <row r="106" spans="1:12" ht="12.75" customHeight="1" x14ac:dyDescent="0.2"/>
    <row r="107" spans="1:12" ht="12.75" customHeight="1" x14ac:dyDescent="0.2"/>
    <row r="108" spans="1:12" ht="12.75" customHeight="1" x14ac:dyDescent="0.2"/>
    <row r="109" spans="1:12" ht="12.75" customHeight="1" x14ac:dyDescent="0.2"/>
    <row r="110" spans="1:12" ht="12.75" customHeight="1" x14ac:dyDescent="0.2"/>
    <row r="111" spans="1:12" ht="12.75" customHeight="1" x14ac:dyDescent="0.2"/>
    <row r="112" spans="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sheetData>
  <mergeCells count="5">
    <mergeCell ref="A79:G79"/>
    <mergeCell ref="A75:M75"/>
    <mergeCell ref="A78:M78"/>
    <mergeCell ref="A76:M76"/>
    <mergeCell ref="A77:N77"/>
  </mergeCells>
  <phoneticPr fontId="2" type="noConversion"/>
  <hyperlinks>
    <hyperlink ref="N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rowBreaks count="1" manualBreakCount="1">
    <brk id="8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31"/>
  <sheetViews>
    <sheetView workbookViewId="0">
      <selection activeCell="B70" sqref="B70"/>
    </sheetView>
  </sheetViews>
  <sheetFormatPr defaultRowHeight="12.75" x14ac:dyDescent="0.2"/>
  <cols>
    <col min="1" max="1" width="18.7109375" style="163" customWidth="1"/>
    <col min="2" max="2" width="11" style="163" customWidth="1"/>
    <col min="3" max="3" width="11.5703125" style="163" customWidth="1"/>
    <col min="4" max="4" width="11.7109375" style="163" customWidth="1"/>
    <col min="5" max="6" width="11" style="163" customWidth="1"/>
    <col min="7" max="7" width="14.42578125" style="163" customWidth="1"/>
    <col min="8" max="11" width="12.7109375" style="163" customWidth="1"/>
    <col min="12" max="12" width="12.140625" style="163" customWidth="1"/>
    <col min="13" max="16" width="11" style="163" customWidth="1"/>
    <col min="17" max="16384" width="9.140625" style="163"/>
  </cols>
  <sheetData>
    <row r="1" spans="1:18" x14ac:dyDescent="0.2">
      <c r="A1" s="887" t="s">
        <v>660</v>
      </c>
      <c r="B1" s="368"/>
      <c r="C1" s="368"/>
      <c r="D1" s="368"/>
      <c r="E1" s="368"/>
      <c r="F1" s="188"/>
      <c r="G1" s="188"/>
      <c r="H1" s="188"/>
      <c r="I1" s="188"/>
      <c r="J1" s="188"/>
      <c r="K1" s="188"/>
      <c r="L1" s="188"/>
      <c r="N1" s="188" t="s">
        <v>531</v>
      </c>
    </row>
    <row r="2" spans="1:18" ht="14.25" customHeight="1" x14ac:dyDescent="0.2">
      <c r="A2" s="1379" t="s">
        <v>29</v>
      </c>
      <c r="B2" s="1379"/>
      <c r="C2" s="1379"/>
      <c r="D2" s="1379"/>
      <c r="E2" s="1380"/>
      <c r="F2" s="1380"/>
      <c r="G2" s="369"/>
      <c r="H2" s="369"/>
      <c r="I2" s="369"/>
      <c r="J2" s="369"/>
      <c r="K2" s="369"/>
      <c r="L2" s="369"/>
    </row>
    <row r="3" spans="1:18" x14ac:dyDescent="0.2">
      <c r="A3" s="1113" t="s">
        <v>778</v>
      </c>
      <c r="B3" s="368"/>
      <c r="C3" s="368"/>
      <c r="D3" s="368"/>
      <c r="E3" s="368"/>
      <c r="F3" s="370"/>
      <c r="G3" s="370"/>
      <c r="H3" s="370"/>
      <c r="I3" s="370"/>
      <c r="J3" s="370"/>
      <c r="K3" s="370"/>
      <c r="L3" s="370"/>
    </row>
    <row r="4" spans="1:18" ht="12.75" customHeight="1" x14ac:dyDescent="0.2">
      <c r="A4" s="371"/>
      <c r="B4" s="237"/>
      <c r="C4" s="237"/>
      <c r="D4" s="1345"/>
      <c r="E4" s="1345"/>
      <c r="F4" s="1345"/>
      <c r="G4" s="237"/>
      <c r="H4" s="237"/>
      <c r="I4" s="237"/>
      <c r="J4" s="237"/>
      <c r="K4" s="237"/>
      <c r="L4" s="237"/>
      <c r="P4" s="187"/>
    </row>
    <row r="5" spans="1:18" ht="21" customHeight="1" x14ac:dyDescent="0.2">
      <c r="A5" s="1321" t="s">
        <v>60</v>
      </c>
      <c r="B5" s="1373" t="s">
        <v>196</v>
      </c>
      <c r="C5" s="1374"/>
      <c r="D5" s="1374"/>
      <c r="E5" s="1374"/>
      <c r="F5" s="1373" t="s">
        <v>197</v>
      </c>
      <c r="G5" s="1374"/>
      <c r="H5" s="1374"/>
      <c r="I5" s="1374"/>
      <c r="J5" s="1374"/>
      <c r="K5" s="1374"/>
      <c r="L5" s="1374"/>
      <c r="M5" s="1374"/>
      <c r="N5" s="1374"/>
      <c r="O5" s="204"/>
    </row>
    <row r="6" spans="1:18" ht="19.5" customHeight="1" x14ac:dyDescent="0.2">
      <c r="A6" s="1322"/>
      <c r="B6" s="1375"/>
      <c r="C6" s="1375"/>
      <c r="D6" s="1375"/>
      <c r="E6" s="1375"/>
      <c r="F6" s="1376" t="s">
        <v>198</v>
      </c>
      <c r="G6" s="1376"/>
      <c r="H6" s="1376"/>
      <c r="I6" s="1326"/>
      <c r="J6" s="1377" t="s">
        <v>34</v>
      </c>
      <c r="K6" s="1376"/>
      <c r="L6" s="1376"/>
      <c r="M6" s="1376"/>
      <c r="N6" s="1381" t="s">
        <v>152</v>
      </c>
    </row>
    <row r="7" spans="1:18" s="192" customFormat="1" ht="28.5" customHeight="1" x14ac:dyDescent="0.2">
      <c r="A7" s="1323"/>
      <c r="B7" s="580" t="s">
        <v>199</v>
      </c>
      <c r="C7" s="580" t="s">
        <v>200</v>
      </c>
      <c r="D7" s="579" t="s">
        <v>33</v>
      </c>
      <c r="E7" s="329" t="s">
        <v>152</v>
      </c>
      <c r="F7" s="580" t="s">
        <v>199</v>
      </c>
      <c r="G7" s="580" t="s">
        <v>200</v>
      </c>
      <c r="H7" s="579" t="s">
        <v>33</v>
      </c>
      <c r="I7" s="329" t="s">
        <v>152</v>
      </c>
      <c r="J7" s="580" t="s">
        <v>199</v>
      </c>
      <c r="K7" s="580" t="s">
        <v>200</v>
      </c>
      <c r="L7" s="579" t="s">
        <v>33</v>
      </c>
      <c r="M7" s="329" t="s">
        <v>152</v>
      </c>
      <c r="N7" s="1382"/>
    </row>
    <row r="8" spans="1:18" x14ac:dyDescent="0.2">
      <c r="A8" s="112">
        <v>2003</v>
      </c>
      <c r="B8" s="372">
        <v>855</v>
      </c>
      <c r="C8" s="372">
        <v>377</v>
      </c>
      <c r="D8" s="372">
        <v>1321</v>
      </c>
      <c r="E8" s="576">
        <v>2553</v>
      </c>
      <c r="F8" s="372">
        <v>307</v>
      </c>
      <c r="G8" s="372">
        <v>198</v>
      </c>
      <c r="H8" s="372">
        <v>572</v>
      </c>
      <c r="I8" s="576">
        <v>1077</v>
      </c>
      <c r="J8" s="372">
        <v>518</v>
      </c>
      <c r="K8" s="372">
        <v>100</v>
      </c>
      <c r="L8" s="372">
        <v>610</v>
      </c>
      <c r="M8" s="576">
        <v>1228</v>
      </c>
      <c r="N8" s="373">
        <v>2305</v>
      </c>
      <c r="O8" s="345"/>
      <c r="P8" s="345"/>
      <c r="Q8" s="345"/>
      <c r="R8" s="345" t="str">
        <f>IF(N8=SUM(I8,M8),"","TOTAL DOES NOT MATCH SUM OF THE PARTS")</f>
        <v/>
      </c>
    </row>
    <row r="9" spans="1:18" x14ac:dyDescent="0.2">
      <c r="A9" s="112">
        <v>2004</v>
      </c>
      <c r="B9" s="372">
        <v>858</v>
      </c>
      <c r="C9" s="372">
        <v>344</v>
      </c>
      <c r="D9" s="372">
        <v>3239</v>
      </c>
      <c r="E9" s="576">
        <v>4441</v>
      </c>
      <c r="F9" s="372">
        <v>371</v>
      </c>
      <c r="G9" s="372">
        <v>248</v>
      </c>
      <c r="H9" s="372">
        <v>2299</v>
      </c>
      <c r="I9" s="576">
        <v>2918</v>
      </c>
      <c r="J9" s="372">
        <v>568</v>
      </c>
      <c r="K9" s="372">
        <v>81</v>
      </c>
      <c r="L9" s="372">
        <v>331</v>
      </c>
      <c r="M9" s="576">
        <v>980</v>
      </c>
      <c r="N9" s="373">
        <v>3898</v>
      </c>
      <c r="O9" s="345"/>
      <c r="P9" s="345"/>
      <c r="Q9" s="345"/>
      <c r="R9" s="345" t="str">
        <f>IF(N9=SUM(I9,M9),"","TOTAL DOES NOT MATCH SUM OF THE PARTS")</f>
        <v/>
      </c>
    </row>
    <row r="10" spans="1:18" x14ac:dyDescent="0.2">
      <c r="A10" s="112">
        <v>2005</v>
      </c>
      <c r="B10" s="372">
        <v>728</v>
      </c>
      <c r="C10" s="372">
        <v>235</v>
      </c>
      <c r="D10" s="372">
        <v>3032</v>
      </c>
      <c r="E10" s="576">
        <v>3995</v>
      </c>
      <c r="F10" s="372">
        <v>290</v>
      </c>
      <c r="G10" s="372">
        <v>116</v>
      </c>
      <c r="H10" s="372">
        <v>2454</v>
      </c>
      <c r="I10" s="576">
        <v>2860</v>
      </c>
      <c r="J10" s="372">
        <v>428</v>
      </c>
      <c r="K10" s="372">
        <v>127</v>
      </c>
      <c r="L10" s="372">
        <v>580</v>
      </c>
      <c r="M10" s="576">
        <v>1135</v>
      </c>
      <c r="N10" s="373">
        <v>3995</v>
      </c>
      <c r="O10" s="345"/>
      <c r="P10" s="345"/>
      <c r="Q10" s="345"/>
      <c r="R10" s="345" t="str">
        <f>IF(N10=SUM(I10,M10),"","TOTAL DOES NOT MATCH SUM OF THE PARTS")</f>
        <v/>
      </c>
    </row>
    <row r="11" spans="1:18" x14ac:dyDescent="0.2">
      <c r="A11" s="112">
        <v>2006</v>
      </c>
      <c r="B11" s="372">
        <v>783</v>
      </c>
      <c r="C11" s="372">
        <v>1554</v>
      </c>
      <c r="D11" s="372">
        <v>2005</v>
      </c>
      <c r="E11" s="576">
        <v>4342</v>
      </c>
      <c r="F11" s="372">
        <v>244</v>
      </c>
      <c r="G11" s="372">
        <v>1549</v>
      </c>
      <c r="H11" s="372">
        <v>1991</v>
      </c>
      <c r="I11" s="576">
        <v>3784</v>
      </c>
      <c r="J11" s="372">
        <v>435</v>
      </c>
      <c r="K11" s="372">
        <v>41</v>
      </c>
      <c r="L11" s="372">
        <v>113</v>
      </c>
      <c r="M11" s="576">
        <v>589</v>
      </c>
      <c r="N11" s="373">
        <v>4373</v>
      </c>
      <c r="O11" s="345"/>
      <c r="P11" s="345"/>
      <c r="Q11" s="345"/>
      <c r="R11" s="345" t="str">
        <f>IF(N11=SUM(I11,M11),"","TOTAL DOES NOT MATCH SUM OF THE PARTS")</f>
        <v/>
      </c>
    </row>
    <row r="12" spans="1:18" x14ac:dyDescent="0.2">
      <c r="A12" s="112">
        <v>2007</v>
      </c>
      <c r="B12" s="372">
        <v>694</v>
      </c>
      <c r="C12" s="372">
        <v>862</v>
      </c>
      <c r="D12" s="372">
        <v>2300</v>
      </c>
      <c r="E12" s="576">
        <v>3856</v>
      </c>
      <c r="F12" s="372">
        <v>196</v>
      </c>
      <c r="G12" s="372">
        <v>1130</v>
      </c>
      <c r="H12" s="372">
        <v>2670</v>
      </c>
      <c r="I12" s="576">
        <v>3996</v>
      </c>
      <c r="J12" s="372">
        <v>311</v>
      </c>
      <c r="K12" s="372">
        <v>96</v>
      </c>
      <c r="L12" s="372">
        <v>157</v>
      </c>
      <c r="M12" s="576">
        <v>564</v>
      </c>
      <c r="N12" s="373">
        <v>4560</v>
      </c>
      <c r="O12" s="345"/>
      <c r="P12" s="345"/>
      <c r="Q12" s="345"/>
      <c r="R12" s="345" t="str">
        <f>IF(N12=SUM(I12,M12),"","TOTAL DOES NOT MATCH SUM OF THE PARTS")</f>
        <v/>
      </c>
    </row>
    <row r="13" spans="1:18" x14ac:dyDescent="0.2">
      <c r="A13" s="112">
        <v>2008</v>
      </c>
      <c r="B13" s="372">
        <v>598</v>
      </c>
      <c r="C13" s="372">
        <v>817</v>
      </c>
      <c r="D13" s="372">
        <v>2503</v>
      </c>
      <c r="E13" s="576">
        <v>3918</v>
      </c>
      <c r="F13" s="372">
        <v>237</v>
      </c>
      <c r="G13" s="372">
        <v>915</v>
      </c>
      <c r="H13" s="372">
        <v>2482</v>
      </c>
      <c r="I13" s="576">
        <v>3634</v>
      </c>
      <c r="J13" s="372">
        <v>361</v>
      </c>
      <c r="K13" s="372">
        <v>113</v>
      </c>
      <c r="L13" s="372">
        <v>246</v>
      </c>
      <c r="M13" s="576">
        <v>720</v>
      </c>
      <c r="N13" s="373">
        <v>4354</v>
      </c>
      <c r="O13" s="345"/>
      <c r="P13" s="345"/>
      <c r="Q13" s="345"/>
      <c r="R13" s="345"/>
    </row>
    <row r="14" spans="1:18" x14ac:dyDescent="0.2">
      <c r="A14" s="112">
        <v>2009</v>
      </c>
      <c r="B14" s="372">
        <v>784</v>
      </c>
      <c r="C14" s="372">
        <v>971</v>
      </c>
      <c r="D14" s="372">
        <v>2745</v>
      </c>
      <c r="E14" s="576">
        <v>4500</v>
      </c>
      <c r="F14" s="372">
        <v>189</v>
      </c>
      <c r="G14" s="372">
        <v>911</v>
      </c>
      <c r="H14" s="372">
        <v>2084</v>
      </c>
      <c r="I14" s="576">
        <v>3184</v>
      </c>
      <c r="J14" s="372">
        <v>552</v>
      </c>
      <c r="K14" s="372">
        <v>110</v>
      </c>
      <c r="L14" s="372">
        <v>507</v>
      </c>
      <c r="M14" s="576">
        <v>1169</v>
      </c>
      <c r="N14" s="373">
        <v>4353</v>
      </c>
      <c r="O14" s="345"/>
      <c r="P14" s="345"/>
      <c r="Q14" s="345"/>
      <c r="R14" s="345"/>
    </row>
    <row r="15" spans="1:18" x14ac:dyDescent="0.2">
      <c r="A15" s="112">
        <v>2010</v>
      </c>
      <c r="B15" s="372">
        <v>896</v>
      </c>
      <c r="C15" s="372">
        <v>1000</v>
      </c>
      <c r="D15" s="372">
        <v>2212</v>
      </c>
      <c r="E15" s="576">
        <v>4108</v>
      </c>
      <c r="F15" s="372">
        <v>223</v>
      </c>
      <c r="G15" s="372">
        <v>878</v>
      </c>
      <c r="H15" s="372">
        <v>1860</v>
      </c>
      <c r="I15" s="576">
        <v>2961</v>
      </c>
      <c r="J15" s="372">
        <v>547</v>
      </c>
      <c r="K15" s="372">
        <v>77</v>
      </c>
      <c r="L15" s="372">
        <v>336</v>
      </c>
      <c r="M15" s="576">
        <v>960</v>
      </c>
      <c r="N15" s="373">
        <v>3921</v>
      </c>
      <c r="O15" s="345"/>
      <c r="P15" s="345"/>
      <c r="Q15" s="345"/>
      <c r="R15" s="345"/>
    </row>
    <row r="16" spans="1:18" x14ac:dyDescent="0.2">
      <c r="A16" s="112">
        <v>2011</v>
      </c>
      <c r="B16" s="372">
        <v>734</v>
      </c>
      <c r="C16" s="372">
        <v>870</v>
      </c>
      <c r="D16" s="372">
        <v>2312</v>
      </c>
      <c r="E16" s="576">
        <v>3916</v>
      </c>
      <c r="F16" s="372">
        <v>183</v>
      </c>
      <c r="G16" s="372">
        <v>786</v>
      </c>
      <c r="H16" s="372">
        <v>2065</v>
      </c>
      <c r="I16" s="576">
        <v>3034</v>
      </c>
      <c r="J16" s="372">
        <v>581</v>
      </c>
      <c r="K16" s="372">
        <v>111</v>
      </c>
      <c r="L16" s="372">
        <v>308</v>
      </c>
      <c r="M16" s="576">
        <v>1000</v>
      </c>
      <c r="N16" s="373">
        <v>4034</v>
      </c>
      <c r="O16" s="345"/>
      <c r="P16" s="345"/>
      <c r="Q16" s="345"/>
      <c r="R16" s="345"/>
    </row>
    <row r="17" spans="1:18" x14ac:dyDescent="0.2">
      <c r="A17" s="112">
        <v>2012</v>
      </c>
      <c r="B17" s="372">
        <v>766</v>
      </c>
      <c r="C17" s="372">
        <v>958</v>
      </c>
      <c r="D17" s="372">
        <v>1948</v>
      </c>
      <c r="E17" s="576">
        <v>3672</v>
      </c>
      <c r="F17" s="372">
        <v>269</v>
      </c>
      <c r="G17" s="372">
        <v>715</v>
      </c>
      <c r="H17" s="372">
        <v>1902</v>
      </c>
      <c r="I17" s="576">
        <v>2886</v>
      </c>
      <c r="J17" s="372">
        <v>334</v>
      </c>
      <c r="K17" s="372">
        <v>167</v>
      </c>
      <c r="L17" s="372">
        <v>147</v>
      </c>
      <c r="M17" s="576">
        <v>648</v>
      </c>
      <c r="N17" s="373">
        <v>3534</v>
      </c>
      <c r="O17" s="345"/>
      <c r="P17" s="345"/>
      <c r="Q17" s="345"/>
      <c r="R17" s="345"/>
    </row>
    <row r="18" spans="1:18" x14ac:dyDescent="0.2">
      <c r="A18" s="374">
        <v>2013</v>
      </c>
      <c r="B18" s="239">
        <v>623</v>
      </c>
      <c r="C18" s="239">
        <v>1023</v>
      </c>
      <c r="D18" s="239">
        <v>2338</v>
      </c>
      <c r="E18" s="577">
        <v>3984</v>
      </c>
      <c r="F18" s="239">
        <v>323</v>
      </c>
      <c r="G18" s="239">
        <v>727</v>
      </c>
      <c r="H18" s="239">
        <v>1869</v>
      </c>
      <c r="I18" s="577">
        <v>2919</v>
      </c>
      <c r="J18" s="239">
        <v>507</v>
      </c>
      <c r="K18" s="239">
        <v>141</v>
      </c>
      <c r="L18" s="239">
        <v>167</v>
      </c>
      <c r="M18" s="577">
        <v>815</v>
      </c>
      <c r="N18" s="375">
        <v>3734</v>
      </c>
      <c r="O18" s="345"/>
      <c r="P18" s="345"/>
      <c r="Q18" s="345"/>
      <c r="R18" s="345"/>
    </row>
    <row r="19" spans="1:18" x14ac:dyDescent="0.2">
      <c r="A19" s="112">
        <v>2014</v>
      </c>
      <c r="B19" s="372">
        <v>477</v>
      </c>
      <c r="C19" s="372">
        <v>317</v>
      </c>
      <c r="D19" s="372">
        <v>697</v>
      </c>
      <c r="E19" s="576">
        <v>1491</v>
      </c>
      <c r="F19" s="372">
        <v>144</v>
      </c>
      <c r="G19" s="372">
        <v>199</v>
      </c>
      <c r="H19" s="372">
        <v>415</v>
      </c>
      <c r="I19" s="576">
        <v>758</v>
      </c>
      <c r="J19" s="372">
        <v>294</v>
      </c>
      <c r="K19" s="372">
        <v>58</v>
      </c>
      <c r="L19" s="372">
        <v>108</v>
      </c>
      <c r="M19" s="576">
        <v>460</v>
      </c>
      <c r="N19" s="373">
        <v>2709</v>
      </c>
      <c r="O19" s="345"/>
      <c r="P19" s="345"/>
      <c r="Q19" s="345"/>
      <c r="R19" s="345"/>
    </row>
    <row r="20" spans="1:18" x14ac:dyDescent="0.2">
      <c r="A20" s="115">
        <v>2015</v>
      </c>
      <c r="B20" s="376">
        <v>434</v>
      </c>
      <c r="C20" s="376">
        <v>403</v>
      </c>
      <c r="D20" s="376">
        <v>1088</v>
      </c>
      <c r="E20" s="578">
        <v>1925</v>
      </c>
      <c r="F20" s="376">
        <v>182</v>
      </c>
      <c r="G20" s="376">
        <v>254</v>
      </c>
      <c r="H20" s="376">
        <v>461</v>
      </c>
      <c r="I20" s="578">
        <v>897</v>
      </c>
      <c r="J20" s="376">
        <v>345</v>
      </c>
      <c r="K20" s="376">
        <v>158</v>
      </c>
      <c r="L20" s="376">
        <v>240</v>
      </c>
      <c r="M20" s="578">
        <v>743</v>
      </c>
      <c r="N20" s="377">
        <v>3565</v>
      </c>
      <c r="O20" s="345"/>
      <c r="P20" s="345"/>
      <c r="Q20" s="345"/>
      <c r="R20" s="345"/>
    </row>
    <row r="21" spans="1:18" s="942" customFormat="1" x14ac:dyDescent="0.2">
      <c r="A21" s="1022"/>
      <c r="B21" s="1023"/>
      <c r="C21" s="1023"/>
      <c r="D21" s="1023"/>
      <c r="E21" s="1024"/>
      <c r="F21" s="1023"/>
      <c r="G21" s="1023"/>
      <c r="H21" s="1023"/>
      <c r="I21" s="1024"/>
      <c r="J21" s="1023"/>
      <c r="K21" s="1023"/>
      <c r="L21" s="1023"/>
      <c r="M21" s="1024"/>
      <c r="N21" s="1024"/>
      <c r="O21" s="974"/>
      <c r="P21" s="974"/>
      <c r="Q21" s="974"/>
      <c r="R21" s="974"/>
    </row>
    <row r="22" spans="1:18" x14ac:dyDescent="0.2">
      <c r="A22" s="230" t="s">
        <v>706</v>
      </c>
      <c r="B22" s="372"/>
      <c r="C22" s="372"/>
      <c r="D22" s="372"/>
      <c r="E22" s="373"/>
      <c r="F22" s="372"/>
      <c r="G22" s="372"/>
      <c r="H22" s="372"/>
      <c r="I22" s="373"/>
      <c r="J22" s="372"/>
      <c r="K22" s="372"/>
      <c r="L22" s="372"/>
      <c r="M22" s="373"/>
      <c r="N22" s="373"/>
      <c r="O22" s="345"/>
      <c r="P22" s="345"/>
      <c r="Q22" s="345"/>
      <c r="R22" s="345"/>
    </row>
    <row r="23" spans="1:18" x14ac:dyDescent="0.2">
      <c r="A23" s="1378"/>
      <c r="B23" s="1378"/>
      <c r="C23" s="372"/>
      <c r="D23" s="372"/>
      <c r="E23" s="373"/>
      <c r="F23" s="372"/>
      <c r="G23" s="372"/>
      <c r="H23" s="372"/>
      <c r="I23" s="373"/>
      <c r="J23" s="372"/>
      <c r="K23" s="372"/>
      <c r="L23" s="372"/>
      <c r="M23" s="373"/>
      <c r="N23" s="373"/>
      <c r="O23" s="345"/>
      <c r="P23" s="345"/>
      <c r="Q23" s="345"/>
      <c r="R23" s="345"/>
    </row>
    <row r="24" spans="1:18" x14ac:dyDescent="0.2">
      <c r="A24" s="230" t="s">
        <v>154</v>
      </c>
      <c r="B24" s="368"/>
      <c r="C24" s="368"/>
      <c r="D24" s="368"/>
      <c r="E24" s="368"/>
      <c r="F24" s="370"/>
      <c r="G24" s="370"/>
      <c r="H24" s="370"/>
      <c r="I24" s="370"/>
      <c r="J24" s="370"/>
      <c r="K24" s="370"/>
      <c r="L24" s="370"/>
    </row>
    <row r="25" spans="1:18" x14ac:dyDescent="0.2">
      <c r="A25" s="7" t="s">
        <v>21</v>
      </c>
      <c r="B25" s="368"/>
      <c r="C25" s="368"/>
      <c r="D25" s="368"/>
      <c r="E25" s="368"/>
      <c r="F25" s="370"/>
      <c r="G25" s="370"/>
      <c r="H25" s="370"/>
      <c r="I25" s="370"/>
      <c r="J25" s="370"/>
      <c r="K25" s="370"/>
      <c r="L25" s="370"/>
    </row>
    <row r="26" spans="1:18" x14ac:dyDescent="0.2">
      <c r="A26" s="575" t="s">
        <v>30</v>
      </c>
    </row>
    <row r="27" spans="1:18" x14ac:dyDescent="0.2">
      <c r="A27" s="1371" t="s">
        <v>31</v>
      </c>
      <c r="B27" s="1372"/>
      <c r="C27" s="1372"/>
      <c r="D27" s="1372"/>
      <c r="E27" s="1372"/>
      <c r="F27" s="1372"/>
      <c r="G27" s="1372"/>
      <c r="H27" s="1372"/>
      <c r="I27" s="1372"/>
      <c r="J27" s="1372"/>
      <c r="K27" s="1372"/>
      <c r="L27" s="1372"/>
      <c r="M27" s="1372"/>
      <c r="N27" s="1372"/>
      <c r="O27" s="1372"/>
      <c r="P27" s="1372"/>
    </row>
    <row r="28" spans="1:18" x14ac:dyDescent="0.2">
      <c r="A28" s="1371" t="s">
        <v>32</v>
      </c>
      <c r="B28" s="1372"/>
      <c r="C28" s="1372"/>
      <c r="D28" s="1372"/>
      <c r="E28" s="1372"/>
      <c r="F28" s="1372"/>
      <c r="G28" s="1372"/>
      <c r="H28" s="1372"/>
      <c r="I28" s="1372"/>
      <c r="J28" s="1372"/>
      <c r="K28" s="1372"/>
      <c r="L28" s="1372"/>
      <c r="M28" s="1372"/>
      <c r="N28" s="1372"/>
      <c r="O28" s="1372"/>
      <c r="P28" s="1372"/>
    </row>
    <row r="29" spans="1:18" x14ac:dyDescent="0.2">
      <c r="A29" s="991"/>
      <c r="B29" s="992"/>
      <c r="C29" s="992"/>
      <c r="D29" s="992"/>
      <c r="E29" s="992"/>
      <c r="F29" s="992"/>
      <c r="G29" s="992"/>
      <c r="H29" s="992"/>
      <c r="I29" s="992"/>
      <c r="J29" s="992"/>
      <c r="K29" s="992"/>
      <c r="L29" s="992"/>
      <c r="M29" s="992"/>
      <c r="N29" s="992"/>
      <c r="O29" s="992"/>
      <c r="P29" s="992"/>
    </row>
    <row r="30" spans="1:18" x14ac:dyDescent="0.2">
      <c r="A30" s="92" t="s">
        <v>99</v>
      </c>
    </row>
    <row r="31" spans="1:18" x14ac:dyDescent="0.2">
      <c r="A31" s="93" t="s">
        <v>102</v>
      </c>
    </row>
  </sheetData>
  <mergeCells count="11">
    <mergeCell ref="A2:F2"/>
    <mergeCell ref="D4:F4"/>
    <mergeCell ref="N6:N7"/>
    <mergeCell ref="F5:N5"/>
    <mergeCell ref="A5:A7"/>
    <mergeCell ref="A28:P28"/>
    <mergeCell ref="A27:P27"/>
    <mergeCell ref="B5:E6"/>
    <mergeCell ref="F6:I6"/>
    <mergeCell ref="J6:M6"/>
    <mergeCell ref="A23:B23"/>
  </mergeCells>
  <phoneticPr fontId="2" type="noConversion"/>
  <hyperlinks>
    <hyperlink ref="N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V30"/>
  <sheetViews>
    <sheetView zoomScaleSheetLayoutView="100" workbookViewId="0">
      <selection activeCell="B70" sqref="B70"/>
    </sheetView>
  </sheetViews>
  <sheetFormatPr defaultRowHeight="12.75" x14ac:dyDescent="0.2"/>
  <cols>
    <col min="1" max="1" width="13" style="163" customWidth="1"/>
    <col min="2" max="2" width="15.5703125" style="163" customWidth="1"/>
    <col min="3" max="3" width="21" style="163" customWidth="1"/>
    <col min="4" max="4" width="13.85546875" style="163" customWidth="1"/>
    <col min="5" max="5" width="10" style="163" customWidth="1"/>
    <col min="6" max="16384" width="9.140625" style="163"/>
  </cols>
  <sheetData>
    <row r="1" spans="1:9" x14ac:dyDescent="0.2">
      <c r="A1" s="887" t="s">
        <v>661</v>
      </c>
      <c r="E1" s="188" t="s">
        <v>531</v>
      </c>
    </row>
    <row r="2" spans="1:9" ht="14.25" x14ac:dyDescent="0.2">
      <c r="A2" s="484" t="s">
        <v>29</v>
      </c>
      <c r="B2" s="192"/>
    </row>
    <row r="3" spans="1:9" x14ac:dyDescent="0.2">
      <c r="A3" s="1089" t="s">
        <v>779</v>
      </c>
      <c r="B3" s="165"/>
      <c r="E3" s="231"/>
    </row>
    <row r="4" spans="1:9" x14ac:dyDescent="0.2">
      <c r="A4" s="370"/>
      <c r="I4" s="292"/>
    </row>
    <row r="5" spans="1:9" x14ac:dyDescent="0.2">
      <c r="A5" s="1385" t="s">
        <v>202</v>
      </c>
      <c r="B5" s="1268" t="s">
        <v>37</v>
      </c>
      <c r="C5" s="1266"/>
      <c r="D5" s="1342" t="s">
        <v>38</v>
      </c>
      <c r="E5" s="1342" t="s">
        <v>152</v>
      </c>
      <c r="F5" s="239"/>
    </row>
    <row r="6" spans="1:9" s="192" customFormat="1" ht="38.25" x14ac:dyDescent="0.2">
      <c r="A6" s="1262"/>
      <c r="B6" s="774" t="s">
        <v>135</v>
      </c>
      <c r="C6" s="774" t="s">
        <v>136</v>
      </c>
      <c r="D6" s="1382"/>
      <c r="E6" s="1382"/>
    </row>
    <row r="7" spans="1:9" x14ac:dyDescent="0.2">
      <c r="A7" s="171"/>
      <c r="B7" s="176"/>
      <c r="C7" s="176"/>
      <c r="D7" s="176"/>
      <c r="E7" s="773"/>
    </row>
    <row r="8" spans="1:9" x14ac:dyDescent="0.2">
      <c r="A8" s="171">
        <v>2003</v>
      </c>
      <c r="B8" s="372">
        <v>9679</v>
      </c>
      <c r="C8" s="372">
        <v>1171</v>
      </c>
      <c r="D8" s="592" t="s">
        <v>361</v>
      </c>
      <c r="E8" s="576">
        <v>10850</v>
      </c>
      <c r="F8" s="345"/>
    </row>
    <row r="9" spans="1:9" x14ac:dyDescent="0.2">
      <c r="A9" s="171">
        <v>2004</v>
      </c>
      <c r="B9" s="372">
        <v>9567</v>
      </c>
      <c r="C9" s="372">
        <v>1966</v>
      </c>
      <c r="D9" s="592" t="s">
        <v>361</v>
      </c>
      <c r="E9" s="576">
        <v>11533</v>
      </c>
      <c r="F9" s="345"/>
    </row>
    <row r="10" spans="1:9" x14ac:dyDescent="0.2">
      <c r="A10" s="171">
        <v>2005</v>
      </c>
      <c r="B10" s="372">
        <v>10339</v>
      </c>
      <c r="C10" s="372">
        <v>2810</v>
      </c>
      <c r="D10" s="592" t="s">
        <v>361</v>
      </c>
      <c r="E10" s="576">
        <v>13149</v>
      </c>
      <c r="F10" s="345"/>
    </row>
    <row r="11" spans="1:9" x14ac:dyDescent="0.2">
      <c r="A11" s="171">
        <v>2006</v>
      </c>
      <c r="B11" s="372">
        <v>9846</v>
      </c>
      <c r="C11" s="372">
        <v>3713</v>
      </c>
      <c r="D11" s="372">
        <v>6550</v>
      </c>
      <c r="E11" s="576">
        <v>20109</v>
      </c>
      <c r="F11" s="345"/>
    </row>
    <row r="12" spans="1:9" x14ac:dyDescent="0.2">
      <c r="A12" s="171">
        <v>2007</v>
      </c>
      <c r="B12" s="372">
        <v>8730</v>
      </c>
      <c r="C12" s="372">
        <v>3749</v>
      </c>
      <c r="D12" s="372">
        <v>8261</v>
      </c>
      <c r="E12" s="576">
        <v>20740</v>
      </c>
      <c r="F12" s="345"/>
    </row>
    <row r="13" spans="1:9" x14ac:dyDescent="0.2">
      <c r="A13" s="171">
        <v>2008</v>
      </c>
      <c r="B13" s="372">
        <v>8610</v>
      </c>
      <c r="C13" s="372">
        <v>3534</v>
      </c>
      <c r="D13" s="372">
        <v>5551</v>
      </c>
      <c r="E13" s="576">
        <v>17695</v>
      </c>
      <c r="F13" s="345"/>
    </row>
    <row r="14" spans="1:9" x14ac:dyDescent="0.2">
      <c r="A14" s="171">
        <v>2009</v>
      </c>
      <c r="B14" s="372">
        <v>7210</v>
      </c>
      <c r="C14" s="372">
        <v>3560</v>
      </c>
      <c r="D14" s="372">
        <v>7402</v>
      </c>
      <c r="E14" s="576">
        <v>18172</v>
      </c>
      <c r="F14" s="345"/>
    </row>
    <row r="15" spans="1:9" x14ac:dyDescent="0.2">
      <c r="A15" s="171">
        <v>2010</v>
      </c>
      <c r="B15" s="372">
        <v>5597</v>
      </c>
      <c r="C15" s="372">
        <v>2792</v>
      </c>
      <c r="D15" s="372">
        <v>2674</v>
      </c>
      <c r="E15" s="576">
        <v>11063</v>
      </c>
      <c r="F15" s="345"/>
    </row>
    <row r="16" spans="1:9" x14ac:dyDescent="0.2">
      <c r="A16" s="171">
        <v>2011</v>
      </c>
      <c r="B16" s="372">
        <v>6227</v>
      </c>
      <c r="C16" s="372">
        <v>2042</v>
      </c>
      <c r="D16" s="372">
        <v>3852</v>
      </c>
      <c r="E16" s="576">
        <v>12121</v>
      </c>
      <c r="F16" s="345"/>
    </row>
    <row r="17" spans="1:256" x14ac:dyDescent="0.2">
      <c r="A17" s="171">
        <v>2012</v>
      </c>
      <c r="B17" s="372">
        <v>4755</v>
      </c>
      <c r="C17" s="372">
        <v>1572</v>
      </c>
      <c r="D17" s="372">
        <v>1129</v>
      </c>
      <c r="E17" s="576">
        <v>7456</v>
      </c>
      <c r="F17" s="345"/>
    </row>
    <row r="18" spans="1:256" x14ac:dyDescent="0.2">
      <c r="A18" s="171">
        <v>2013</v>
      </c>
      <c r="B18" s="372">
        <v>4362</v>
      </c>
      <c r="C18" s="372">
        <v>1225</v>
      </c>
      <c r="D18" s="372">
        <v>2923</v>
      </c>
      <c r="E18" s="576">
        <v>8510</v>
      </c>
      <c r="F18" s="345"/>
    </row>
    <row r="19" spans="1:256" x14ac:dyDescent="0.2">
      <c r="A19" s="171">
        <v>2014</v>
      </c>
      <c r="B19" s="372">
        <v>4176</v>
      </c>
      <c r="C19" s="372">
        <v>1349</v>
      </c>
      <c r="D19" s="372">
        <v>1489</v>
      </c>
      <c r="E19" s="1114">
        <v>7014</v>
      </c>
      <c r="F19" s="345"/>
    </row>
    <row r="20" spans="1:256" x14ac:dyDescent="0.2">
      <c r="A20" s="173">
        <v>2015</v>
      </c>
      <c r="B20" s="376">
        <v>4400</v>
      </c>
      <c r="C20" s="376">
        <v>1032</v>
      </c>
      <c r="D20" s="376">
        <v>1245</v>
      </c>
      <c r="E20" s="760">
        <v>6677</v>
      </c>
      <c r="F20" s="345"/>
    </row>
    <row r="21" spans="1:256" x14ac:dyDescent="0.2">
      <c r="A21" s="1002"/>
      <c r="B21" s="1023"/>
      <c r="C21" s="1023"/>
      <c r="D21" s="1023"/>
      <c r="E21" s="1025"/>
      <c r="F21" s="345"/>
    </row>
    <row r="22" spans="1:256" x14ac:dyDescent="0.2">
      <c r="A22" s="230" t="s">
        <v>707</v>
      </c>
    </row>
    <row r="23" spans="1:256" x14ac:dyDescent="0.2">
      <c r="A23" s="441"/>
    </row>
    <row r="24" spans="1:256" x14ac:dyDescent="0.2">
      <c r="A24" s="230" t="s">
        <v>154</v>
      </c>
      <c r="H24" s="239"/>
    </row>
    <row r="25" spans="1:256" ht="12.75" customHeight="1" x14ac:dyDescent="0.2">
      <c r="A25" s="482" t="s">
        <v>21</v>
      </c>
      <c r="B25" s="482"/>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t="s">
        <v>19</v>
      </c>
      <c r="AD25" s="482" t="s">
        <v>19</v>
      </c>
      <c r="AE25" s="482" t="s">
        <v>19</v>
      </c>
      <c r="AF25" s="482" t="s">
        <v>19</v>
      </c>
      <c r="AG25" s="482" t="s">
        <v>19</v>
      </c>
      <c r="AH25" s="482" t="s">
        <v>19</v>
      </c>
      <c r="AI25" s="482" t="s">
        <v>19</v>
      </c>
      <c r="AJ25" s="482" t="s">
        <v>19</v>
      </c>
      <c r="AK25" s="482" t="s">
        <v>19</v>
      </c>
      <c r="AL25" s="482" t="s">
        <v>19</v>
      </c>
      <c r="AM25" s="482" t="s">
        <v>19</v>
      </c>
      <c r="AN25" s="482" t="s">
        <v>19</v>
      </c>
      <c r="AO25" s="482" t="s">
        <v>19</v>
      </c>
      <c r="AP25" s="482" t="s">
        <v>19</v>
      </c>
      <c r="AQ25" s="482" t="s">
        <v>19</v>
      </c>
      <c r="AR25" s="482" t="s">
        <v>19</v>
      </c>
      <c r="AS25" s="482" t="s">
        <v>19</v>
      </c>
      <c r="AT25" s="482" t="s">
        <v>19</v>
      </c>
      <c r="AU25" s="482" t="s">
        <v>19</v>
      </c>
      <c r="AV25" s="482" t="s">
        <v>19</v>
      </c>
      <c r="AW25" s="482" t="s">
        <v>19</v>
      </c>
      <c r="AX25" s="482" t="s">
        <v>19</v>
      </c>
      <c r="AY25" s="482" t="s">
        <v>19</v>
      </c>
      <c r="AZ25" s="482" t="s">
        <v>19</v>
      </c>
      <c r="BA25" s="482" t="s">
        <v>19</v>
      </c>
      <c r="BB25" s="482" t="s">
        <v>19</v>
      </c>
      <c r="BC25" s="482" t="s">
        <v>19</v>
      </c>
      <c r="BD25" s="482" t="s">
        <v>19</v>
      </c>
      <c r="BE25" s="482" t="s">
        <v>19</v>
      </c>
      <c r="BF25" s="482" t="s">
        <v>19</v>
      </c>
      <c r="BG25" s="482" t="s">
        <v>19</v>
      </c>
      <c r="BH25" s="482" t="s">
        <v>19</v>
      </c>
      <c r="BI25" s="482" t="s">
        <v>19</v>
      </c>
      <c r="BJ25" s="482" t="s">
        <v>19</v>
      </c>
      <c r="BK25" s="482" t="s">
        <v>19</v>
      </c>
      <c r="BL25" s="482" t="s">
        <v>19</v>
      </c>
      <c r="BM25" s="482" t="s">
        <v>19</v>
      </c>
      <c r="BN25" s="482" t="s">
        <v>19</v>
      </c>
      <c r="BO25" s="482" t="s">
        <v>19</v>
      </c>
      <c r="BP25" s="482" t="s">
        <v>19</v>
      </c>
      <c r="BQ25" s="482" t="s">
        <v>19</v>
      </c>
      <c r="BR25" s="482" t="s">
        <v>19</v>
      </c>
      <c r="BS25" s="482" t="s">
        <v>19</v>
      </c>
      <c r="BT25" s="482" t="s">
        <v>19</v>
      </c>
      <c r="BU25" s="482" t="s">
        <v>19</v>
      </c>
      <c r="BV25" s="482" t="s">
        <v>19</v>
      </c>
      <c r="BW25" s="482" t="s">
        <v>19</v>
      </c>
      <c r="BX25" s="482" t="s">
        <v>19</v>
      </c>
      <c r="BY25" s="482" t="s">
        <v>19</v>
      </c>
      <c r="BZ25" s="482" t="s">
        <v>19</v>
      </c>
      <c r="CA25" s="482" t="s">
        <v>19</v>
      </c>
      <c r="CB25" s="482" t="s">
        <v>19</v>
      </c>
      <c r="CC25" s="482" t="s">
        <v>19</v>
      </c>
      <c r="CD25" s="482" t="s">
        <v>19</v>
      </c>
      <c r="CE25" s="482" t="s">
        <v>19</v>
      </c>
      <c r="CF25" s="482" t="s">
        <v>19</v>
      </c>
      <c r="CG25" s="482" t="s">
        <v>19</v>
      </c>
      <c r="CH25" s="482" t="s">
        <v>19</v>
      </c>
      <c r="CI25" s="482" t="s">
        <v>19</v>
      </c>
      <c r="CJ25" s="482" t="s">
        <v>19</v>
      </c>
      <c r="CK25" s="482" t="s">
        <v>19</v>
      </c>
      <c r="CL25" s="482" t="s">
        <v>19</v>
      </c>
      <c r="CM25" s="482" t="s">
        <v>19</v>
      </c>
      <c r="CN25" s="482" t="s">
        <v>19</v>
      </c>
      <c r="CO25" s="482" t="s">
        <v>19</v>
      </c>
      <c r="CP25" s="482" t="s">
        <v>19</v>
      </c>
      <c r="CQ25" s="482" t="s">
        <v>19</v>
      </c>
      <c r="CR25" s="482" t="s">
        <v>19</v>
      </c>
      <c r="CS25" s="482" t="s">
        <v>19</v>
      </c>
      <c r="CT25" s="482" t="s">
        <v>19</v>
      </c>
      <c r="CU25" s="482" t="s">
        <v>19</v>
      </c>
      <c r="CV25" s="482" t="s">
        <v>19</v>
      </c>
      <c r="CW25" s="482" t="s">
        <v>19</v>
      </c>
      <c r="CX25" s="482" t="s">
        <v>19</v>
      </c>
      <c r="CY25" s="482" t="s">
        <v>19</v>
      </c>
      <c r="CZ25" s="482" t="s">
        <v>19</v>
      </c>
      <c r="DA25" s="482" t="s">
        <v>19</v>
      </c>
      <c r="DB25" s="482" t="s">
        <v>19</v>
      </c>
      <c r="DC25" s="482" t="s">
        <v>19</v>
      </c>
      <c r="DD25" s="482" t="s">
        <v>19</v>
      </c>
      <c r="DE25" s="482" t="s">
        <v>19</v>
      </c>
      <c r="DF25" s="482" t="s">
        <v>19</v>
      </c>
      <c r="DG25" s="482" t="s">
        <v>19</v>
      </c>
      <c r="DH25" s="482" t="s">
        <v>19</v>
      </c>
      <c r="DI25" s="482" t="s">
        <v>19</v>
      </c>
      <c r="DJ25" s="482" t="s">
        <v>19</v>
      </c>
      <c r="DK25" s="482" t="s">
        <v>19</v>
      </c>
      <c r="DL25" s="482" t="s">
        <v>19</v>
      </c>
      <c r="DM25" s="482" t="s">
        <v>19</v>
      </c>
      <c r="DN25" s="482" t="s">
        <v>19</v>
      </c>
      <c r="DO25" s="482" t="s">
        <v>19</v>
      </c>
      <c r="DP25" s="482" t="s">
        <v>19</v>
      </c>
      <c r="DQ25" s="482" t="s">
        <v>19</v>
      </c>
      <c r="DR25" s="482" t="s">
        <v>19</v>
      </c>
      <c r="DS25" s="482" t="s">
        <v>19</v>
      </c>
      <c r="DT25" s="482" t="s">
        <v>19</v>
      </c>
      <c r="DU25" s="482" t="s">
        <v>19</v>
      </c>
      <c r="DV25" s="482" t="s">
        <v>19</v>
      </c>
      <c r="DW25" s="482" t="s">
        <v>19</v>
      </c>
      <c r="DX25" s="482" t="s">
        <v>19</v>
      </c>
      <c r="DY25" s="482" t="s">
        <v>19</v>
      </c>
      <c r="DZ25" s="482" t="s">
        <v>19</v>
      </c>
      <c r="EA25" s="482" t="s">
        <v>19</v>
      </c>
      <c r="EB25" s="482" t="s">
        <v>19</v>
      </c>
      <c r="EC25" s="482" t="s">
        <v>19</v>
      </c>
      <c r="ED25" s="482" t="s">
        <v>19</v>
      </c>
      <c r="EE25" s="482" t="s">
        <v>19</v>
      </c>
      <c r="EF25" s="482" t="s">
        <v>19</v>
      </c>
      <c r="EG25" s="482" t="s">
        <v>19</v>
      </c>
      <c r="EH25" s="482" t="s">
        <v>19</v>
      </c>
      <c r="EI25" s="482" t="s">
        <v>19</v>
      </c>
      <c r="EJ25" s="482" t="s">
        <v>19</v>
      </c>
      <c r="EK25" s="482" t="s">
        <v>19</v>
      </c>
      <c r="EL25" s="482" t="s">
        <v>19</v>
      </c>
      <c r="EM25" s="482" t="s">
        <v>19</v>
      </c>
      <c r="EN25" s="482" t="s">
        <v>19</v>
      </c>
      <c r="EO25" s="482" t="s">
        <v>19</v>
      </c>
      <c r="EP25" s="482" t="s">
        <v>19</v>
      </c>
      <c r="EQ25" s="482" t="s">
        <v>19</v>
      </c>
      <c r="ER25" s="482" t="s">
        <v>19</v>
      </c>
      <c r="ES25" s="482" t="s">
        <v>19</v>
      </c>
      <c r="ET25" s="482" t="s">
        <v>19</v>
      </c>
      <c r="EU25" s="482" t="s">
        <v>19</v>
      </c>
      <c r="EV25" s="482" t="s">
        <v>19</v>
      </c>
      <c r="EW25" s="482" t="s">
        <v>19</v>
      </c>
      <c r="EX25" s="482" t="s">
        <v>19</v>
      </c>
      <c r="EY25" s="482" t="s">
        <v>19</v>
      </c>
      <c r="EZ25" s="482" t="s">
        <v>19</v>
      </c>
      <c r="FA25" s="482" t="s">
        <v>19</v>
      </c>
      <c r="FB25" s="482" t="s">
        <v>19</v>
      </c>
      <c r="FC25" s="482" t="s">
        <v>19</v>
      </c>
      <c r="FD25" s="482" t="s">
        <v>19</v>
      </c>
      <c r="FE25" s="482" t="s">
        <v>19</v>
      </c>
      <c r="FF25" s="482" t="s">
        <v>19</v>
      </c>
      <c r="FG25" s="482" t="s">
        <v>19</v>
      </c>
      <c r="FH25" s="482" t="s">
        <v>19</v>
      </c>
      <c r="FI25" s="482" t="s">
        <v>19</v>
      </c>
      <c r="FJ25" s="482" t="s">
        <v>19</v>
      </c>
      <c r="FK25" s="482" t="s">
        <v>19</v>
      </c>
      <c r="FL25" s="482" t="s">
        <v>19</v>
      </c>
      <c r="FM25" s="482" t="s">
        <v>19</v>
      </c>
      <c r="FN25" s="482" t="s">
        <v>19</v>
      </c>
      <c r="FO25" s="482" t="s">
        <v>19</v>
      </c>
      <c r="FP25" s="482" t="s">
        <v>19</v>
      </c>
      <c r="FQ25" s="482" t="s">
        <v>19</v>
      </c>
      <c r="FR25" s="482" t="s">
        <v>19</v>
      </c>
      <c r="FS25" s="482" t="s">
        <v>19</v>
      </c>
      <c r="FT25" s="482" t="s">
        <v>19</v>
      </c>
      <c r="FU25" s="482" t="s">
        <v>19</v>
      </c>
      <c r="FV25" s="482" t="s">
        <v>19</v>
      </c>
      <c r="FW25" s="482" t="s">
        <v>19</v>
      </c>
      <c r="FX25" s="482" t="s">
        <v>19</v>
      </c>
      <c r="FY25" s="482" t="s">
        <v>19</v>
      </c>
      <c r="FZ25" s="482" t="s">
        <v>19</v>
      </c>
      <c r="GA25" s="482" t="s">
        <v>19</v>
      </c>
      <c r="GB25" s="482" t="s">
        <v>19</v>
      </c>
      <c r="GC25" s="482" t="s">
        <v>19</v>
      </c>
      <c r="GD25" s="482" t="s">
        <v>19</v>
      </c>
      <c r="GE25" s="482" t="s">
        <v>19</v>
      </c>
      <c r="GF25" s="482" t="s">
        <v>19</v>
      </c>
      <c r="GG25" s="482" t="s">
        <v>19</v>
      </c>
      <c r="GH25" s="482" t="s">
        <v>19</v>
      </c>
      <c r="GI25" s="482" t="s">
        <v>19</v>
      </c>
      <c r="GJ25" s="482" t="s">
        <v>19</v>
      </c>
      <c r="GK25" s="482" t="s">
        <v>19</v>
      </c>
      <c r="GL25" s="482" t="s">
        <v>19</v>
      </c>
      <c r="GM25" s="482" t="s">
        <v>19</v>
      </c>
      <c r="GN25" s="482" t="s">
        <v>19</v>
      </c>
      <c r="GO25" s="482" t="s">
        <v>19</v>
      </c>
      <c r="GP25" s="482" t="s">
        <v>19</v>
      </c>
      <c r="GQ25" s="482" t="s">
        <v>19</v>
      </c>
      <c r="GR25" s="482" t="s">
        <v>19</v>
      </c>
      <c r="GS25" s="482" t="s">
        <v>19</v>
      </c>
      <c r="GT25" s="482" t="s">
        <v>19</v>
      </c>
      <c r="GU25" s="482" t="s">
        <v>19</v>
      </c>
      <c r="GV25" s="482" t="s">
        <v>19</v>
      </c>
      <c r="GW25" s="482" t="s">
        <v>19</v>
      </c>
      <c r="GX25" s="482" t="s">
        <v>19</v>
      </c>
      <c r="GY25" s="482" t="s">
        <v>19</v>
      </c>
      <c r="GZ25" s="482" t="s">
        <v>19</v>
      </c>
      <c r="HA25" s="482" t="s">
        <v>19</v>
      </c>
      <c r="HB25" s="482" t="s">
        <v>19</v>
      </c>
      <c r="HC25" s="482" t="s">
        <v>19</v>
      </c>
      <c r="HD25" s="482" t="s">
        <v>19</v>
      </c>
      <c r="HE25" s="482" t="s">
        <v>19</v>
      </c>
      <c r="HF25" s="482" t="s">
        <v>19</v>
      </c>
      <c r="HG25" s="482" t="s">
        <v>19</v>
      </c>
      <c r="HH25" s="482" t="s">
        <v>19</v>
      </c>
      <c r="HI25" s="482" t="s">
        <v>19</v>
      </c>
      <c r="HJ25" s="482" t="s">
        <v>19</v>
      </c>
      <c r="HK25" s="482" t="s">
        <v>19</v>
      </c>
      <c r="HL25" s="482" t="s">
        <v>19</v>
      </c>
      <c r="HM25" s="482" t="s">
        <v>19</v>
      </c>
      <c r="HN25" s="482" t="s">
        <v>19</v>
      </c>
      <c r="HO25" s="482" t="s">
        <v>19</v>
      </c>
      <c r="HP25" s="482" t="s">
        <v>19</v>
      </c>
      <c r="HQ25" s="482" t="s">
        <v>19</v>
      </c>
      <c r="HR25" s="482" t="s">
        <v>19</v>
      </c>
      <c r="HS25" s="482" t="s">
        <v>19</v>
      </c>
      <c r="HT25" s="482" t="s">
        <v>19</v>
      </c>
      <c r="HU25" s="482" t="s">
        <v>19</v>
      </c>
      <c r="HV25" s="482" t="s">
        <v>19</v>
      </c>
      <c r="HW25" s="482" t="s">
        <v>19</v>
      </c>
      <c r="HX25" s="482" t="s">
        <v>19</v>
      </c>
      <c r="HY25" s="482" t="s">
        <v>19</v>
      </c>
      <c r="HZ25" s="482" t="s">
        <v>19</v>
      </c>
      <c r="IA25" s="482" t="s">
        <v>19</v>
      </c>
      <c r="IB25" s="482" t="s">
        <v>19</v>
      </c>
      <c r="IC25" s="482" t="s">
        <v>19</v>
      </c>
      <c r="ID25" s="482" t="s">
        <v>19</v>
      </c>
      <c r="IE25" s="482" t="s">
        <v>19</v>
      </c>
      <c r="IF25" s="482" t="s">
        <v>19</v>
      </c>
      <c r="IG25" s="482" t="s">
        <v>19</v>
      </c>
      <c r="IH25" s="482" t="s">
        <v>19</v>
      </c>
      <c r="II25" s="482" t="s">
        <v>19</v>
      </c>
      <c r="IJ25" s="482" t="s">
        <v>19</v>
      </c>
      <c r="IK25" s="482" t="s">
        <v>19</v>
      </c>
      <c r="IL25" s="482" t="s">
        <v>19</v>
      </c>
      <c r="IM25" s="482" t="s">
        <v>19</v>
      </c>
      <c r="IN25" s="482" t="s">
        <v>19</v>
      </c>
      <c r="IO25" s="482" t="s">
        <v>19</v>
      </c>
      <c r="IP25" s="482" t="s">
        <v>19</v>
      </c>
      <c r="IQ25" s="482" t="s">
        <v>19</v>
      </c>
      <c r="IR25" s="482" t="s">
        <v>19</v>
      </c>
      <c r="IS25" s="482" t="s">
        <v>19</v>
      </c>
      <c r="IT25" s="482" t="s">
        <v>19</v>
      </c>
      <c r="IU25" s="482" t="s">
        <v>19</v>
      </c>
      <c r="IV25" s="482" t="s">
        <v>19</v>
      </c>
    </row>
    <row r="26" spans="1:256" ht="24.75" customHeight="1" x14ac:dyDescent="0.2">
      <c r="A26" s="1383" t="s">
        <v>35</v>
      </c>
      <c r="B26" s="1372"/>
      <c r="C26" s="1372"/>
      <c r="D26" s="1372"/>
      <c r="E26" s="1372"/>
      <c r="F26" s="192"/>
      <c r="G26" s="192"/>
      <c r="H26" s="192"/>
      <c r="I26" s="192"/>
    </row>
    <row r="27" spans="1:256" ht="39" customHeight="1" x14ac:dyDescent="0.2">
      <c r="A27" s="1384" t="s">
        <v>36</v>
      </c>
      <c r="B27" s="1372"/>
      <c r="C27" s="1372"/>
      <c r="D27" s="1372"/>
      <c r="E27" s="1372"/>
      <c r="F27" s="640"/>
      <c r="G27" s="192"/>
      <c r="H27" s="192"/>
      <c r="I27" s="192"/>
    </row>
    <row r="28" spans="1:256" x14ac:dyDescent="0.2">
      <c r="A28" s="993"/>
      <c r="B28" s="992"/>
      <c r="C28" s="992"/>
      <c r="D28" s="992"/>
      <c r="E28" s="992"/>
      <c r="F28" s="640"/>
      <c r="G28" s="992"/>
      <c r="H28" s="992"/>
      <c r="I28" s="992"/>
    </row>
    <row r="29" spans="1:256" x14ac:dyDescent="0.2">
      <c r="A29" s="92" t="s">
        <v>99</v>
      </c>
    </row>
    <row r="30" spans="1:256" x14ac:dyDescent="0.2">
      <c r="A30" s="93" t="s">
        <v>102</v>
      </c>
    </row>
  </sheetData>
  <mergeCells count="6">
    <mergeCell ref="A26:E26"/>
    <mergeCell ref="A27:E27"/>
    <mergeCell ref="B5:C5"/>
    <mergeCell ref="D5:D6"/>
    <mergeCell ref="E5:E6"/>
    <mergeCell ref="A5:A6"/>
  </mergeCells>
  <phoneticPr fontId="2" type="noConversion"/>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29"/>
  <sheetViews>
    <sheetView zoomScaleSheetLayoutView="100" workbookViewId="0">
      <selection activeCell="B70" sqref="B70"/>
    </sheetView>
  </sheetViews>
  <sheetFormatPr defaultRowHeight="12.75" x14ac:dyDescent="0.2"/>
  <cols>
    <col min="1" max="1" width="25.7109375" style="272" customWidth="1"/>
    <col min="2" max="2" width="11" style="272" customWidth="1"/>
    <col min="3" max="3" width="13.140625" style="272" customWidth="1"/>
    <col min="4" max="5" width="16.42578125" style="272" customWidth="1"/>
    <col min="6" max="6" width="12.7109375" style="272" customWidth="1"/>
    <col min="7" max="7" width="8.28515625" style="272" customWidth="1"/>
    <col min="8" max="8" width="9.85546875" style="272" bestFit="1" customWidth="1"/>
    <col min="9" max="9" width="12.28515625" style="272" customWidth="1"/>
    <col min="10" max="10" width="14.140625" style="272" customWidth="1"/>
    <col min="11" max="11" width="11.28515625" style="272" bestFit="1" customWidth="1"/>
    <col min="12" max="12" width="10.85546875" style="272" bestFit="1" customWidth="1"/>
    <col min="13" max="13" width="9.7109375" style="272" bestFit="1" customWidth="1"/>
    <col min="14" max="16384" width="9.140625" style="272"/>
  </cols>
  <sheetData>
    <row r="1" spans="1:15" x14ac:dyDescent="0.2">
      <c r="A1" s="641" t="s">
        <v>662</v>
      </c>
      <c r="B1" s="642"/>
      <c r="C1" s="642"/>
      <c r="D1" s="642"/>
      <c r="E1" s="642"/>
      <c r="F1" s="642"/>
      <c r="G1" s="642"/>
      <c r="H1" s="642"/>
      <c r="I1" s="642"/>
      <c r="M1" s="188" t="s">
        <v>531</v>
      </c>
    </row>
    <row r="2" spans="1:15" ht="14.25" x14ac:dyDescent="0.2">
      <c r="A2" s="484" t="s">
        <v>29</v>
      </c>
      <c r="B2" s="641"/>
      <c r="C2" s="641"/>
      <c r="D2" s="643"/>
      <c r="E2" s="642"/>
      <c r="H2" s="239"/>
    </row>
    <row r="3" spans="1:15" ht="14.25" x14ac:dyDescent="0.2">
      <c r="A3" s="485" t="s">
        <v>780</v>
      </c>
      <c r="B3" s="644"/>
      <c r="C3" s="644"/>
      <c r="D3" s="643"/>
      <c r="H3" s="239"/>
    </row>
    <row r="4" spans="1:15" x14ac:dyDescent="0.2">
      <c r="A4" s="643"/>
      <c r="B4" s="645"/>
      <c r="C4" s="643"/>
      <c r="D4" s="643"/>
      <c r="E4" s="275"/>
      <c r="F4" s="176"/>
      <c r="G4" s="176"/>
      <c r="H4" s="522"/>
      <c r="I4" s="275"/>
      <c r="J4" s="275"/>
      <c r="K4" s="275"/>
      <c r="L4" s="275"/>
      <c r="M4" s="275"/>
    </row>
    <row r="5" spans="1:15" ht="12.75" customHeight="1" x14ac:dyDescent="0.2">
      <c r="A5" s="1386" t="s">
        <v>40</v>
      </c>
      <c r="B5" s="1390" t="s">
        <v>202</v>
      </c>
      <c r="C5" s="1391"/>
      <c r="D5" s="1391"/>
      <c r="E5" s="1391"/>
      <c r="F5" s="1391"/>
      <c r="G5" s="1390" t="s">
        <v>205</v>
      </c>
      <c r="H5" s="1396"/>
      <c r="I5" s="1396"/>
      <c r="J5" s="1396"/>
      <c r="K5" s="1388" t="s">
        <v>208</v>
      </c>
      <c r="L5" s="1389" t="s">
        <v>209</v>
      </c>
      <c r="M5" s="1374"/>
    </row>
    <row r="6" spans="1:15" ht="12.75" customHeight="1" x14ac:dyDescent="0.2">
      <c r="A6" s="1387"/>
      <c r="B6" s="1381" t="s">
        <v>152</v>
      </c>
      <c r="C6" s="1399" t="s">
        <v>41</v>
      </c>
      <c r="D6" s="1401" t="s">
        <v>204</v>
      </c>
      <c r="E6" s="1381"/>
      <c r="F6" s="1381"/>
      <c r="G6" s="1392" t="s">
        <v>152</v>
      </c>
      <c r="H6" s="1397" t="s">
        <v>206</v>
      </c>
      <c r="I6" s="1397" t="s">
        <v>600</v>
      </c>
      <c r="J6" s="1394" t="s">
        <v>207</v>
      </c>
      <c r="K6" s="1381"/>
      <c r="L6" s="1375"/>
      <c r="M6" s="1375"/>
    </row>
    <row r="7" spans="1:15" s="598" customFormat="1" ht="41.25" customHeight="1" x14ac:dyDescent="0.2">
      <c r="A7" s="1262"/>
      <c r="B7" s="1265"/>
      <c r="C7" s="1400"/>
      <c r="D7" s="994" t="s">
        <v>137</v>
      </c>
      <c r="E7" s="994" t="s">
        <v>138</v>
      </c>
      <c r="F7" s="994" t="s">
        <v>139</v>
      </c>
      <c r="G7" s="1393"/>
      <c r="H7" s="1398"/>
      <c r="I7" s="1382"/>
      <c r="J7" s="1395"/>
      <c r="K7" s="1265"/>
      <c r="L7" s="994" t="s">
        <v>210</v>
      </c>
      <c r="M7" s="994" t="s">
        <v>211</v>
      </c>
    </row>
    <row r="8" spans="1:15" x14ac:dyDescent="0.2">
      <c r="A8" s="646">
        <v>2003</v>
      </c>
      <c r="B8" s="647">
        <v>20815</v>
      </c>
      <c r="C8" s="648">
        <v>9829</v>
      </c>
      <c r="D8" s="648">
        <v>9740</v>
      </c>
      <c r="E8" s="648">
        <v>1246</v>
      </c>
      <c r="F8" s="649" t="s">
        <v>361</v>
      </c>
      <c r="G8" s="767">
        <v>21411</v>
      </c>
      <c r="H8" s="648">
        <v>4607</v>
      </c>
      <c r="I8" s="648">
        <v>5380</v>
      </c>
      <c r="J8" s="770">
        <v>11424</v>
      </c>
      <c r="K8" s="649" t="s">
        <v>361</v>
      </c>
      <c r="L8" s="648">
        <v>15501</v>
      </c>
      <c r="M8" s="648">
        <v>1422</v>
      </c>
      <c r="N8" s="345"/>
      <c r="O8" s="345"/>
    </row>
    <row r="9" spans="1:15" x14ac:dyDescent="0.2">
      <c r="A9" s="607">
        <v>2004</v>
      </c>
      <c r="B9" s="609">
        <v>17408</v>
      </c>
      <c r="C9" s="608">
        <v>8550</v>
      </c>
      <c r="D9" s="608">
        <v>7521</v>
      </c>
      <c r="E9" s="608">
        <v>1337</v>
      </c>
      <c r="F9" s="592" t="s">
        <v>361</v>
      </c>
      <c r="G9" s="768">
        <v>19968</v>
      </c>
      <c r="H9" s="608">
        <v>3847</v>
      </c>
      <c r="I9" s="608">
        <v>4781</v>
      </c>
      <c r="J9" s="771">
        <v>11340</v>
      </c>
      <c r="K9" s="592" t="s">
        <v>361</v>
      </c>
      <c r="L9" s="608">
        <v>15164</v>
      </c>
      <c r="M9" s="608">
        <v>1133</v>
      </c>
      <c r="N9" s="345"/>
      <c r="O9" s="345"/>
    </row>
    <row r="10" spans="1:15" x14ac:dyDescent="0.2">
      <c r="A10" s="607">
        <v>2005</v>
      </c>
      <c r="B10" s="609">
        <v>11571</v>
      </c>
      <c r="C10" s="608">
        <v>4749</v>
      </c>
      <c r="D10" s="608">
        <v>6822</v>
      </c>
      <c r="E10" s="592" t="s">
        <v>361</v>
      </c>
      <c r="F10" s="592" t="s">
        <v>361</v>
      </c>
      <c r="G10" s="768">
        <v>14482</v>
      </c>
      <c r="H10" s="608">
        <v>1924</v>
      </c>
      <c r="I10" s="608">
        <v>2387</v>
      </c>
      <c r="J10" s="771">
        <v>10171</v>
      </c>
      <c r="K10" s="592" t="s">
        <v>361</v>
      </c>
      <c r="L10" s="608">
        <v>12395</v>
      </c>
      <c r="M10" s="608">
        <v>435</v>
      </c>
      <c r="N10" s="345"/>
      <c r="O10" s="345"/>
    </row>
    <row r="11" spans="1:15" x14ac:dyDescent="0.2">
      <c r="A11" s="607">
        <v>2006</v>
      </c>
      <c r="B11" s="609">
        <v>14873</v>
      </c>
      <c r="C11" s="608">
        <v>5152</v>
      </c>
      <c r="D11" s="608">
        <v>4544</v>
      </c>
      <c r="E11" s="608">
        <v>4708</v>
      </c>
      <c r="F11" s="608">
        <v>469</v>
      </c>
      <c r="G11" s="768">
        <v>16478</v>
      </c>
      <c r="H11" s="608">
        <v>2371</v>
      </c>
      <c r="I11" s="608">
        <v>2555</v>
      </c>
      <c r="J11" s="771">
        <v>11552</v>
      </c>
      <c r="K11" s="608">
        <v>1858</v>
      </c>
      <c r="L11" s="608">
        <v>13455</v>
      </c>
      <c r="M11" s="608">
        <v>558</v>
      </c>
      <c r="N11" s="345"/>
      <c r="O11" s="345"/>
    </row>
    <row r="12" spans="1:15" x14ac:dyDescent="0.2">
      <c r="A12" s="607">
        <v>2007</v>
      </c>
      <c r="B12" s="609">
        <v>14341</v>
      </c>
      <c r="C12" s="608">
        <v>5313</v>
      </c>
      <c r="D12" s="608">
        <v>3786</v>
      </c>
      <c r="E12" s="608">
        <v>4732</v>
      </c>
      <c r="F12" s="608">
        <v>510</v>
      </c>
      <c r="G12" s="768">
        <v>14560</v>
      </c>
      <c r="H12" s="608">
        <v>2136</v>
      </c>
      <c r="I12" s="608">
        <v>2270</v>
      </c>
      <c r="J12" s="771">
        <v>10154</v>
      </c>
      <c r="K12" s="608">
        <v>1437</v>
      </c>
      <c r="L12" s="608">
        <v>12724</v>
      </c>
      <c r="M12" s="608">
        <v>513</v>
      </c>
      <c r="N12" s="345"/>
      <c r="O12" s="345"/>
    </row>
    <row r="13" spans="1:15" x14ac:dyDescent="0.2">
      <c r="A13" s="607">
        <v>2008</v>
      </c>
      <c r="B13" s="609">
        <v>17401</v>
      </c>
      <c r="C13" s="608">
        <v>6484</v>
      </c>
      <c r="D13" s="608">
        <v>5102</v>
      </c>
      <c r="E13" s="608">
        <v>5033</v>
      </c>
      <c r="F13" s="608">
        <v>782</v>
      </c>
      <c r="G13" s="768">
        <v>19673</v>
      </c>
      <c r="H13" s="608">
        <v>2982</v>
      </c>
      <c r="I13" s="608">
        <v>3165</v>
      </c>
      <c r="J13" s="771">
        <v>13526</v>
      </c>
      <c r="K13" s="608">
        <v>2681</v>
      </c>
      <c r="L13" s="608">
        <v>16466</v>
      </c>
      <c r="M13" s="608">
        <v>555</v>
      </c>
      <c r="N13" s="345"/>
      <c r="O13" s="345"/>
    </row>
    <row r="14" spans="1:15" x14ac:dyDescent="0.2">
      <c r="A14" s="607">
        <v>2009</v>
      </c>
      <c r="B14" s="609">
        <v>19489</v>
      </c>
      <c r="C14" s="608">
        <v>6604</v>
      </c>
      <c r="D14" s="608">
        <v>5767</v>
      </c>
      <c r="E14" s="608">
        <v>6912</v>
      </c>
      <c r="F14" s="608">
        <v>206</v>
      </c>
      <c r="G14" s="768">
        <v>22094</v>
      </c>
      <c r="H14" s="608">
        <v>3425</v>
      </c>
      <c r="I14" s="608">
        <v>3279</v>
      </c>
      <c r="J14" s="771">
        <v>15390</v>
      </c>
      <c r="K14" s="608">
        <v>2794</v>
      </c>
      <c r="L14" s="608">
        <v>18165</v>
      </c>
      <c r="M14" s="608">
        <v>607</v>
      </c>
      <c r="N14" s="345"/>
      <c r="O14" s="345"/>
    </row>
    <row r="15" spans="1:15" x14ac:dyDescent="0.2">
      <c r="A15" s="607">
        <v>2010</v>
      </c>
      <c r="B15" s="609">
        <v>16027</v>
      </c>
      <c r="C15" s="608">
        <v>5783</v>
      </c>
      <c r="D15" s="608">
        <v>4220</v>
      </c>
      <c r="E15" s="608">
        <v>5886</v>
      </c>
      <c r="F15" s="608">
        <v>138</v>
      </c>
      <c r="G15" s="768">
        <v>20082</v>
      </c>
      <c r="H15" s="608">
        <v>2914</v>
      </c>
      <c r="I15" s="608">
        <v>2831</v>
      </c>
      <c r="J15" s="771">
        <v>14337</v>
      </c>
      <c r="K15" s="608">
        <v>2056</v>
      </c>
      <c r="L15" s="608">
        <v>16947</v>
      </c>
      <c r="M15" s="608">
        <v>411</v>
      </c>
      <c r="N15" s="345"/>
      <c r="O15" s="345"/>
    </row>
    <row r="16" spans="1:15" x14ac:dyDescent="0.2">
      <c r="A16" s="607">
        <v>2011</v>
      </c>
      <c r="B16" s="609">
        <v>16821</v>
      </c>
      <c r="C16" s="608">
        <v>7166</v>
      </c>
      <c r="D16" s="608">
        <v>3949</v>
      </c>
      <c r="E16" s="608">
        <v>5621</v>
      </c>
      <c r="F16" s="608">
        <v>85</v>
      </c>
      <c r="G16" s="768">
        <v>19857</v>
      </c>
      <c r="H16" s="608">
        <v>3454</v>
      </c>
      <c r="I16" s="608">
        <v>3309</v>
      </c>
      <c r="J16" s="771">
        <v>13094</v>
      </c>
      <c r="K16" s="608">
        <v>2071</v>
      </c>
      <c r="L16" s="608">
        <v>17279</v>
      </c>
      <c r="M16" s="608">
        <v>454</v>
      </c>
      <c r="N16" s="345"/>
      <c r="O16" s="345"/>
    </row>
    <row r="17" spans="1:256" x14ac:dyDescent="0.2">
      <c r="A17" s="607">
        <v>2012</v>
      </c>
      <c r="B17" s="609">
        <v>15245</v>
      </c>
      <c r="C17" s="608">
        <v>5808</v>
      </c>
      <c r="D17" s="608">
        <v>3277</v>
      </c>
      <c r="E17" s="608">
        <v>6060</v>
      </c>
      <c r="F17" s="608">
        <v>100</v>
      </c>
      <c r="G17" s="768">
        <v>19887</v>
      </c>
      <c r="H17" s="608">
        <v>3278</v>
      </c>
      <c r="I17" s="608">
        <v>2951</v>
      </c>
      <c r="J17" s="771">
        <v>13658</v>
      </c>
      <c r="K17" s="608">
        <v>2409</v>
      </c>
      <c r="L17" s="608">
        <v>16303</v>
      </c>
      <c r="M17" s="608">
        <v>560</v>
      </c>
      <c r="N17" s="345"/>
      <c r="O17" s="345"/>
    </row>
    <row r="18" spans="1:256" x14ac:dyDescent="0.2">
      <c r="A18" s="607">
        <v>2013</v>
      </c>
      <c r="B18" s="609">
        <v>14430</v>
      </c>
      <c r="C18" s="608">
        <v>5258</v>
      </c>
      <c r="D18" s="608">
        <v>3734</v>
      </c>
      <c r="E18" s="608">
        <v>5334</v>
      </c>
      <c r="F18" s="608">
        <v>104</v>
      </c>
      <c r="G18" s="768">
        <v>17598</v>
      </c>
      <c r="H18" s="608">
        <v>2692</v>
      </c>
      <c r="I18" s="608">
        <v>2432</v>
      </c>
      <c r="J18" s="771">
        <v>12474</v>
      </c>
      <c r="K18" s="608">
        <v>1930</v>
      </c>
      <c r="L18" s="608">
        <v>13730</v>
      </c>
      <c r="M18" s="608">
        <v>710</v>
      </c>
      <c r="N18" s="345"/>
      <c r="O18" s="345"/>
    </row>
    <row r="19" spans="1:256" x14ac:dyDescent="0.2">
      <c r="A19" s="607" t="s">
        <v>777</v>
      </c>
      <c r="B19" s="1026">
        <v>11716</v>
      </c>
      <c r="C19" s="282">
        <v>5524</v>
      </c>
      <c r="D19" s="282">
        <v>1489</v>
      </c>
      <c r="E19" s="282">
        <v>4620</v>
      </c>
      <c r="F19" s="282">
        <v>83</v>
      </c>
      <c r="G19" s="1115">
        <v>18051</v>
      </c>
      <c r="H19" s="282">
        <v>2942</v>
      </c>
      <c r="I19" s="282">
        <v>2613</v>
      </c>
      <c r="J19" s="1116">
        <v>12496</v>
      </c>
      <c r="K19" s="282">
        <v>1922</v>
      </c>
      <c r="L19" s="282">
        <v>11737</v>
      </c>
      <c r="M19" s="282">
        <v>588</v>
      </c>
      <c r="N19" s="345"/>
      <c r="O19" s="345"/>
    </row>
    <row r="20" spans="1:256" x14ac:dyDescent="0.2">
      <c r="A20" s="612">
        <v>2015</v>
      </c>
      <c r="B20" s="650">
        <v>13666</v>
      </c>
      <c r="C20" s="516">
        <v>4554</v>
      </c>
      <c r="D20" s="516">
        <v>3948</v>
      </c>
      <c r="E20" s="516">
        <v>5070</v>
      </c>
      <c r="F20" s="516">
        <v>94</v>
      </c>
      <c r="G20" s="769">
        <v>17119</v>
      </c>
      <c r="H20" s="516">
        <v>2112</v>
      </c>
      <c r="I20" s="516">
        <v>2386</v>
      </c>
      <c r="J20" s="772">
        <v>12621</v>
      </c>
      <c r="K20" s="516">
        <v>1795</v>
      </c>
      <c r="L20" s="516">
        <v>12610</v>
      </c>
      <c r="M20" s="516">
        <v>933</v>
      </c>
      <c r="N20" s="345"/>
      <c r="O20" s="345"/>
    </row>
    <row r="21" spans="1:256" x14ac:dyDescent="0.2">
      <c r="A21" s="607"/>
      <c r="B21" s="1026"/>
      <c r="C21" s="282"/>
      <c r="D21" s="282"/>
      <c r="E21" s="282"/>
      <c r="F21" s="282"/>
      <c r="G21" s="1027"/>
      <c r="H21" s="282"/>
      <c r="I21" s="282"/>
      <c r="J21" s="282"/>
      <c r="K21" s="282"/>
      <c r="L21" s="282"/>
      <c r="M21" s="282"/>
      <c r="N21" s="345"/>
      <c r="O21" s="345"/>
    </row>
    <row r="22" spans="1:256" x14ac:dyDescent="0.2">
      <c r="A22" s="280" t="s">
        <v>708</v>
      </c>
      <c r="B22" s="643"/>
      <c r="C22" s="643"/>
      <c r="D22" s="643"/>
      <c r="E22" s="643"/>
      <c r="H22" s="239"/>
      <c r="I22" s="239"/>
      <c r="J22" s="239"/>
    </row>
    <row r="23" spans="1:256" x14ac:dyDescent="0.2">
      <c r="A23" s="629"/>
      <c r="B23" s="642"/>
      <c r="C23" s="642"/>
      <c r="D23" s="642"/>
      <c r="E23" s="642"/>
      <c r="H23" s="239"/>
    </row>
    <row r="24" spans="1:256" x14ac:dyDescent="0.2">
      <c r="A24" s="280" t="s">
        <v>154</v>
      </c>
      <c r="G24" s="281"/>
      <c r="J24" s="651"/>
    </row>
    <row r="25" spans="1:256" s="163" customFormat="1" ht="12.75" customHeight="1" x14ac:dyDescent="0.2">
      <c r="A25" s="482" t="s">
        <v>21</v>
      </c>
      <c r="B25" s="482"/>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t="s">
        <v>19</v>
      </c>
      <c r="AD25" s="482" t="s">
        <v>19</v>
      </c>
      <c r="AE25" s="482" t="s">
        <v>19</v>
      </c>
      <c r="AF25" s="482" t="s">
        <v>19</v>
      </c>
      <c r="AG25" s="482" t="s">
        <v>19</v>
      </c>
      <c r="AH25" s="482" t="s">
        <v>19</v>
      </c>
      <c r="AI25" s="482" t="s">
        <v>19</v>
      </c>
      <c r="AJ25" s="482" t="s">
        <v>19</v>
      </c>
      <c r="AK25" s="482" t="s">
        <v>19</v>
      </c>
      <c r="AL25" s="482" t="s">
        <v>19</v>
      </c>
      <c r="AM25" s="482" t="s">
        <v>19</v>
      </c>
      <c r="AN25" s="482" t="s">
        <v>19</v>
      </c>
      <c r="AO25" s="482" t="s">
        <v>19</v>
      </c>
      <c r="AP25" s="482" t="s">
        <v>19</v>
      </c>
      <c r="AQ25" s="482" t="s">
        <v>19</v>
      </c>
      <c r="AR25" s="482" t="s">
        <v>19</v>
      </c>
      <c r="AS25" s="482" t="s">
        <v>19</v>
      </c>
      <c r="AT25" s="482" t="s">
        <v>19</v>
      </c>
      <c r="AU25" s="482" t="s">
        <v>19</v>
      </c>
      <c r="AV25" s="482" t="s">
        <v>19</v>
      </c>
      <c r="AW25" s="482" t="s">
        <v>19</v>
      </c>
      <c r="AX25" s="482" t="s">
        <v>19</v>
      </c>
      <c r="AY25" s="482" t="s">
        <v>19</v>
      </c>
      <c r="AZ25" s="482" t="s">
        <v>19</v>
      </c>
      <c r="BA25" s="482" t="s">
        <v>19</v>
      </c>
      <c r="BB25" s="482" t="s">
        <v>19</v>
      </c>
      <c r="BC25" s="482" t="s">
        <v>19</v>
      </c>
      <c r="BD25" s="482" t="s">
        <v>19</v>
      </c>
      <c r="BE25" s="482" t="s">
        <v>19</v>
      </c>
      <c r="BF25" s="482" t="s">
        <v>19</v>
      </c>
      <c r="BG25" s="482" t="s">
        <v>19</v>
      </c>
      <c r="BH25" s="482" t="s">
        <v>19</v>
      </c>
      <c r="BI25" s="482" t="s">
        <v>19</v>
      </c>
      <c r="BJ25" s="482" t="s">
        <v>19</v>
      </c>
      <c r="BK25" s="482" t="s">
        <v>19</v>
      </c>
      <c r="BL25" s="482" t="s">
        <v>19</v>
      </c>
      <c r="BM25" s="482" t="s">
        <v>19</v>
      </c>
      <c r="BN25" s="482" t="s">
        <v>19</v>
      </c>
      <c r="BO25" s="482" t="s">
        <v>19</v>
      </c>
      <c r="BP25" s="482" t="s">
        <v>19</v>
      </c>
      <c r="BQ25" s="482" t="s">
        <v>19</v>
      </c>
      <c r="BR25" s="482" t="s">
        <v>19</v>
      </c>
      <c r="BS25" s="482" t="s">
        <v>19</v>
      </c>
      <c r="BT25" s="482" t="s">
        <v>19</v>
      </c>
      <c r="BU25" s="482" t="s">
        <v>19</v>
      </c>
      <c r="BV25" s="482" t="s">
        <v>19</v>
      </c>
      <c r="BW25" s="482" t="s">
        <v>19</v>
      </c>
      <c r="BX25" s="482" t="s">
        <v>19</v>
      </c>
      <c r="BY25" s="482" t="s">
        <v>19</v>
      </c>
      <c r="BZ25" s="482" t="s">
        <v>19</v>
      </c>
      <c r="CA25" s="482" t="s">
        <v>19</v>
      </c>
      <c r="CB25" s="482" t="s">
        <v>19</v>
      </c>
      <c r="CC25" s="482" t="s">
        <v>19</v>
      </c>
      <c r="CD25" s="482" t="s">
        <v>19</v>
      </c>
      <c r="CE25" s="482" t="s">
        <v>19</v>
      </c>
      <c r="CF25" s="482" t="s">
        <v>19</v>
      </c>
      <c r="CG25" s="482" t="s">
        <v>19</v>
      </c>
      <c r="CH25" s="482" t="s">
        <v>19</v>
      </c>
      <c r="CI25" s="482" t="s">
        <v>19</v>
      </c>
      <c r="CJ25" s="482" t="s">
        <v>19</v>
      </c>
      <c r="CK25" s="482" t="s">
        <v>19</v>
      </c>
      <c r="CL25" s="482" t="s">
        <v>19</v>
      </c>
      <c r="CM25" s="482" t="s">
        <v>19</v>
      </c>
      <c r="CN25" s="482" t="s">
        <v>19</v>
      </c>
      <c r="CO25" s="482" t="s">
        <v>19</v>
      </c>
      <c r="CP25" s="482" t="s">
        <v>19</v>
      </c>
      <c r="CQ25" s="482" t="s">
        <v>19</v>
      </c>
      <c r="CR25" s="482" t="s">
        <v>19</v>
      </c>
      <c r="CS25" s="482" t="s">
        <v>19</v>
      </c>
      <c r="CT25" s="482" t="s">
        <v>19</v>
      </c>
      <c r="CU25" s="482" t="s">
        <v>19</v>
      </c>
      <c r="CV25" s="482" t="s">
        <v>19</v>
      </c>
      <c r="CW25" s="482" t="s">
        <v>19</v>
      </c>
      <c r="CX25" s="482" t="s">
        <v>19</v>
      </c>
      <c r="CY25" s="482" t="s">
        <v>19</v>
      </c>
      <c r="CZ25" s="482" t="s">
        <v>19</v>
      </c>
      <c r="DA25" s="482" t="s">
        <v>19</v>
      </c>
      <c r="DB25" s="482" t="s">
        <v>19</v>
      </c>
      <c r="DC25" s="482" t="s">
        <v>19</v>
      </c>
      <c r="DD25" s="482" t="s">
        <v>19</v>
      </c>
      <c r="DE25" s="482" t="s">
        <v>19</v>
      </c>
      <c r="DF25" s="482" t="s">
        <v>19</v>
      </c>
      <c r="DG25" s="482" t="s">
        <v>19</v>
      </c>
      <c r="DH25" s="482" t="s">
        <v>19</v>
      </c>
      <c r="DI25" s="482" t="s">
        <v>19</v>
      </c>
      <c r="DJ25" s="482" t="s">
        <v>19</v>
      </c>
      <c r="DK25" s="482" t="s">
        <v>19</v>
      </c>
      <c r="DL25" s="482" t="s">
        <v>19</v>
      </c>
      <c r="DM25" s="482" t="s">
        <v>19</v>
      </c>
      <c r="DN25" s="482" t="s">
        <v>19</v>
      </c>
      <c r="DO25" s="482" t="s">
        <v>19</v>
      </c>
      <c r="DP25" s="482" t="s">
        <v>19</v>
      </c>
      <c r="DQ25" s="482" t="s">
        <v>19</v>
      </c>
      <c r="DR25" s="482" t="s">
        <v>19</v>
      </c>
      <c r="DS25" s="482" t="s">
        <v>19</v>
      </c>
      <c r="DT25" s="482" t="s">
        <v>19</v>
      </c>
      <c r="DU25" s="482" t="s">
        <v>19</v>
      </c>
      <c r="DV25" s="482" t="s">
        <v>19</v>
      </c>
      <c r="DW25" s="482" t="s">
        <v>19</v>
      </c>
      <c r="DX25" s="482" t="s">
        <v>19</v>
      </c>
      <c r="DY25" s="482" t="s">
        <v>19</v>
      </c>
      <c r="DZ25" s="482" t="s">
        <v>19</v>
      </c>
      <c r="EA25" s="482" t="s">
        <v>19</v>
      </c>
      <c r="EB25" s="482" t="s">
        <v>19</v>
      </c>
      <c r="EC25" s="482" t="s">
        <v>19</v>
      </c>
      <c r="ED25" s="482" t="s">
        <v>19</v>
      </c>
      <c r="EE25" s="482" t="s">
        <v>19</v>
      </c>
      <c r="EF25" s="482" t="s">
        <v>19</v>
      </c>
      <c r="EG25" s="482" t="s">
        <v>19</v>
      </c>
      <c r="EH25" s="482" t="s">
        <v>19</v>
      </c>
      <c r="EI25" s="482" t="s">
        <v>19</v>
      </c>
      <c r="EJ25" s="482" t="s">
        <v>19</v>
      </c>
      <c r="EK25" s="482" t="s">
        <v>19</v>
      </c>
      <c r="EL25" s="482" t="s">
        <v>19</v>
      </c>
      <c r="EM25" s="482" t="s">
        <v>19</v>
      </c>
      <c r="EN25" s="482" t="s">
        <v>19</v>
      </c>
      <c r="EO25" s="482" t="s">
        <v>19</v>
      </c>
      <c r="EP25" s="482" t="s">
        <v>19</v>
      </c>
      <c r="EQ25" s="482" t="s">
        <v>19</v>
      </c>
      <c r="ER25" s="482" t="s">
        <v>19</v>
      </c>
      <c r="ES25" s="482" t="s">
        <v>19</v>
      </c>
      <c r="ET25" s="482" t="s">
        <v>19</v>
      </c>
      <c r="EU25" s="482" t="s">
        <v>19</v>
      </c>
      <c r="EV25" s="482" t="s">
        <v>19</v>
      </c>
      <c r="EW25" s="482" t="s">
        <v>19</v>
      </c>
      <c r="EX25" s="482" t="s">
        <v>19</v>
      </c>
      <c r="EY25" s="482" t="s">
        <v>19</v>
      </c>
      <c r="EZ25" s="482" t="s">
        <v>19</v>
      </c>
      <c r="FA25" s="482" t="s">
        <v>19</v>
      </c>
      <c r="FB25" s="482" t="s">
        <v>19</v>
      </c>
      <c r="FC25" s="482" t="s">
        <v>19</v>
      </c>
      <c r="FD25" s="482" t="s">
        <v>19</v>
      </c>
      <c r="FE25" s="482" t="s">
        <v>19</v>
      </c>
      <c r="FF25" s="482" t="s">
        <v>19</v>
      </c>
      <c r="FG25" s="482" t="s">
        <v>19</v>
      </c>
      <c r="FH25" s="482" t="s">
        <v>19</v>
      </c>
      <c r="FI25" s="482" t="s">
        <v>19</v>
      </c>
      <c r="FJ25" s="482" t="s">
        <v>19</v>
      </c>
      <c r="FK25" s="482" t="s">
        <v>19</v>
      </c>
      <c r="FL25" s="482" t="s">
        <v>19</v>
      </c>
      <c r="FM25" s="482" t="s">
        <v>19</v>
      </c>
      <c r="FN25" s="482" t="s">
        <v>19</v>
      </c>
      <c r="FO25" s="482" t="s">
        <v>19</v>
      </c>
      <c r="FP25" s="482" t="s">
        <v>19</v>
      </c>
      <c r="FQ25" s="482" t="s">
        <v>19</v>
      </c>
      <c r="FR25" s="482" t="s">
        <v>19</v>
      </c>
      <c r="FS25" s="482" t="s">
        <v>19</v>
      </c>
      <c r="FT25" s="482" t="s">
        <v>19</v>
      </c>
      <c r="FU25" s="482" t="s">
        <v>19</v>
      </c>
      <c r="FV25" s="482" t="s">
        <v>19</v>
      </c>
      <c r="FW25" s="482" t="s">
        <v>19</v>
      </c>
      <c r="FX25" s="482" t="s">
        <v>19</v>
      </c>
      <c r="FY25" s="482" t="s">
        <v>19</v>
      </c>
      <c r="FZ25" s="482" t="s">
        <v>19</v>
      </c>
      <c r="GA25" s="482" t="s">
        <v>19</v>
      </c>
      <c r="GB25" s="482" t="s">
        <v>19</v>
      </c>
      <c r="GC25" s="482" t="s">
        <v>19</v>
      </c>
      <c r="GD25" s="482" t="s">
        <v>19</v>
      </c>
      <c r="GE25" s="482" t="s">
        <v>19</v>
      </c>
      <c r="GF25" s="482" t="s">
        <v>19</v>
      </c>
      <c r="GG25" s="482" t="s">
        <v>19</v>
      </c>
      <c r="GH25" s="482" t="s">
        <v>19</v>
      </c>
      <c r="GI25" s="482" t="s">
        <v>19</v>
      </c>
      <c r="GJ25" s="482" t="s">
        <v>19</v>
      </c>
      <c r="GK25" s="482" t="s">
        <v>19</v>
      </c>
      <c r="GL25" s="482" t="s">
        <v>19</v>
      </c>
      <c r="GM25" s="482" t="s">
        <v>19</v>
      </c>
      <c r="GN25" s="482" t="s">
        <v>19</v>
      </c>
      <c r="GO25" s="482" t="s">
        <v>19</v>
      </c>
      <c r="GP25" s="482" t="s">
        <v>19</v>
      </c>
      <c r="GQ25" s="482" t="s">
        <v>19</v>
      </c>
      <c r="GR25" s="482" t="s">
        <v>19</v>
      </c>
      <c r="GS25" s="482" t="s">
        <v>19</v>
      </c>
      <c r="GT25" s="482" t="s">
        <v>19</v>
      </c>
      <c r="GU25" s="482" t="s">
        <v>19</v>
      </c>
      <c r="GV25" s="482" t="s">
        <v>19</v>
      </c>
      <c r="GW25" s="482" t="s">
        <v>19</v>
      </c>
      <c r="GX25" s="482" t="s">
        <v>19</v>
      </c>
      <c r="GY25" s="482" t="s">
        <v>19</v>
      </c>
      <c r="GZ25" s="482" t="s">
        <v>19</v>
      </c>
      <c r="HA25" s="482" t="s">
        <v>19</v>
      </c>
      <c r="HB25" s="482" t="s">
        <v>19</v>
      </c>
      <c r="HC25" s="482" t="s">
        <v>19</v>
      </c>
      <c r="HD25" s="482" t="s">
        <v>19</v>
      </c>
      <c r="HE25" s="482" t="s">
        <v>19</v>
      </c>
      <c r="HF25" s="482" t="s">
        <v>19</v>
      </c>
      <c r="HG25" s="482" t="s">
        <v>19</v>
      </c>
      <c r="HH25" s="482" t="s">
        <v>19</v>
      </c>
      <c r="HI25" s="482" t="s">
        <v>19</v>
      </c>
      <c r="HJ25" s="482" t="s">
        <v>19</v>
      </c>
      <c r="HK25" s="482" t="s">
        <v>19</v>
      </c>
      <c r="HL25" s="482" t="s">
        <v>19</v>
      </c>
      <c r="HM25" s="482" t="s">
        <v>19</v>
      </c>
      <c r="HN25" s="482" t="s">
        <v>19</v>
      </c>
      <c r="HO25" s="482" t="s">
        <v>19</v>
      </c>
      <c r="HP25" s="482" t="s">
        <v>19</v>
      </c>
      <c r="HQ25" s="482" t="s">
        <v>19</v>
      </c>
      <c r="HR25" s="482" t="s">
        <v>19</v>
      </c>
      <c r="HS25" s="482" t="s">
        <v>19</v>
      </c>
      <c r="HT25" s="482" t="s">
        <v>19</v>
      </c>
      <c r="HU25" s="482" t="s">
        <v>19</v>
      </c>
      <c r="HV25" s="482" t="s">
        <v>19</v>
      </c>
      <c r="HW25" s="482" t="s">
        <v>19</v>
      </c>
      <c r="HX25" s="482" t="s">
        <v>19</v>
      </c>
      <c r="HY25" s="482" t="s">
        <v>19</v>
      </c>
      <c r="HZ25" s="482" t="s">
        <v>19</v>
      </c>
      <c r="IA25" s="482" t="s">
        <v>19</v>
      </c>
      <c r="IB25" s="482" t="s">
        <v>19</v>
      </c>
      <c r="IC25" s="482" t="s">
        <v>19</v>
      </c>
      <c r="ID25" s="482" t="s">
        <v>19</v>
      </c>
      <c r="IE25" s="482" t="s">
        <v>19</v>
      </c>
      <c r="IF25" s="482" t="s">
        <v>19</v>
      </c>
      <c r="IG25" s="482" t="s">
        <v>19</v>
      </c>
      <c r="IH25" s="482" t="s">
        <v>19</v>
      </c>
      <c r="II25" s="482" t="s">
        <v>19</v>
      </c>
      <c r="IJ25" s="482" t="s">
        <v>19</v>
      </c>
      <c r="IK25" s="482" t="s">
        <v>19</v>
      </c>
      <c r="IL25" s="482" t="s">
        <v>19</v>
      </c>
      <c r="IM25" s="482" t="s">
        <v>19</v>
      </c>
      <c r="IN25" s="482" t="s">
        <v>19</v>
      </c>
      <c r="IO25" s="482" t="s">
        <v>19</v>
      </c>
      <c r="IP25" s="482" t="s">
        <v>19</v>
      </c>
      <c r="IQ25" s="482" t="s">
        <v>19</v>
      </c>
      <c r="IR25" s="482" t="s">
        <v>19</v>
      </c>
      <c r="IS25" s="482" t="s">
        <v>19</v>
      </c>
      <c r="IT25" s="482" t="s">
        <v>19</v>
      </c>
      <c r="IU25" s="482" t="s">
        <v>19</v>
      </c>
      <c r="IV25" s="482" t="s">
        <v>19</v>
      </c>
    </row>
    <row r="26" spans="1:256" x14ac:dyDescent="0.2">
      <c r="A26" s="652" t="s">
        <v>39</v>
      </c>
      <c r="G26" s="231"/>
    </row>
    <row r="27" spans="1:256" x14ac:dyDescent="0.2">
      <c r="A27" s="652"/>
      <c r="G27" s="231"/>
    </row>
    <row r="28" spans="1:256" x14ac:dyDescent="0.2">
      <c r="A28" s="92" t="s">
        <v>99</v>
      </c>
    </row>
    <row r="29" spans="1:256" x14ac:dyDescent="0.2">
      <c r="A29" s="93" t="s">
        <v>102</v>
      </c>
      <c r="B29" s="645"/>
      <c r="C29" s="642"/>
      <c r="D29" s="642"/>
      <c r="F29" s="163"/>
      <c r="G29" s="163"/>
    </row>
  </sheetData>
  <mergeCells count="12">
    <mergeCell ref="A5:A7"/>
    <mergeCell ref="K5:K7"/>
    <mergeCell ref="L5:M6"/>
    <mergeCell ref="B6:B7"/>
    <mergeCell ref="B5:F5"/>
    <mergeCell ref="G6:G7"/>
    <mergeCell ref="J6:J7"/>
    <mergeCell ref="G5:J5"/>
    <mergeCell ref="I6:I7"/>
    <mergeCell ref="H6:H7"/>
    <mergeCell ref="C6:C7"/>
    <mergeCell ref="D6:F6"/>
  </mergeCells>
  <phoneticPr fontId="2" type="noConversion"/>
  <hyperlinks>
    <hyperlink ref="M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289"/>
  <sheetViews>
    <sheetView zoomScaleSheetLayoutView="130" workbookViewId="0">
      <selection activeCell="B70" sqref="B70"/>
    </sheetView>
  </sheetViews>
  <sheetFormatPr defaultRowHeight="12.75" x14ac:dyDescent="0.2"/>
  <cols>
    <col min="1" max="1" width="31.5703125" style="163" customWidth="1"/>
    <col min="2" max="7" width="17" style="163" customWidth="1"/>
    <col min="8" max="16384" width="9.140625" style="163"/>
  </cols>
  <sheetData>
    <row r="1" spans="1:8" x14ac:dyDescent="0.2">
      <c r="A1" s="186" t="s">
        <v>663</v>
      </c>
      <c r="B1" s="219"/>
      <c r="C1" s="219"/>
      <c r="D1" s="219"/>
      <c r="E1" s="219"/>
      <c r="F1" s="188"/>
      <c r="G1" s="188" t="s">
        <v>531</v>
      </c>
    </row>
    <row r="2" spans="1:8" x14ac:dyDescent="0.2">
      <c r="A2" s="189" t="s">
        <v>303</v>
      </c>
      <c r="B2" s="219"/>
      <c r="C2" s="219"/>
      <c r="D2" s="219"/>
      <c r="E2" s="219"/>
      <c r="F2" s="219"/>
    </row>
    <row r="3" spans="1:8" ht="14.25" customHeight="1" x14ac:dyDescent="0.2">
      <c r="A3" s="1007" t="s">
        <v>751</v>
      </c>
      <c r="B3" s="190"/>
      <c r="C3" s="190"/>
      <c r="D3" s="190"/>
      <c r="E3" s="190"/>
      <c r="F3" s="190"/>
    </row>
    <row r="4" spans="1:8" x14ac:dyDescent="0.2">
      <c r="A4" s="186"/>
      <c r="B4" s="186"/>
      <c r="C4" s="186"/>
      <c r="D4" s="186"/>
      <c r="E4" s="186"/>
      <c r="F4" s="186"/>
    </row>
    <row r="5" spans="1:8" ht="22.5" customHeight="1" x14ac:dyDescent="0.2">
      <c r="A5" s="1263" t="s">
        <v>390</v>
      </c>
      <c r="B5" s="1266" t="s">
        <v>422</v>
      </c>
      <c r="C5" s="1266"/>
      <c r="D5" s="1266" t="s">
        <v>140</v>
      </c>
      <c r="E5" s="1266"/>
      <c r="F5" s="1266" t="s">
        <v>450</v>
      </c>
      <c r="G5" s="1266"/>
      <c r="H5" s="292"/>
    </row>
    <row r="6" spans="1:8" s="192" customFormat="1" ht="45.75" customHeight="1" x14ac:dyDescent="0.2">
      <c r="A6" s="1264"/>
      <c r="B6" s="293" t="s">
        <v>444</v>
      </c>
      <c r="C6" s="293" t="s">
        <v>388</v>
      </c>
      <c r="D6" s="293" t="s">
        <v>444</v>
      </c>
      <c r="E6" s="293" t="s">
        <v>388</v>
      </c>
      <c r="F6" s="293" t="s">
        <v>444</v>
      </c>
      <c r="G6" s="293" t="s">
        <v>388</v>
      </c>
      <c r="H6" s="294"/>
    </row>
    <row r="7" spans="1:8" x14ac:dyDescent="0.2">
      <c r="A7" s="295"/>
      <c r="B7" s="296"/>
      <c r="C7" s="292"/>
      <c r="D7" s="297"/>
      <c r="E7" s="297"/>
      <c r="F7" s="297"/>
      <c r="G7" s="297"/>
      <c r="H7" s="297"/>
    </row>
    <row r="8" spans="1:8" x14ac:dyDescent="0.2">
      <c r="A8" s="295">
        <v>2003</v>
      </c>
      <c r="B8" s="193">
        <v>120</v>
      </c>
      <c r="C8" s="193">
        <v>102</v>
      </c>
      <c r="D8" s="298" t="s">
        <v>361</v>
      </c>
      <c r="E8" s="298" t="s">
        <v>361</v>
      </c>
      <c r="F8" s="298" t="s">
        <v>361</v>
      </c>
      <c r="G8" s="298" t="s">
        <v>361</v>
      </c>
      <c r="H8" s="297"/>
    </row>
    <row r="9" spans="1:8" x14ac:dyDescent="0.2">
      <c r="A9" s="295">
        <v>2004</v>
      </c>
      <c r="B9" s="193">
        <v>152</v>
      </c>
      <c r="C9" s="193">
        <v>100</v>
      </c>
      <c r="D9" s="298" t="s">
        <v>361</v>
      </c>
      <c r="E9" s="298" t="s">
        <v>361</v>
      </c>
      <c r="F9" s="298" t="s">
        <v>361</v>
      </c>
      <c r="G9" s="298" t="s">
        <v>361</v>
      </c>
      <c r="H9" s="297"/>
    </row>
    <row r="10" spans="1:8" x14ac:dyDescent="0.2">
      <c r="A10" s="295">
        <v>2005</v>
      </c>
      <c r="B10" s="193">
        <v>137</v>
      </c>
      <c r="C10" s="193">
        <v>64</v>
      </c>
      <c r="D10" s="298" t="s">
        <v>361</v>
      </c>
      <c r="E10" s="298" t="s">
        <v>361</v>
      </c>
      <c r="F10" s="298" t="s">
        <v>361</v>
      </c>
      <c r="G10" s="298" t="s">
        <v>361</v>
      </c>
      <c r="H10" s="297"/>
    </row>
    <row r="11" spans="1:8" x14ac:dyDescent="0.2">
      <c r="A11" s="295">
        <v>2006</v>
      </c>
      <c r="B11" s="193">
        <v>148</v>
      </c>
      <c r="C11" s="193">
        <v>121</v>
      </c>
      <c r="D11" s="298" t="s">
        <v>361</v>
      </c>
      <c r="E11" s="298" t="s">
        <v>361</v>
      </c>
      <c r="F11" s="298" t="s">
        <v>361</v>
      </c>
      <c r="G11" s="298" t="s">
        <v>361</v>
      </c>
      <c r="H11" s="297"/>
    </row>
    <row r="12" spans="1:8" x14ac:dyDescent="0.2">
      <c r="A12" s="295">
        <v>2007</v>
      </c>
      <c r="B12" s="198">
        <v>29</v>
      </c>
      <c r="C12" s="198">
        <v>24</v>
      </c>
      <c r="D12" s="299">
        <v>172</v>
      </c>
      <c r="E12" s="299">
        <v>104</v>
      </c>
      <c r="F12" s="299">
        <v>14</v>
      </c>
      <c r="G12" s="299">
        <v>6</v>
      </c>
      <c r="H12" s="297"/>
    </row>
    <row r="13" spans="1:8" x14ac:dyDescent="0.2">
      <c r="A13" s="295">
        <v>2008</v>
      </c>
      <c r="B13" s="299">
        <v>57</v>
      </c>
      <c r="C13" s="299">
        <v>53</v>
      </c>
      <c r="D13" s="299">
        <v>122</v>
      </c>
      <c r="E13" s="299">
        <v>104</v>
      </c>
      <c r="F13" s="299">
        <v>19</v>
      </c>
      <c r="G13" s="299">
        <v>16</v>
      </c>
      <c r="H13" s="297"/>
    </row>
    <row r="14" spans="1:8" x14ac:dyDescent="0.2">
      <c r="A14" s="295">
        <v>2009</v>
      </c>
      <c r="B14" s="299">
        <v>44</v>
      </c>
      <c r="C14" s="299">
        <v>39</v>
      </c>
      <c r="D14" s="299">
        <v>57</v>
      </c>
      <c r="E14" s="299">
        <v>34</v>
      </c>
      <c r="F14" s="299">
        <v>33</v>
      </c>
      <c r="G14" s="299">
        <v>26</v>
      </c>
      <c r="H14" s="297"/>
    </row>
    <row r="15" spans="1:8" x14ac:dyDescent="0.2">
      <c r="A15" s="295">
        <v>2010</v>
      </c>
      <c r="B15" s="299">
        <v>44</v>
      </c>
      <c r="C15" s="299">
        <v>33</v>
      </c>
      <c r="D15" s="299">
        <v>36</v>
      </c>
      <c r="E15" s="299">
        <v>23</v>
      </c>
      <c r="F15" s="299">
        <v>21</v>
      </c>
      <c r="G15" s="299">
        <v>14</v>
      </c>
      <c r="H15" s="297"/>
    </row>
    <row r="16" spans="1:8" x14ac:dyDescent="0.2">
      <c r="A16" s="295">
        <v>2011</v>
      </c>
      <c r="B16" s="299">
        <v>41</v>
      </c>
      <c r="C16" s="299">
        <v>23</v>
      </c>
      <c r="D16" s="299">
        <v>18</v>
      </c>
      <c r="E16" s="299">
        <v>9</v>
      </c>
      <c r="F16" s="193">
        <v>32</v>
      </c>
      <c r="G16" s="299">
        <v>20</v>
      </c>
    </row>
    <row r="17" spans="1:7" x14ac:dyDescent="0.2">
      <c r="A17" s="295">
        <v>2012</v>
      </c>
      <c r="B17" s="299">
        <v>16</v>
      </c>
      <c r="C17" s="299">
        <v>11</v>
      </c>
      <c r="D17" s="299">
        <v>28</v>
      </c>
      <c r="E17" s="299">
        <v>11</v>
      </c>
      <c r="F17" s="193">
        <v>11</v>
      </c>
      <c r="G17" s="299">
        <v>7</v>
      </c>
    </row>
    <row r="18" spans="1:7" x14ac:dyDescent="0.2">
      <c r="A18" s="300">
        <v>2013</v>
      </c>
      <c r="B18" s="277">
        <v>14</v>
      </c>
      <c r="C18" s="277">
        <v>9</v>
      </c>
      <c r="D18" s="277">
        <v>42</v>
      </c>
      <c r="E18" s="277">
        <v>27</v>
      </c>
      <c r="F18" s="277">
        <v>16</v>
      </c>
      <c r="G18" s="277">
        <v>9</v>
      </c>
    </row>
    <row r="19" spans="1:7" x14ac:dyDescent="0.2">
      <c r="A19" s="295">
        <v>2014</v>
      </c>
      <c r="B19" s="299">
        <v>17</v>
      </c>
      <c r="C19" s="299">
        <v>10</v>
      </c>
      <c r="D19" s="299">
        <v>25</v>
      </c>
      <c r="E19" s="299">
        <v>17</v>
      </c>
      <c r="F19" s="193">
        <v>27</v>
      </c>
      <c r="G19" s="477">
        <v>19</v>
      </c>
    </row>
    <row r="20" spans="1:7" x14ac:dyDescent="0.2">
      <c r="A20" s="301">
        <v>2015</v>
      </c>
      <c r="B20" s="302">
        <v>20</v>
      </c>
      <c r="C20" s="302">
        <v>8</v>
      </c>
      <c r="D20" s="302">
        <v>14</v>
      </c>
      <c r="E20" s="302">
        <v>5</v>
      </c>
      <c r="F20" s="303">
        <v>21</v>
      </c>
      <c r="G20" s="304">
        <v>9</v>
      </c>
    </row>
    <row r="21" spans="1:7" x14ac:dyDescent="0.2">
      <c r="A21" s="305"/>
      <c r="B21" s="192"/>
      <c r="C21" s="192"/>
      <c r="D21" s="192"/>
      <c r="E21" s="192"/>
      <c r="F21" s="192"/>
    </row>
    <row r="22" spans="1:7" x14ac:dyDescent="0.2">
      <c r="A22" s="1402" t="s">
        <v>390</v>
      </c>
      <c r="B22" s="1266">
        <v>2015</v>
      </c>
      <c r="C22" s="1266"/>
      <c r="D22" s="1266"/>
      <c r="E22" s="1266"/>
      <c r="F22" s="1266"/>
    </row>
    <row r="23" spans="1:7" x14ac:dyDescent="0.2">
      <c r="A23" s="1403"/>
      <c r="B23" s="1261" t="s">
        <v>444</v>
      </c>
      <c r="C23" s="1266" t="s">
        <v>305</v>
      </c>
      <c r="D23" s="1266"/>
      <c r="E23" s="1266"/>
      <c r="F23" s="1261" t="s">
        <v>388</v>
      </c>
    </row>
    <row r="24" spans="1:7" ht="25.5" x14ac:dyDescent="0.2">
      <c r="A24" s="1404"/>
      <c r="B24" s="1405"/>
      <c r="C24" s="306" t="s">
        <v>309</v>
      </c>
      <c r="D24" s="306" t="s">
        <v>307</v>
      </c>
      <c r="E24" s="306" t="s">
        <v>445</v>
      </c>
      <c r="F24" s="1265"/>
    </row>
    <row r="25" spans="1:7" x14ac:dyDescent="0.2">
      <c r="A25" s="176"/>
      <c r="B25" s="297"/>
      <c r="C25" s="297"/>
      <c r="D25" s="297"/>
      <c r="E25" s="297"/>
      <c r="F25" s="761"/>
    </row>
    <row r="26" spans="1:7" x14ac:dyDescent="0.2">
      <c r="A26" s="307" t="s">
        <v>422</v>
      </c>
      <c r="B26" s="297" t="s">
        <v>446</v>
      </c>
      <c r="C26" s="297"/>
      <c r="D26" s="297"/>
      <c r="E26" s="297"/>
      <c r="F26" s="761"/>
    </row>
    <row r="27" spans="1:7" x14ac:dyDescent="0.2">
      <c r="A27" s="295" t="s">
        <v>447</v>
      </c>
      <c r="B27" s="308">
        <v>6</v>
      </c>
      <c r="C27" s="309">
        <v>1</v>
      </c>
      <c r="D27" s="309">
        <v>0</v>
      </c>
      <c r="E27" s="309">
        <v>0</v>
      </c>
      <c r="F27" s="762">
        <v>1</v>
      </c>
    </row>
    <row r="28" spans="1:7" x14ac:dyDescent="0.2">
      <c r="A28" s="295" t="s">
        <v>448</v>
      </c>
      <c r="B28" s="310">
        <v>14</v>
      </c>
      <c r="C28" s="309">
        <v>4</v>
      </c>
      <c r="D28" s="309">
        <v>3</v>
      </c>
      <c r="E28" s="309">
        <v>0</v>
      </c>
      <c r="F28" s="762">
        <v>7</v>
      </c>
    </row>
    <row r="29" spans="1:7" x14ac:dyDescent="0.2">
      <c r="A29" s="1068" t="s">
        <v>449</v>
      </c>
      <c r="B29" s="312">
        <v>20</v>
      </c>
      <c r="C29" s="312">
        <v>5</v>
      </c>
      <c r="D29" s="312">
        <v>3</v>
      </c>
      <c r="E29" s="312">
        <v>0</v>
      </c>
      <c r="F29" s="763">
        <v>8</v>
      </c>
    </row>
    <row r="30" spans="1:7" x14ac:dyDescent="0.2">
      <c r="A30" s="176"/>
      <c r="B30" s="312"/>
      <c r="C30" s="176"/>
      <c r="D30" s="176"/>
      <c r="E30" s="176"/>
      <c r="F30" s="763"/>
    </row>
    <row r="31" spans="1:7" ht="14.25" x14ac:dyDescent="0.2">
      <c r="A31" s="236" t="s">
        <v>467</v>
      </c>
      <c r="B31" s="308">
        <v>14</v>
      </c>
      <c r="C31" s="310">
        <v>0</v>
      </c>
      <c r="D31" s="310">
        <v>5</v>
      </c>
      <c r="E31" s="310">
        <v>0</v>
      </c>
      <c r="F31" s="762">
        <v>5</v>
      </c>
    </row>
    <row r="32" spans="1:7" x14ac:dyDescent="0.2">
      <c r="A32" s="236" t="s">
        <v>450</v>
      </c>
      <c r="B32" s="308">
        <v>21</v>
      </c>
      <c r="C32" s="310">
        <v>3</v>
      </c>
      <c r="D32" s="310">
        <v>5</v>
      </c>
      <c r="E32" s="310">
        <v>1</v>
      </c>
      <c r="F32" s="762">
        <v>9</v>
      </c>
    </row>
    <row r="33" spans="1:6" x14ac:dyDescent="0.2">
      <c r="A33" s="313"/>
      <c r="B33" s="313"/>
      <c r="C33" s="313"/>
      <c r="D33" s="313"/>
      <c r="E33" s="313"/>
      <c r="F33" s="764"/>
    </row>
    <row r="34" spans="1:6" x14ac:dyDescent="0.2">
      <c r="A34" s="1070"/>
      <c r="B34" s="1069"/>
      <c r="C34" s="1069"/>
      <c r="D34" s="1069"/>
      <c r="E34" s="1069"/>
      <c r="F34" s="1069"/>
    </row>
    <row r="35" spans="1:6" x14ac:dyDescent="0.2">
      <c r="A35" s="1402" t="s">
        <v>390</v>
      </c>
      <c r="B35" s="1266">
        <v>2014</v>
      </c>
      <c r="C35" s="1266"/>
      <c r="D35" s="1266"/>
      <c r="E35" s="1266"/>
      <c r="F35" s="1266"/>
    </row>
    <row r="36" spans="1:6" ht="12.75" customHeight="1" x14ac:dyDescent="0.2">
      <c r="A36" s="1403"/>
      <c r="B36" s="1261" t="s">
        <v>444</v>
      </c>
      <c r="C36" s="1266" t="s">
        <v>305</v>
      </c>
      <c r="D36" s="1266"/>
      <c r="E36" s="1266"/>
      <c r="F36" s="1261" t="s">
        <v>388</v>
      </c>
    </row>
    <row r="37" spans="1:6" ht="29.25" customHeight="1" x14ac:dyDescent="0.2">
      <c r="A37" s="1404"/>
      <c r="B37" s="1405"/>
      <c r="C37" s="306" t="s">
        <v>309</v>
      </c>
      <c r="D37" s="306" t="s">
        <v>307</v>
      </c>
      <c r="E37" s="306" t="s">
        <v>445</v>
      </c>
      <c r="F37" s="1265"/>
    </row>
    <row r="38" spans="1:6" x14ac:dyDescent="0.2">
      <c r="A38" s="176"/>
      <c r="B38" s="297"/>
      <c r="C38" s="297"/>
      <c r="D38" s="297"/>
      <c r="E38" s="297"/>
      <c r="F38" s="761"/>
    </row>
    <row r="39" spans="1:6" x14ac:dyDescent="0.2">
      <c r="A39" s="307" t="s">
        <v>422</v>
      </c>
      <c r="B39" s="297" t="s">
        <v>446</v>
      </c>
      <c r="C39" s="297"/>
      <c r="D39" s="297"/>
      <c r="E39" s="297"/>
      <c r="F39" s="761"/>
    </row>
    <row r="40" spans="1:6" x14ac:dyDescent="0.2">
      <c r="A40" s="295" t="s">
        <v>447</v>
      </c>
      <c r="B40" s="308">
        <v>4</v>
      </c>
      <c r="C40" s="309">
        <v>0</v>
      </c>
      <c r="D40" s="309">
        <v>0</v>
      </c>
      <c r="E40" s="309">
        <v>4</v>
      </c>
      <c r="F40" s="762">
        <v>4</v>
      </c>
    </row>
    <row r="41" spans="1:6" x14ac:dyDescent="0.2">
      <c r="A41" s="295" t="s">
        <v>448</v>
      </c>
      <c r="B41" s="310">
        <v>13</v>
      </c>
      <c r="C41" s="309">
        <v>2</v>
      </c>
      <c r="D41" s="309">
        <v>0</v>
      </c>
      <c r="E41" s="309">
        <v>4</v>
      </c>
      <c r="F41" s="762">
        <v>6</v>
      </c>
    </row>
    <row r="42" spans="1:6" x14ac:dyDescent="0.2">
      <c r="A42" s="311" t="s">
        <v>449</v>
      </c>
      <c r="B42" s="312">
        <v>17</v>
      </c>
      <c r="C42" s="312">
        <v>2</v>
      </c>
      <c r="D42" s="312">
        <v>0</v>
      </c>
      <c r="E42" s="312">
        <v>8</v>
      </c>
      <c r="F42" s="763">
        <v>10</v>
      </c>
    </row>
    <row r="43" spans="1:6" x14ac:dyDescent="0.2">
      <c r="A43" s="176"/>
      <c r="B43" s="312"/>
      <c r="C43" s="176"/>
      <c r="D43" s="176"/>
      <c r="E43" s="176"/>
      <c r="F43" s="763"/>
    </row>
    <row r="44" spans="1:6" ht="14.25" x14ac:dyDescent="0.2">
      <c r="A44" s="236" t="s">
        <v>467</v>
      </c>
      <c r="B44" s="308">
        <v>25</v>
      </c>
      <c r="C44" s="310">
        <v>2</v>
      </c>
      <c r="D44" s="310">
        <v>6</v>
      </c>
      <c r="E44" s="310">
        <v>9</v>
      </c>
      <c r="F44" s="762">
        <v>17</v>
      </c>
    </row>
    <row r="45" spans="1:6" x14ac:dyDescent="0.2">
      <c r="A45" s="236" t="s">
        <v>450</v>
      </c>
      <c r="B45" s="308">
        <v>27</v>
      </c>
      <c r="C45" s="310">
        <v>6</v>
      </c>
      <c r="D45" s="310">
        <v>1</v>
      </c>
      <c r="E45" s="310">
        <v>12</v>
      </c>
      <c r="F45" s="762">
        <v>19</v>
      </c>
    </row>
    <row r="46" spans="1:6" x14ac:dyDescent="0.2">
      <c r="A46" s="313"/>
      <c r="B46" s="313"/>
      <c r="C46" s="313"/>
      <c r="D46" s="313"/>
      <c r="E46" s="313"/>
      <c r="F46" s="764"/>
    </row>
    <row r="47" spans="1:6" x14ac:dyDescent="0.2">
      <c r="A47" s="176"/>
      <c r="B47" s="313"/>
      <c r="C47" s="313"/>
      <c r="D47" s="313"/>
      <c r="E47" s="313"/>
      <c r="F47" s="313"/>
    </row>
    <row r="48" spans="1:6" x14ac:dyDescent="0.2">
      <c r="A48" s="1402" t="s">
        <v>390</v>
      </c>
      <c r="B48" s="1266">
        <v>2013</v>
      </c>
      <c r="C48" s="1266"/>
      <c r="D48" s="1266"/>
      <c r="E48" s="1266"/>
      <c r="F48" s="1266"/>
    </row>
    <row r="49" spans="1:7" ht="12.75" customHeight="1" x14ac:dyDescent="0.2">
      <c r="A49" s="1403"/>
      <c r="B49" s="1261" t="s">
        <v>444</v>
      </c>
      <c r="C49" s="1266" t="s">
        <v>305</v>
      </c>
      <c r="D49" s="1266"/>
      <c r="E49" s="1266"/>
      <c r="F49" s="1261" t="s">
        <v>388</v>
      </c>
    </row>
    <row r="50" spans="1:7" ht="29.25" customHeight="1" x14ac:dyDescent="0.2">
      <c r="A50" s="1404"/>
      <c r="B50" s="1405"/>
      <c r="C50" s="306" t="s">
        <v>309</v>
      </c>
      <c r="D50" s="306" t="s">
        <v>307</v>
      </c>
      <c r="E50" s="306" t="s">
        <v>445</v>
      </c>
      <c r="F50" s="1265"/>
    </row>
    <row r="51" spans="1:7" x14ac:dyDescent="0.2">
      <c r="A51" s="176"/>
      <c r="B51" s="297"/>
      <c r="C51" s="297"/>
      <c r="D51" s="297"/>
      <c r="E51" s="297"/>
      <c r="F51" s="761"/>
    </row>
    <row r="52" spans="1:7" x14ac:dyDescent="0.2">
      <c r="A52" s="307" t="s">
        <v>422</v>
      </c>
      <c r="B52" s="297" t="s">
        <v>446</v>
      </c>
      <c r="C52" s="297"/>
      <c r="D52" s="297"/>
      <c r="E52" s="297"/>
      <c r="F52" s="761"/>
    </row>
    <row r="53" spans="1:7" x14ac:dyDescent="0.2">
      <c r="A53" s="295" t="s">
        <v>447</v>
      </c>
      <c r="B53" s="308">
        <v>3</v>
      </c>
      <c r="C53" s="309">
        <v>1</v>
      </c>
      <c r="D53" s="309">
        <v>0</v>
      </c>
      <c r="E53" s="309">
        <v>1</v>
      </c>
      <c r="F53" s="762">
        <v>2</v>
      </c>
      <c r="G53" s="314" t="str">
        <f>IF(F53=SUM(C53:E53),"","TOTAL DOESN'T EQUAL SUM OF PARTS")</f>
        <v/>
      </c>
    </row>
    <row r="54" spans="1:7" x14ac:dyDescent="0.2">
      <c r="A54" s="295" t="s">
        <v>448</v>
      </c>
      <c r="B54" s="310">
        <v>11</v>
      </c>
      <c r="C54" s="309">
        <v>2</v>
      </c>
      <c r="D54" s="309">
        <v>2</v>
      </c>
      <c r="E54" s="309">
        <v>3</v>
      </c>
      <c r="F54" s="762">
        <v>7</v>
      </c>
      <c r="G54" s="314" t="str">
        <f>IF(F54=SUM(C54:E54),"","TOTAL DOESN'T EQUAL SUM OF PARTS")</f>
        <v/>
      </c>
    </row>
    <row r="55" spans="1:7" x14ac:dyDescent="0.2">
      <c r="A55" s="311" t="s">
        <v>449</v>
      </c>
      <c r="B55" s="312">
        <v>14</v>
      </c>
      <c r="C55" s="312">
        <v>3</v>
      </c>
      <c r="D55" s="312">
        <v>2</v>
      </c>
      <c r="E55" s="312">
        <v>4</v>
      </c>
      <c r="F55" s="763">
        <v>9</v>
      </c>
      <c r="G55" s="314" t="str">
        <f>IF(F55=SUM(C55:E55),"","TOTAL DOESN'T EQUAL SUM OF PARTS")</f>
        <v/>
      </c>
    </row>
    <row r="56" spans="1:7" x14ac:dyDescent="0.2">
      <c r="A56" s="176"/>
      <c r="B56" s="314" t="str">
        <f>IF(B55=SUM(B53:B54),"","TOTAL DOESN'T EQUAL SUM OF PARTS")</f>
        <v/>
      </c>
      <c r="C56" s="314" t="str">
        <f>IF(C55=SUM(C53:C54),"","TOTAL DOESN'T EQUAL SUM OF PARTS")</f>
        <v/>
      </c>
      <c r="D56" s="314" t="str">
        <f>IF(D55=SUM(D53:D54),"","TOTAL DOESN'T EQUAL SUM OF PARTS")</f>
        <v/>
      </c>
      <c r="E56" s="314" t="str">
        <f>IF(E55=SUM(E53:E54),"","TOTAL DOESN'T EQUAL SUM OF PARTS")</f>
        <v/>
      </c>
      <c r="F56" s="765" t="str">
        <f>IF(F55=SUM(F53:F54),"","TOTAL DOESN'T EQUAL SUM OF PARTS")</f>
        <v/>
      </c>
    </row>
    <row r="57" spans="1:7" ht="14.25" x14ac:dyDescent="0.2">
      <c r="A57" s="236" t="s">
        <v>467</v>
      </c>
      <c r="B57" s="308">
        <v>42</v>
      </c>
      <c r="C57" s="310">
        <v>2</v>
      </c>
      <c r="D57" s="310">
        <v>13</v>
      </c>
      <c r="E57" s="310">
        <v>12</v>
      </c>
      <c r="F57" s="762">
        <v>27</v>
      </c>
      <c r="G57" s="314" t="str">
        <f>IF(F57=SUM(C57:E57),"","TOTAL DOESN'T EQUAL SUM OF PARTS")</f>
        <v/>
      </c>
    </row>
    <row r="58" spans="1:7" x14ac:dyDescent="0.2">
      <c r="A58" s="236" t="s">
        <v>450</v>
      </c>
      <c r="B58" s="308">
        <v>16</v>
      </c>
      <c r="C58" s="310">
        <v>3</v>
      </c>
      <c r="D58" s="310">
        <v>3</v>
      </c>
      <c r="E58" s="310">
        <v>3</v>
      </c>
      <c r="F58" s="762">
        <v>9</v>
      </c>
      <c r="G58" s="314" t="str">
        <f>IF(F58=SUM(C58:E58),"","TOTAL DOESN'T EQUAL SUM OF PARTS")</f>
        <v/>
      </c>
    </row>
    <row r="59" spans="1:7" x14ac:dyDescent="0.2">
      <c r="A59" s="313"/>
      <c r="B59" s="313"/>
      <c r="C59" s="313"/>
      <c r="D59" s="313"/>
      <c r="E59" s="313"/>
      <c r="F59" s="764"/>
    </row>
    <row r="60" spans="1:7" x14ac:dyDescent="0.2">
      <c r="A60" s="230"/>
    </row>
    <row r="61" spans="1:7" x14ac:dyDescent="0.2">
      <c r="A61" s="1402" t="s">
        <v>390</v>
      </c>
      <c r="B61" s="1266">
        <v>2012</v>
      </c>
      <c r="C61" s="1266"/>
      <c r="D61" s="1266"/>
      <c r="E61" s="1266"/>
      <c r="F61" s="1266"/>
    </row>
    <row r="62" spans="1:7" x14ac:dyDescent="0.2">
      <c r="A62" s="1403"/>
      <c r="B62" s="1261" t="s">
        <v>444</v>
      </c>
      <c r="C62" s="1266" t="s">
        <v>305</v>
      </c>
      <c r="D62" s="1266"/>
      <c r="E62" s="1266"/>
      <c r="F62" s="1261" t="s">
        <v>388</v>
      </c>
    </row>
    <row r="63" spans="1:7" ht="25.5" x14ac:dyDescent="0.2">
      <c r="A63" s="1404"/>
      <c r="B63" s="1405"/>
      <c r="C63" s="306" t="s">
        <v>309</v>
      </c>
      <c r="D63" s="306" t="s">
        <v>307</v>
      </c>
      <c r="E63" s="306" t="s">
        <v>445</v>
      </c>
      <c r="F63" s="1265"/>
    </row>
    <row r="64" spans="1:7" x14ac:dyDescent="0.2">
      <c r="A64" s="176"/>
      <c r="B64" s="297"/>
      <c r="C64" s="297"/>
      <c r="D64" s="297"/>
      <c r="E64" s="297"/>
      <c r="F64" s="761"/>
    </row>
    <row r="65" spans="1:7" x14ac:dyDescent="0.2">
      <c r="A65" s="307" t="s">
        <v>422</v>
      </c>
      <c r="B65" s="297" t="s">
        <v>446</v>
      </c>
      <c r="C65" s="297"/>
      <c r="D65" s="297"/>
      <c r="E65" s="297"/>
      <c r="F65" s="761"/>
    </row>
    <row r="66" spans="1:7" x14ac:dyDescent="0.2">
      <c r="A66" s="295" t="s">
        <v>447</v>
      </c>
      <c r="B66" s="294">
        <v>10</v>
      </c>
      <c r="C66" s="315">
        <v>4</v>
      </c>
      <c r="D66" s="315">
        <v>1</v>
      </c>
      <c r="E66" s="315">
        <v>1</v>
      </c>
      <c r="F66" s="766">
        <v>6</v>
      </c>
      <c r="G66" s="314" t="str">
        <f>IF(F66=SUM(C66:E66),"","TOTAL DOESN'T EQUAL SUM OF PARTS")</f>
        <v/>
      </c>
    </row>
    <row r="67" spans="1:7" x14ac:dyDescent="0.2">
      <c r="A67" s="295" t="s">
        <v>448</v>
      </c>
      <c r="B67" s="294">
        <v>6</v>
      </c>
      <c r="C67" s="315">
        <v>2</v>
      </c>
      <c r="D67" s="315">
        <v>1</v>
      </c>
      <c r="E67" s="315">
        <v>2</v>
      </c>
      <c r="F67" s="766">
        <v>5</v>
      </c>
      <c r="G67" s="314" t="str">
        <f>IF(F67=SUM(C67:E67),"","TOTAL DOESN'T EQUAL SUM OF PARTS")</f>
        <v/>
      </c>
    </row>
    <row r="68" spans="1:7" x14ac:dyDescent="0.2">
      <c r="A68" s="311" t="s">
        <v>449</v>
      </c>
      <c r="B68" s="312">
        <v>16</v>
      </c>
      <c r="C68" s="316">
        <v>6</v>
      </c>
      <c r="D68" s="316">
        <v>2</v>
      </c>
      <c r="E68" s="316">
        <v>3</v>
      </c>
      <c r="F68" s="763">
        <v>11</v>
      </c>
      <c r="G68" s="314" t="str">
        <f>IF(F68=SUM(C68:E68),"","TOTAL DOESN'T EQUAL SUM OF PARTS")</f>
        <v/>
      </c>
    </row>
    <row r="69" spans="1:7" x14ac:dyDescent="0.2">
      <c r="A69" s="176"/>
      <c r="B69" s="314" t="str">
        <f>IF(B68=SUM(B66:B67),"","TOTAL DOESN'T EQUAL SUM OF PARTS")</f>
        <v/>
      </c>
      <c r="C69" s="314" t="str">
        <f>IF(C68=SUM(C66:C67),"","TOTAL DOESN'T EQUAL SUM OF PARTS")</f>
        <v/>
      </c>
      <c r="D69" s="314" t="str">
        <f>IF(D68=SUM(D66:D67),"","TOTAL DOESN'T EQUAL SUM OF PARTS")</f>
        <v/>
      </c>
      <c r="E69" s="314" t="str">
        <f>IF(E68=SUM(E66:E67),"","TOTAL DOESN'T EQUAL SUM OF PARTS")</f>
        <v/>
      </c>
      <c r="F69" s="765" t="str">
        <f>IF(F68=SUM(F66:F67),"","TOTAL DOESN'T EQUAL SUM OF PARTS")</f>
        <v/>
      </c>
    </row>
    <row r="70" spans="1:7" ht="14.25" x14ac:dyDescent="0.2">
      <c r="A70" s="236" t="s">
        <v>467</v>
      </c>
      <c r="B70" s="294">
        <v>28</v>
      </c>
      <c r="C70" s="317">
        <v>5</v>
      </c>
      <c r="D70" s="317">
        <v>4</v>
      </c>
      <c r="E70" s="317">
        <v>2</v>
      </c>
      <c r="F70" s="766">
        <v>11</v>
      </c>
      <c r="G70" s="314" t="str">
        <f>IF(F70=SUM(C70:E70),"","TOTAL DOESN'T EQUAL SUM OF PARTS")</f>
        <v/>
      </c>
    </row>
    <row r="71" spans="1:7" x14ac:dyDescent="0.2">
      <c r="A71" s="236" t="s">
        <v>450</v>
      </c>
      <c r="B71" s="294">
        <v>11</v>
      </c>
      <c r="C71" s="317">
        <v>3</v>
      </c>
      <c r="D71" s="317">
        <v>3</v>
      </c>
      <c r="E71" s="317">
        <v>1</v>
      </c>
      <c r="F71" s="766">
        <v>7</v>
      </c>
      <c r="G71" s="314" t="str">
        <f>IF(F71=SUM(C71:E71),"","TOTAL DOESN'T EQUAL SUM OF PARTS")</f>
        <v/>
      </c>
    </row>
    <row r="72" spans="1:7" x14ac:dyDescent="0.2">
      <c r="A72" s="313"/>
      <c r="B72" s="313"/>
      <c r="C72" s="313"/>
      <c r="D72" s="313"/>
      <c r="E72" s="313"/>
      <c r="F72" s="764"/>
    </row>
    <row r="73" spans="1:7" x14ac:dyDescent="0.2">
      <c r="A73" s="230"/>
    </row>
    <row r="74" spans="1:7" x14ac:dyDescent="0.2">
      <c r="A74" s="1402" t="s">
        <v>390</v>
      </c>
      <c r="B74" s="1266">
        <v>2011</v>
      </c>
      <c r="C74" s="1266"/>
      <c r="D74" s="1266"/>
      <c r="E74" s="1266"/>
      <c r="F74" s="1266"/>
    </row>
    <row r="75" spans="1:7" x14ac:dyDescent="0.2">
      <c r="A75" s="1403"/>
      <c r="B75" s="1261" t="s">
        <v>444</v>
      </c>
      <c r="C75" s="1266" t="s">
        <v>305</v>
      </c>
      <c r="D75" s="1266"/>
      <c r="E75" s="1266"/>
      <c r="F75" s="1261" t="s">
        <v>388</v>
      </c>
    </row>
    <row r="76" spans="1:7" ht="25.5" x14ac:dyDescent="0.2">
      <c r="A76" s="1404"/>
      <c r="B76" s="1405"/>
      <c r="C76" s="306" t="s">
        <v>309</v>
      </c>
      <c r="D76" s="306" t="s">
        <v>307</v>
      </c>
      <c r="E76" s="306" t="s">
        <v>445</v>
      </c>
      <c r="F76" s="1265"/>
    </row>
    <row r="77" spans="1:7" x14ac:dyDescent="0.2">
      <c r="A77" s="176"/>
      <c r="B77" s="297"/>
      <c r="C77" s="297"/>
      <c r="D77" s="297"/>
      <c r="E77" s="297"/>
      <c r="F77" s="761"/>
    </row>
    <row r="78" spans="1:7" x14ac:dyDescent="0.2">
      <c r="A78" s="307" t="s">
        <v>422</v>
      </c>
      <c r="B78" s="297" t="s">
        <v>446</v>
      </c>
      <c r="C78" s="297"/>
      <c r="D78" s="297"/>
      <c r="E78" s="297"/>
      <c r="F78" s="761"/>
    </row>
    <row r="79" spans="1:7" x14ac:dyDescent="0.2">
      <c r="A79" s="295" t="s">
        <v>447</v>
      </c>
      <c r="B79" s="294">
        <v>22</v>
      </c>
      <c r="C79" s="315">
        <v>7</v>
      </c>
      <c r="D79" s="315">
        <v>4</v>
      </c>
      <c r="E79" s="315">
        <v>2</v>
      </c>
      <c r="F79" s="766">
        <v>13</v>
      </c>
      <c r="G79" s="314" t="str">
        <f>IF(F79=SUM(C79:E79),"","TOTAL DOESN'T EQUAL SUM OF PARTS")</f>
        <v/>
      </c>
    </row>
    <row r="80" spans="1:7" x14ac:dyDescent="0.2">
      <c r="A80" s="295" t="s">
        <v>448</v>
      </c>
      <c r="B80" s="294">
        <v>19</v>
      </c>
      <c r="C80" s="315">
        <v>5</v>
      </c>
      <c r="D80" s="315">
        <v>5</v>
      </c>
      <c r="E80" s="315">
        <v>0</v>
      </c>
      <c r="F80" s="766">
        <v>10</v>
      </c>
      <c r="G80" s="314" t="str">
        <f>IF(F80=SUM(C80:E80),"","TOTAL DOESN'T EQUAL SUM OF PARTS")</f>
        <v/>
      </c>
    </row>
    <row r="81" spans="1:7" x14ac:dyDescent="0.2">
      <c r="A81" s="311" t="s">
        <v>449</v>
      </c>
      <c r="B81" s="312">
        <v>41</v>
      </c>
      <c r="C81" s="316">
        <v>12</v>
      </c>
      <c r="D81" s="316">
        <v>9</v>
      </c>
      <c r="E81" s="316">
        <v>2</v>
      </c>
      <c r="F81" s="763">
        <v>23</v>
      </c>
      <c r="G81" s="314" t="str">
        <f>IF(F81=SUM(C81:E81),"","TOTAL DOESN'T EQUAL SUM OF PARTS")</f>
        <v/>
      </c>
    </row>
    <row r="82" spans="1:7" x14ac:dyDescent="0.2">
      <c r="A82" s="176"/>
      <c r="B82" s="314" t="str">
        <f>IF(B81=SUM(B79:B80),"","TOTAL DOESN'T EQUAL SUM OF PARTS")</f>
        <v/>
      </c>
      <c r="C82" s="314" t="str">
        <f>IF(C81=SUM(C79:C80),"","TOTAL DOESN'T EQUAL SUM OF PARTS")</f>
        <v/>
      </c>
      <c r="D82" s="314" t="str">
        <f>IF(D81=SUM(D79:D80),"","TOTAL DOESN'T EQUAL SUM OF PARTS")</f>
        <v/>
      </c>
      <c r="E82" s="314" t="str">
        <f>IF(E81=SUM(E79:E80),"","TOTAL DOESN'T EQUAL SUM OF PARTS")</f>
        <v/>
      </c>
      <c r="F82" s="765" t="str">
        <f>IF(F81=SUM(F79:F80),"","TOTAL DOESN'T EQUAL SUM OF PARTS")</f>
        <v/>
      </c>
    </row>
    <row r="83" spans="1:7" ht="14.25" x14ac:dyDescent="0.2">
      <c r="A83" s="236" t="s">
        <v>467</v>
      </c>
      <c r="B83" s="294">
        <v>18</v>
      </c>
      <c r="C83" s="317">
        <v>1</v>
      </c>
      <c r="D83" s="317">
        <v>8</v>
      </c>
      <c r="E83" s="317">
        <v>0</v>
      </c>
      <c r="F83" s="766">
        <v>9</v>
      </c>
      <c r="G83" s="314" t="str">
        <f>IF(F83=SUM(C83:E83),"","TOTAL DOESN'T EQUAL SUM OF PARTS")</f>
        <v/>
      </c>
    </row>
    <row r="84" spans="1:7" x14ac:dyDescent="0.2">
      <c r="A84" s="236" t="s">
        <v>450</v>
      </c>
      <c r="B84" s="294">
        <v>32</v>
      </c>
      <c r="C84" s="317">
        <v>6</v>
      </c>
      <c r="D84" s="317">
        <v>11</v>
      </c>
      <c r="E84" s="317">
        <v>3</v>
      </c>
      <c r="F84" s="766">
        <v>20</v>
      </c>
      <c r="G84" s="314" t="str">
        <f>IF(F84=SUM(C84:E84),"","TOTAL DOESN'T EQUAL SUM OF PARTS")</f>
        <v/>
      </c>
    </row>
    <row r="85" spans="1:7" x14ac:dyDescent="0.2">
      <c r="A85" s="313"/>
      <c r="B85" s="313"/>
      <c r="C85" s="313"/>
      <c r="D85" s="313"/>
      <c r="E85" s="313"/>
      <c r="F85" s="764"/>
    </row>
    <row r="86" spans="1:7" x14ac:dyDescent="0.2">
      <c r="A86" s="230"/>
    </row>
    <row r="87" spans="1:7" x14ac:dyDescent="0.2">
      <c r="A87" s="1402" t="s">
        <v>390</v>
      </c>
      <c r="B87" s="1266">
        <v>2010</v>
      </c>
      <c r="C87" s="1266"/>
      <c r="D87" s="1266"/>
      <c r="E87" s="1266"/>
      <c r="F87" s="1266"/>
    </row>
    <row r="88" spans="1:7" x14ac:dyDescent="0.2">
      <c r="A88" s="1406"/>
      <c r="B88" s="1261" t="s">
        <v>444</v>
      </c>
      <c r="C88" s="1266" t="s">
        <v>305</v>
      </c>
      <c r="D88" s="1266"/>
      <c r="E88" s="1266"/>
      <c r="F88" s="1261" t="s">
        <v>388</v>
      </c>
    </row>
    <row r="89" spans="1:7" ht="25.5" x14ac:dyDescent="0.2">
      <c r="A89" s="1404"/>
      <c r="B89" s="1405"/>
      <c r="C89" s="306" t="s">
        <v>309</v>
      </c>
      <c r="D89" s="306" t="s">
        <v>307</v>
      </c>
      <c r="E89" s="306" t="s">
        <v>445</v>
      </c>
      <c r="F89" s="1265"/>
    </row>
    <row r="90" spans="1:7" x14ac:dyDescent="0.2">
      <c r="A90" s="176"/>
      <c r="B90" s="297"/>
      <c r="C90" s="297"/>
      <c r="D90" s="297"/>
      <c r="E90" s="297"/>
      <c r="F90" s="761"/>
    </row>
    <row r="91" spans="1:7" x14ac:dyDescent="0.2">
      <c r="A91" s="307" t="s">
        <v>422</v>
      </c>
      <c r="B91" s="297" t="s">
        <v>446</v>
      </c>
      <c r="C91" s="297"/>
      <c r="D91" s="297"/>
      <c r="E91" s="297"/>
      <c r="F91" s="761"/>
    </row>
    <row r="92" spans="1:7" x14ac:dyDescent="0.2">
      <c r="A92" s="295" t="s">
        <v>447</v>
      </c>
      <c r="B92" s="294">
        <v>27</v>
      </c>
      <c r="C92" s="315">
        <v>9</v>
      </c>
      <c r="D92" s="315">
        <v>6</v>
      </c>
      <c r="E92" s="315">
        <v>3</v>
      </c>
      <c r="F92" s="766">
        <v>18</v>
      </c>
      <c r="G92" s="314" t="str">
        <f>IF(F92=SUM(C92:E92),"","TOTAL DOESN'T EQUAL SUM OF PARTS")</f>
        <v/>
      </c>
    </row>
    <row r="93" spans="1:7" x14ac:dyDescent="0.2">
      <c r="A93" s="295" t="s">
        <v>448</v>
      </c>
      <c r="B93" s="294">
        <v>17</v>
      </c>
      <c r="C93" s="315">
        <v>4</v>
      </c>
      <c r="D93" s="315">
        <v>6</v>
      </c>
      <c r="E93" s="315">
        <v>5</v>
      </c>
      <c r="F93" s="766">
        <v>15</v>
      </c>
      <c r="G93" s="314" t="str">
        <f>IF(F93=SUM(C93:E93),"","TOTAL DOESN'T EQUAL SUM OF PARTS")</f>
        <v/>
      </c>
    </row>
    <row r="94" spans="1:7" x14ac:dyDescent="0.2">
      <c r="A94" s="311" t="s">
        <v>449</v>
      </c>
      <c r="B94" s="312">
        <v>44</v>
      </c>
      <c r="C94" s="316">
        <v>13</v>
      </c>
      <c r="D94" s="316">
        <v>12</v>
      </c>
      <c r="E94" s="316">
        <v>8</v>
      </c>
      <c r="F94" s="763">
        <v>33</v>
      </c>
      <c r="G94" s="314" t="str">
        <f>IF(F94=SUM(C94:E94),"","TOTAL DOESN'T EQUAL SUM OF PARTS")</f>
        <v/>
      </c>
    </row>
    <row r="95" spans="1:7" x14ac:dyDescent="0.2">
      <c r="A95" s="176"/>
      <c r="B95" s="314" t="str">
        <f>IF(B94=SUM(B92:B93),"","TOTAL DOESN'T EQUAL SUM OF PARTS")</f>
        <v/>
      </c>
      <c r="C95" s="314" t="str">
        <f>IF(C94=SUM(C92:C93),"","TOTAL DOESN'T EQUAL SUM OF PARTS")</f>
        <v/>
      </c>
      <c r="D95" s="314" t="str">
        <f>IF(D94=SUM(D92:D93),"","TOTAL DOESN'T EQUAL SUM OF PARTS")</f>
        <v/>
      </c>
      <c r="E95" s="314" t="str">
        <f>IF(E94=SUM(E92:E93),"","TOTAL DOESN'T EQUAL SUM OF PARTS")</f>
        <v/>
      </c>
      <c r="F95" s="765" t="str">
        <f>IF(F94=SUM(F92:F93),"","TOTAL DOESN'T EQUAL SUM OF PARTS")</f>
        <v/>
      </c>
    </row>
    <row r="96" spans="1:7" ht="14.25" x14ac:dyDescent="0.2">
      <c r="A96" s="236" t="s">
        <v>467</v>
      </c>
      <c r="B96" s="294">
        <v>36</v>
      </c>
      <c r="C96" s="317">
        <v>3</v>
      </c>
      <c r="D96" s="317">
        <v>8</v>
      </c>
      <c r="E96" s="317">
        <v>12</v>
      </c>
      <c r="F96" s="766">
        <v>23</v>
      </c>
      <c r="G96" s="314" t="str">
        <f>IF(F96=SUM(C96:E96),"","TOTAL DOESN'T EQUAL SUM OF PARTS")</f>
        <v/>
      </c>
    </row>
    <row r="97" spans="1:7" x14ac:dyDescent="0.2">
      <c r="A97" s="236" t="s">
        <v>450</v>
      </c>
      <c r="B97" s="294">
        <v>21</v>
      </c>
      <c r="C97" s="317">
        <v>3</v>
      </c>
      <c r="D97" s="317">
        <v>7</v>
      </c>
      <c r="E97" s="317">
        <v>4</v>
      </c>
      <c r="F97" s="766">
        <v>14</v>
      </c>
      <c r="G97" s="314" t="str">
        <f>IF(F97=SUM(C97:E97),"","TOTAL DOESN'T EQUAL SUM OF PARTS")</f>
        <v/>
      </c>
    </row>
    <row r="98" spans="1:7" x14ac:dyDescent="0.2">
      <c r="A98" s="318"/>
      <c r="B98" s="313"/>
      <c r="C98" s="313"/>
      <c r="D98" s="313"/>
      <c r="E98" s="313"/>
      <c r="F98" s="764"/>
    </row>
    <row r="99" spans="1:7" x14ac:dyDescent="0.2">
      <c r="A99" s="230"/>
    </row>
    <row r="100" spans="1:7" x14ac:dyDescent="0.2">
      <c r="A100" s="1402" t="s">
        <v>390</v>
      </c>
      <c r="B100" s="1266">
        <v>2009</v>
      </c>
      <c r="C100" s="1266"/>
      <c r="D100" s="1266"/>
      <c r="E100" s="1266"/>
      <c r="F100" s="1266"/>
    </row>
    <row r="101" spans="1:7" x14ac:dyDescent="0.2">
      <c r="A101" s="1406"/>
      <c r="B101" s="1261" t="s">
        <v>444</v>
      </c>
      <c r="C101" s="1266" t="s">
        <v>305</v>
      </c>
      <c r="D101" s="1266"/>
      <c r="E101" s="1266"/>
      <c r="F101" s="1261" t="s">
        <v>388</v>
      </c>
    </row>
    <row r="102" spans="1:7" ht="25.5" x14ac:dyDescent="0.2">
      <c r="A102" s="1404"/>
      <c r="B102" s="1405"/>
      <c r="C102" s="306" t="s">
        <v>309</v>
      </c>
      <c r="D102" s="306" t="s">
        <v>307</v>
      </c>
      <c r="E102" s="306" t="s">
        <v>445</v>
      </c>
      <c r="F102" s="1265"/>
    </row>
    <row r="103" spans="1:7" x14ac:dyDescent="0.2">
      <c r="A103" s="176"/>
      <c r="B103" s="297"/>
      <c r="C103" s="297"/>
      <c r="D103" s="297"/>
      <c r="E103" s="297"/>
      <c r="F103" s="761"/>
    </row>
    <row r="104" spans="1:7" x14ac:dyDescent="0.2">
      <c r="A104" s="307" t="s">
        <v>422</v>
      </c>
      <c r="B104" s="297" t="s">
        <v>446</v>
      </c>
      <c r="C104" s="297"/>
      <c r="D104" s="297"/>
      <c r="E104" s="297"/>
      <c r="F104" s="761"/>
    </row>
    <row r="105" spans="1:7" x14ac:dyDescent="0.2">
      <c r="A105" s="295" t="s">
        <v>447</v>
      </c>
      <c r="B105" s="294">
        <v>19</v>
      </c>
      <c r="C105" s="317">
        <v>9</v>
      </c>
      <c r="D105" s="317">
        <v>5</v>
      </c>
      <c r="E105" s="317">
        <v>3</v>
      </c>
      <c r="F105" s="766">
        <v>17</v>
      </c>
      <c r="G105" s="314" t="str">
        <f>IF(F105=SUM(C105:E105),"","TOTAL DOESN'T EQUAL SUM OF PARTS")</f>
        <v/>
      </c>
    </row>
    <row r="106" spans="1:7" x14ac:dyDescent="0.2">
      <c r="A106" s="295" t="s">
        <v>448</v>
      </c>
      <c r="B106" s="294">
        <v>25</v>
      </c>
      <c r="C106" s="317">
        <v>10</v>
      </c>
      <c r="D106" s="317">
        <v>10</v>
      </c>
      <c r="E106" s="317">
        <v>2</v>
      </c>
      <c r="F106" s="766">
        <v>22</v>
      </c>
      <c r="G106" s="314" t="str">
        <f>IF(F106=SUM(C106:E106),"","TOTAL DOESN'T EQUAL SUM OF PARTS")</f>
        <v/>
      </c>
    </row>
    <row r="107" spans="1:7" x14ac:dyDescent="0.2">
      <c r="A107" s="311" t="s">
        <v>449</v>
      </c>
      <c r="B107" s="294">
        <v>44</v>
      </c>
      <c r="C107" s="294">
        <v>19</v>
      </c>
      <c r="D107" s="294">
        <v>15</v>
      </c>
      <c r="E107" s="294">
        <v>5</v>
      </c>
      <c r="F107" s="766">
        <v>39</v>
      </c>
      <c r="G107" s="314" t="str">
        <f>IF(F107=SUM(C107:E107),"","TOTAL DOESN'T EQUAL SUM OF PARTS")</f>
        <v/>
      </c>
    </row>
    <row r="108" spans="1:7" x14ac:dyDescent="0.2">
      <c r="A108" s="176"/>
      <c r="B108" s="314" t="str">
        <f>IF(B107=SUM(B105:B106),"","TOTAL DOESN'T EQUAL SUM OF PARTS")</f>
        <v/>
      </c>
      <c r="C108" s="314" t="str">
        <f>IF(C107=SUM(C105:C106),"","TOTAL DOESN'T EQUAL SUM OF PARTS")</f>
        <v/>
      </c>
      <c r="D108" s="314" t="str">
        <f>IF(D107=SUM(D105:D106),"","TOTAL DOESN'T EQUAL SUM OF PARTS")</f>
        <v/>
      </c>
      <c r="E108" s="314" t="str">
        <f>IF(E107=SUM(E105:E106),"","TOTAL DOESN'T EQUAL SUM OF PARTS")</f>
        <v/>
      </c>
      <c r="F108" s="765" t="str">
        <f>IF(F107=SUM(F105:F106),"","TOTAL DOESN'T EQUAL SUM OF PARTS")</f>
        <v/>
      </c>
    </row>
    <row r="109" spans="1:7" ht="14.25" x14ac:dyDescent="0.2">
      <c r="A109" s="236" t="s">
        <v>467</v>
      </c>
      <c r="B109" s="319">
        <v>57</v>
      </c>
      <c r="C109" s="319">
        <v>8</v>
      </c>
      <c r="D109" s="319">
        <v>18</v>
      </c>
      <c r="E109" s="319">
        <v>8</v>
      </c>
      <c r="F109" s="766">
        <v>34</v>
      </c>
      <c r="G109" s="314" t="str">
        <f>IF(F109=SUM(C109:E109),"","TOTAL DOESN'T EQUAL SUM OF PARTS")</f>
        <v/>
      </c>
    </row>
    <row r="110" spans="1:7" x14ac:dyDescent="0.2">
      <c r="A110" s="236" t="s">
        <v>450</v>
      </c>
      <c r="B110" s="310">
        <v>33</v>
      </c>
      <c r="C110" s="310">
        <v>11</v>
      </c>
      <c r="D110" s="310">
        <v>11</v>
      </c>
      <c r="E110" s="310">
        <v>4</v>
      </c>
      <c r="F110" s="766">
        <v>26</v>
      </c>
      <c r="G110" s="314" t="str">
        <f>IF(F110=SUM(C110:E110),"","TOTAL DOESN'T EQUAL SUM OF PARTS")</f>
        <v/>
      </c>
    </row>
    <row r="111" spans="1:7" x14ac:dyDescent="0.2">
      <c r="A111" s="318"/>
      <c r="B111" s="313"/>
      <c r="C111" s="313"/>
      <c r="D111" s="313"/>
      <c r="E111" s="313"/>
      <c r="F111" s="764"/>
    </row>
    <row r="112" spans="1:7" x14ac:dyDescent="0.2">
      <c r="A112" s="230"/>
    </row>
    <row r="113" spans="1:7" x14ac:dyDescent="0.2">
      <c r="A113" s="1402" t="s">
        <v>390</v>
      </c>
      <c r="B113" s="1266">
        <v>2008</v>
      </c>
      <c r="C113" s="1266"/>
      <c r="D113" s="1266"/>
      <c r="E113" s="1266"/>
      <c r="F113" s="1266"/>
    </row>
    <row r="114" spans="1:7" x14ac:dyDescent="0.2">
      <c r="A114" s="1406"/>
      <c r="B114" s="1261" t="s">
        <v>444</v>
      </c>
      <c r="C114" s="1266" t="s">
        <v>305</v>
      </c>
      <c r="D114" s="1266"/>
      <c r="E114" s="1266"/>
      <c r="F114" s="1261" t="s">
        <v>388</v>
      </c>
    </row>
    <row r="115" spans="1:7" ht="25.5" x14ac:dyDescent="0.2">
      <c r="A115" s="1404"/>
      <c r="B115" s="1405"/>
      <c r="C115" s="306" t="s">
        <v>309</v>
      </c>
      <c r="D115" s="306" t="s">
        <v>307</v>
      </c>
      <c r="E115" s="306" t="s">
        <v>445</v>
      </c>
      <c r="F115" s="1265"/>
    </row>
    <row r="116" spans="1:7" x14ac:dyDescent="0.2">
      <c r="A116" s="176"/>
      <c r="B116" s="297"/>
      <c r="C116" s="297"/>
      <c r="D116" s="297"/>
      <c r="E116" s="297"/>
      <c r="F116" s="761"/>
    </row>
    <row r="117" spans="1:7" x14ac:dyDescent="0.2">
      <c r="A117" s="307" t="s">
        <v>422</v>
      </c>
      <c r="B117" s="297" t="s">
        <v>446</v>
      </c>
      <c r="C117" s="297"/>
      <c r="D117" s="297"/>
      <c r="E117" s="297"/>
      <c r="F117" s="761"/>
    </row>
    <row r="118" spans="1:7" x14ac:dyDescent="0.2">
      <c r="A118" s="295" t="s">
        <v>447</v>
      </c>
      <c r="B118" s="294">
        <v>36</v>
      </c>
      <c r="C118" s="315">
        <v>7</v>
      </c>
      <c r="D118" s="315">
        <v>10</v>
      </c>
      <c r="E118" s="315">
        <v>18</v>
      </c>
      <c r="F118" s="766">
        <v>35</v>
      </c>
      <c r="G118" s="314" t="str">
        <f>IF(F118=SUM(C118:E118),"","TOTAL DOESN'T EQUAL SUM OF PARTS")</f>
        <v/>
      </c>
    </row>
    <row r="119" spans="1:7" x14ac:dyDescent="0.2">
      <c r="A119" s="295" t="s">
        <v>448</v>
      </c>
      <c r="B119" s="294">
        <v>21</v>
      </c>
      <c r="C119" s="315">
        <v>7</v>
      </c>
      <c r="D119" s="315">
        <v>4</v>
      </c>
      <c r="E119" s="315">
        <v>7</v>
      </c>
      <c r="F119" s="766">
        <v>18</v>
      </c>
      <c r="G119" s="314" t="str">
        <f>IF(F119=SUM(C119:E119),"","TOTAL DOESN'T EQUAL SUM OF PARTS")</f>
        <v/>
      </c>
    </row>
    <row r="120" spans="1:7" x14ac:dyDescent="0.2">
      <c r="A120" s="311" t="s">
        <v>449</v>
      </c>
      <c r="B120" s="312">
        <v>57</v>
      </c>
      <c r="C120" s="316">
        <v>14</v>
      </c>
      <c r="D120" s="316">
        <v>14</v>
      </c>
      <c r="E120" s="316">
        <v>25</v>
      </c>
      <c r="F120" s="763">
        <v>53</v>
      </c>
      <c r="G120" s="314" t="str">
        <f>IF(F120=SUM(C120:E120),"","TOTAL DOESN'T EQUAL SUM OF PARTS")</f>
        <v/>
      </c>
    </row>
    <row r="121" spans="1:7" x14ac:dyDescent="0.2">
      <c r="A121" s="176"/>
      <c r="B121" s="314" t="str">
        <f>IF(B120=SUM(B118:B119),"","TOTAL DOESN'T EQUAL SUM OF PARTS")</f>
        <v/>
      </c>
      <c r="C121" s="314" t="str">
        <f>IF(C120=SUM(C118:C119),"","TOTAL DOESN'T EQUAL SUM OF PARTS")</f>
        <v/>
      </c>
      <c r="D121" s="314" t="str">
        <f>IF(D120=SUM(D118:D119),"","TOTAL DOESN'T EQUAL SUM OF PARTS")</f>
        <v/>
      </c>
      <c r="E121" s="314" t="str">
        <f>IF(E120=SUM(E118:E119),"","TOTAL DOESN'T EQUAL SUM OF PARTS")</f>
        <v/>
      </c>
      <c r="F121" s="765" t="str">
        <f>IF(F120=SUM(F118:F119),"","TOTAL DOESN'T EQUAL SUM OF PARTS")</f>
        <v/>
      </c>
    </row>
    <row r="122" spans="1:7" ht="14.25" x14ac:dyDescent="0.2">
      <c r="A122" s="236" t="s">
        <v>467</v>
      </c>
      <c r="B122" s="294">
        <v>122</v>
      </c>
      <c r="C122" s="317">
        <v>34</v>
      </c>
      <c r="D122" s="317">
        <v>47</v>
      </c>
      <c r="E122" s="317">
        <v>23</v>
      </c>
      <c r="F122" s="766">
        <v>104</v>
      </c>
      <c r="G122" s="314" t="str">
        <f>IF(F122=SUM(C122:E122),"","TOTAL DOESN'T EQUAL SUM OF PARTS")</f>
        <v/>
      </c>
    </row>
    <row r="123" spans="1:7" x14ac:dyDescent="0.2">
      <c r="A123" s="236" t="s">
        <v>450</v>
      </c>
      <c r="B123" s="312">
        <v>19</v>
      </c>
      <c r="C123" s="176">
        <v>8</v>
      </c>
      <c r="D123" s="176">
        <v>4</v>
      </c>
      <c r="E123" s="176">
        <v>4</v>
      </c>
      <c r="F123" s="763">
        <v>16</v>
      </c>
      <c r="G123" s="314" t="str">
        <f>IF(F123=SUM(C123:E123),"","TOTAL DOESN'T EQUAL SUM OF PARTS")</f>
        <v/>
      </c>
    </row>
    <row r="124" spans="1:7" x14ac:dyDescent="0.2">
      <c r="A124" s="318"/>
      <c r="B124" s="313"/>
      <c r="C124" s="313"/>
      <c r="D124" s="313"/>
      <c r="E124" s="313"/>
      <c r="F124" s="764"/>
    </row>
    <row r="125" spans="1:7" x14ac:dyDescent="0.2">
      <c r="A125" s="230"/>
    </row>
    <row r="126" spans="1:7" x14ac:dyDescent="0.2">
      <c r="A126" s="1402" t="s">
        <v>390</v>
      </c>
      <c r="B126" s="1266">
        <v>2007</v>
      </c>
      <c r="C126" s="1266"/>
      <c r="D126" s="1266"/>
      <c r="E126" s="1266"/>
      <c r="F126" s="1266"/>
    </row>
    <row r="127" spans="1:7" x14ac:dyDescent="0.2">
      <c r="A127" s="1406"/>
      <c r="B127" s="1261" t="s">
        <v>444</v>
      </c>
      <c r="C127" s="1266" t="s">
        <v>305</v>
      </c>
      <c r="D127" s="1266"/>
      <c r="E127" s="1266"/>
      <c r="F127" s="1261" t="s">
        <v>388</v>
      </c>
    </row>
    <row r="128" spans="1:7" ht="25.5" x14ac:dyDescent="0.2">
      <c r="A128" s="1404"/>
      <c r="B128" s="1405"/>
      <c r="C128" s="306" t="s">
        <v>309</v>
      </c>
      <c r="D128" s="306" t="s">
        <v>307</v>
      </c>
      <c r="E128" s="306" t="s">
        <v>445</v>
      </c>
      <c r="F128" s="1265"/>
    </row>
    <row r="129" spans="1:7" x14ac:dyDescent="0.2">
      <c r="A129" s="176"/>
      <c r="B129" s="297"/>
      <c r="C129" s="297"/>
      <c r="D129" s="297"/>
      <c r="E129" s="297"/>
      <c r="F129" s="761"/>
    </row>
    <row r="130" spans="1:7" x14ac:dyDescent="0.2">
      <c r="A130" s="307" t="s">
        <v>422</v>
      </c>
      <c r="B130" s="297" t="s">
        <v>446</v>
      </c>
      <c r="C130" s="297"/>
      <c r="D130" s="297"/>
      <c r="E130" s="297"/>
      <c r="F130" s="761"/>
    </row>
    <row r="131" spans="1:7" x14ac:dyDescent="0.2">
      <c r="A131" s="295" t="s">
        <v>447</v>
      </c>
      <c r="B131" s="308">
        <v>20</v>
      </c>
      <c r="C131" s="309">
        <v>6</v>
      </c>
      <c r="D131" s="309">
        <v>8</v>
      </c>
      <c r="E131" s="309">
        <v>2</v>
      </c>
      <c r="F131" s="762">
        <v>16</v>
      </c>
      <c r="G131" s="314" t="str">
        <f>IF(F131=SUM(C131:E131),"","TOTAL DOESN'T EQUAL SUM OF PARTS")</f>
        <v/>
      </c>
    </row>
    <row r="132" spans="1:7" x14ac:dyDescent="0.2">
      <c r="A132" s="295" t="s">
        <v>448</v>
      </c>
      <c r="B132" s="308">
        <v>9</v>
      </c>
      <c r="C132" s="309">
        <v>2</v>
      </c>
      <c r="D132" s="309">
        <v>4</v>
      </c>
      <c r="E132" s="309">
        <v>2</v>
      </c>
      <c r="F132" s="762">
        <v>8</v>
      </c>
      <c r="G132" s="314" t="str">
        <f>IF(F132=SUM(C132:E132),"","TOTAL DOESN'T EQUAL SUM OF PARTS")</f>
        <v/>
      </c>
    </row>
    <row r="133" spans="1:7" x14ac:dyDescent="0.2">
      <c r="A133" s="311" t="s">
        <v>449</v>
      </c>
      <c r="B133" s="308">
        <v>29</v>
      </c>
      <c r="C133" s="308">
        <v>8</v>
      </c>
      <c r="D133" s="308">
        <v>12</v>
      </c>
      <c r="E133" s="308">
        <v>4</v>
      </c>
      <c r="F133" s="762">
        <v>24</v>
      </c>
      <c r="G133" s="314" t="str">
        <f>IF(F133=SUM(C133:E133),"","TOTAL DOESN'T EQUAL SUM OF PARTS")</f>
        <v/>
      </c>
    </row>
    <row r="134" spans="1:7" x14ac:dyDescent="0.2">
      <c r="A134" s="176"/>
      <c r="B134" s="314" t="str">
        <f>IF(B133=SUM(B131:B132),"","TOTAL DOESN'T EQUAL SUM OF PARTS")</f>
        <v/>
      </c>
      <c r="C134" s="314" t="str">
        <f>IF(C133=SUM(C131:C132),"","TOTAL DOESN'T EQUAL SUM OF PARTS")</f>
        <v/>
      </c>
      <c r="D134" s="314" t="str">
        <f>IF(D133=SUM(D131:D132),"","TOTAL DOESN'T EQUAL SUM OF PARTS")</f>
        <v/>
      </c>
      <c r="E134" s="314" t="str">
        <f>IF(E133=SUM(E131:E132),"","TOTAL DOESN'T EQUAL SUM OF PARTS")</f>
        <v/>
      </c>
      <c r="F134" s="765" t="str">
        <f>IF(F133=SUM(F131:F132),"","TOTAL DOESN'T EQUAL SUM OF PARTS")</f>
        <v/>
      </c>
    </row>
    <row r="135" spans="1:7" ht="14.25" x14ac:dyDescent="0.2">
      <c r="A135" s="236" t="s">
        <v>467</v>
      </c>
      <c r="B135" s="308">
        <v>172</v>
      </c>
      <c r="C135" s="310">
        <v>33</v>
      </c>
      <c r="D135" s="310">
        <v>46</v>
      </c>
      <c r="E135" s="310">
        <v>25</v>
      </c>
      <c r="F135" s="762">
        <v>104</v>
      </c>
      <c r="G135" s="314" t="str">
        <f>IF(F135=SUM(C135:E135),"","TOTAL DOESN'T EQUAL SUM OF PARTS")</f>
        <v/>
      </c>
    </row>
    <row r="136" spans="1:7" x14ac:dyDescent="0.2">
      <c r="A136" s="236" t="s">
        <v>450</v>
      </c>
      <c r="B136" s="308">
        <v>14</v>
      </c>
      <c r="C136" s="310">
        <v>2</v>
      </c>
      <c r="D136" s="310">
        <v>2</v>
      </c>
      <c r="E136" s="310">
        <v>2</v>
      </c>
      <c r="F136" s="762">
        <v>6</v>
      </c>
      <c r="G136" s="314" t="str">
        <f>IF(F136=SUM(C136:E136),"","TOTAL DOESN'T EQUAL SUM OF PARTS")</f>
        <v/>
      </c>
    </row>
    <row r="137" spans="1:7" x14ac:dyDescent="0.2">
      <c r="A137" s="318"/>
      <c r="B137" s="313"/>
      <c r="C137" s="313"/>
      <c r="D137" s="313"/>
      <c r="E137" s="313"/>
      <c r="F137" s="764"/>
    </row>
    <row r="138" spans="1:7" x14ac:dyDescent="0.2">
      <c r="A138" s="230"/>
    </row>
    <row r="139" spans="1:7" x14ac:dyDescent="0.2">
      <c r="A139" s="230" t="s">
        <v>160</v>
      </c>
    </row>
    <row r="140" spans="1:7" x14ac:dyDescent="0.2">
      <c r="A140" s="1411" t="s">
        <v>552</v>
      </c>
      <c r="B140" s="1372"/>
      <c r="C140" s="1372"/>
      <c r="D140" s="1372"/>
      <c r="E140" s="1372"/>
      <c r="F140" s="1372"/>
    </row>
    <row r="141" spans="1:7" x14ac:dyDescent="0.2">
      <c r="A141" s="995"/>
      <c r="B141" s="992"/>
      <c r="C141" s="992"/>
      <c r="D141" s="992"/>
      <c r="E141" s="992"/>
      <c r="F141" s="992"/>
    </row>
    <row r="142" spans="1:7" x14ac:dyDescent="0.2">
      <c r="A142" s="92" t="s">
        <v>99</v>
      </c>
      <c r="B142" s="192"/>
      <c r="C142" s="192"/>
      <c r="D142" s="192"/>
      <c r="E142" s="192"/>
    </row>
    <row r="143" spans="1:7" x14ac:dyDescent="0.2">
      <c r="A143" s="93" t="s">
        <v>102</v>
      </c>
    </row>
    <row r="144" spans="1:7" x14ac:dyDescent="0.2">
      <c r="A144" s="176"/>
      <c r="B144" s="176"/>
      <c r="C144" s="176"/>
      <c r="D144" s="176"/>
      <c r="E144" s="176"/>
      <c r="F144" s="176"/>
      <c r="G144" s="176"/>
    </row>
    <row r="145" spans="1:7" x14ac:dyDescent="0.2">
      <c r="A145" s="176"/>
      <c r="B145" s="176"/>
      <c r="C145" s="176"/>
      <c r="D145" s="176"/>
      <c r="E145" s="176"/>
      <c r="F145" s="176"/>
      <c r="G145" s="176"/>
    </row>
    <row r="146" spans="1:7" x14ac:dyDescent="0.2">
      <c r="A146" s="176"/>
      <c r="B146" s="176"/>
      <c r="C146" s="176"/>
      <c r="D146" s="176"/>
      <c r="E146" s="176"/>
      <c r="F146" s="176"/>
      <c r="G146" s="176"/>
    </row>
    <row r="147" spans="1:7" x14ac:dyDescent="0.2">
      <c r="A147" s="176"/>
      <c r="B147" s="176"/>
      <c r="C147" s="176"/>
      <c r="D147" s="176"/>
      <c r="E147" s="176"/>
      <c r="F147" s="176"/>
      <c r="G147" s="176"/>
    </row>
    <row r="148" spans="1:7" x14ac:dyDescent="0.2">
      <c r="A148" s="176"/>
      <c r="B148" s="176"/>
      <c r="C148" s="176"/>
      <c r="D148" s="176"/>
      <c r="E148" s="176"/>
      <c r="F148" s="176"/>
      <c r="G148" s="176"/>
    </row>
    <row r="149" spans="1:7" x14ac:dyDescent="0.2">
      <c r="A149" s="176"/>
      <c r="B149" s="176"/>
      <c r="C149" s="176"/>
      <c r="D149" s="176"/>
      <c r="E149" s="176"/>
      <c r="F149" s="176"/>
      <c r="G149" s="176"/>
    </row>
    <row r="150" spans="1:7" x14ac:dyDescent="0.2">
      <c r="A150" s="176"/>
      <c r="B150" s="176"/>
      <c r="C150" s="176"/>
      <c r="D150" s="176"/>
      <c r="E150" s="176"/>
      <c r="F150" s="176"/>
      <c r="G150" s="176"/>
    </row>
    <row r="151" spans="1:7" x14ac:dyDescent="0.2">
      <c r="A151" s="176"/>
      <c r="B151" s="176"/>
      <c r="C151" s="176"/>
      <c r="D151" s="176"/>
      <c r="E151" s="176"/>
      <c r="F151" s="176"/>
      <c r="G151" s="176"/>
    </row>
    <row r="152" spans="1:7" x14ac:dyDescent="0.2">
      <c r="A152" s="176"/>
      <c r="B152" s="176"/>
      <c r="C152" s="176"/>
      <c r="D152" s="176"/>
      <c r="E152" s="176"/>
      <c r="F152" s="176"/>
      <c r="G152" s="176"/>
    </row>
    <row r="153" spans="1:7" x14ac:dyDescent="0.2">
      <c r="A153" s="176"/>
      <c r="B153" s="176"/>
      <c r="C153" s="176"/>
      <c r="D153" s="176"/>
      <c r="E153" s="176"/>
      <c r="F153" s="176"/>
      <c r="G153" s="176"/>
    </row>
    <row r="154" spans="1:7" x14ac:dyDescent="0.2">
      <c r="A154" s="176"/>
      <c r="B154" s="176"/>
      <c r="C154" s="176"/>
      <c r="D154" s="176"/>
      <c r="E154" s="176"/>
      <c r="F154" s="176"/>
      <c r="G154" s="176"/>
    </row>
    <row r="155" spans="1:7" x14ac:dyDescent="0.2">
      <c r="A155" s="311"/>
      <c r="B155" s="311"/>
      <c r="C155" s="311"/>
      <c r="D155" s="311"/>
      <c r="E155" s="311"/>
      <c r="F155" s="311"/>
      <c r="G155" s="176"/>
    </row>
    <row r="156" spans="1:7" x14ac:dyDescent="0.2">
      <c r="A156" s="295"/>
      <c r="B156" s="297"/>
      <c r="C156" s="297"/>
      <c r="D156" s="297"/>
      <c r="E156" s="297"/>
      <c r="F156" s="292"/>
      <c r="G156" s="176"/>
    </row>
    <row r="157" spans="1:7" x14ac:dyDescent="0.2">
      <c r="A157" s="320"/>
      <c r="B157" s="1407"/>
      <c r="C157" s="1409"/>
      <c r="D157" s="1409"/>
      <c r="E157" s="1409"/>
      <c r="F157" s="1407"/>
      <c r="G157" s="176"/>
    </row>
    <row r="158" spans="1:7" x14ac:dyDescent="0.2">
      <c r="A158" s="321"/>
      <c r="B158" s="1408"/>
      <c r="C158" s="322"/>
      <c r="D158" s="322"/>
      <c r="E158" s="322"/>
      <c r="F158" s="1410"/>
      <c r="G158" s="176"/>
    </row>
    <row r="159" spans="1:7" x14ac:dyDescent="0.2">
      <c r="A159" s="323"/>
      <c r="B159" s="324"/>
      <c r="C159" s="324"/>
      <c r="D159" s="324"/>
      <c r="E159" s="324"/>
      <c r="F159" s="324"/>
      <c r="G159" s="176"/>
    </row>
    <row r="160" spans="1:7" x14ac:dyDescent="0.2">
      <c r="A160" s="325"/>
      <c r="B160" s="324"/>
      <c r="C160" s="324"/>
      <c r="D160" s="324"/>
      <c r="E160" s="324"/>
      <c r="F160" s="324"/>
      <c r="G160" s="176"/>
    </row>
    <row r="161" spans="1:7" x14ac:dyDescent="0.2">
      <c r="A161" s="320"/>
      <c r="B161" s="322"/>
      <c r="C161" s="322"/>
      <c r="D161" s="322"/>
      <c r="E161" s="322"/>
      <c r="F161" s="326"/>
      <c r="G161" s="176"/>
    </row>
    <row r="162" spans="1:7" x14ac:dyDescent="0.2">
      <c r="A162" s="320"/>
      <c r="B162" s="322"/>
      <c r="C162" s="322"/>
      <c r="D162" s="322"/>
      <c r="E162" s="322"/>
      <c r="F162" s="326"/>
      <c r="G162" s="176"/>
    </row>
    <row r="163" spans="1:7" x14ac:dyDescent="0.2">
      <c r="A163" s="320"/>
      <c r="B163" s="322"/>
      <c r="C163" s="322"/>
      <c r="D163" s="322"/>
      <c r="E163" s="322"/>
      <c r="F163" s="326"/>
      <c r="G163" s="176"/>
    </row>
    <row r="164" spans="1:7" x14ac:dyDescent="0.2">
      <c r="A164" s="321"/>
      <c r="B164" s="326"/>
      <c r="C164" s="326"/>
      <c r="D164" s="326"/>
      <c r="E164" s="326"/>
      <c r="F164" s="326"/>
      <c r="G164" s="176"/>
    </row>
    <row r="165" spans="1:7" x14ac:dyDescent="0.2">
      <c r="A165" s="323"/>
      <c r="B165" s="323"/>
      <c r="C165" s="323"/>
      <c r="D165" s="323"/>
      <c r="E165" s="323"/>
      <c r="F165" s="327"/>
      <c r="G165" s="176"/>
    </row>
    <row r="166" spans="1:7" x14ac:dyDescent="0.2">
      <c r="A166" s="320"/>
      <c r="B166" s="322"/>
      <c r="C166" s="322"/>
      <c r="D166" s="322"/>
      <c r="E166" s="322"/>
      <c r="F166" s="326"/>
      <c r="G166" s="176"/>
    </row>
    <row r="167" spans="1:7" x14ac:dyDescent="0.2">
      <c r="A167" s="320"/>
      <c r="B167" s="322"/>
      <c r="C167" s="322"/>
      <c r="D167" s="322"/>
      <c r="E167" s="322"/>
      <c r="F167" s="326"/>
      <c r="G167" s="176"/>
    </row>
    <row r="168" spans="1:7" x14ac:dyDescent="0.2">
      <c r="A168" s="320"/>
      <c r="B168" s="322"/>
      <c r="C168" s="322"/>
      <c r="D168" s="322"/>
      <c r="E168" s="322"/>
      <c r="F168" s="326"/>
      <c r="G168" s="176"/>
    </row>
    <row r="169" spans="1:7" x14ac:dyDescent="0.2">
      <c r="A169" s="323"/>
      <c r="B169" s="323"/>
      <c r="C169" s="323"/>
      <c r="D169" s="323"/>
      <c r="E169" s="323"/>
      <c r="F169" s="323"/>
      <c r="G169" s="176"/>
    </row>
    <row r="170" spans="1:7" x14ac:dyDescent="0.2">
      <c r="A170" s="176"/>
      <c r="B170" s="176"/>
      <c r="C170" s="176"/>
      <c r="D170" s="176"/>
      <c r="E170" s="176"/>
      <c r="F170" s="176"/>
      <c r="G170" s="176"/>
    </row>
    <row r="171" spans="1:7" x14ac:dyDescent="0.2">
      <c r="A171" s="176"/>
      <c r="B171" s="176"/>
      <c r="C171" s="176"/>
      <c r="D171" s="176"/>
      <c r="E171" s="176"/>
      <c r="F171" s="176"/>
      <c r="G171" s="176"/>
    </row>
    <row r="172" spans="1:7" x14ac:dyDescent="0.2">
      <c r="A172" s="176"/>
      <c r="B172" s="176"/>
      <c r="C172" s="176"/>
      <c r="D172" s="176"/>
      <c r="E172" s="176"/>
      <c r="F172" s="176"/>
      <c r="G172" s="176"/>
    </row>
    <row r="173" spans="1:7" x14ac:dyDescent="0.2">
      <c r="A173" s="176"/>
      <c r="B173" s="176"/>
      <c r="C173" s="176"/>
      <c r="D173" s="176"/>
      <c r="E173" s="176"/>
      <c r="F173" s="176"/>
      <c r="G173" s="176"/>
    </row>
    <row r="174" spans="1:7" x14ac:dyDescent="0.2">
      <c r="A174" s="176"/>
      <c r="B174" s="176"/>
      <c r="C174" s="176"/>
      <c r="D174" s="176"/>
      <c r="E174" s="176"/>
      <c r="F174" s="176"/>
      <c r="G174" s="176"/>
    </row>
    <row r="175" spans="1:7" x14ac:dyDescent="0.2">
      <c r="A175" s="176"/>
      <c r="B175" s="176"/>
      <c r="C175" s="176"/>
      <c r="D175" s="176"/>
      <c r="E175" s="176"/>
      <c r="F175" s="176"/>
      <c r="G175" s="176"/>
    </row>
    <row r="176" spans="1:7" x14ac:dyDescent="0.2">
      <c r="A176" s="176"/>
      <c r="B176" s="176"/>
      <c r="C176" s="176"/>
      <c r="D176" s="176"/>
      <c r="E176" s="176"/>
      <c r="F176" s="176"/>
      <c r="G176" s="176"/>
    </row>
    <row r="177" spans="1:7" x14ac:dyDescent="0.2">
      <c r="A177" s="176"/>
      <c r="B177" s="176"/>
      <c r="C177" s="176"/>
      <c r="D177" s="176"/>
      <c r="E177" s="176"/>
      <c r="F177" s="176"/>
      <c r="G177" s="176"/>
    </row>
    <row r="178" spans="1:7" x14ac:dyDescent="0.2">
      <c r="A178" s="176"/>
      <c r="B178" s="176"/>
      <c r="C178" s="176"/>
      <c r="D178" s="176"/>
      <c r="E178" s="176"/>
      <c r="F178" s="176"/>
      <c r="G178" s="176"/>
    </row>
    <row r="179" spans="1:7" x14ac:dyDescent="0.2">
      <c r="A179" s="176"/>
      <c r="B179" s="176"/>
      <c r="C179" s="176"/>
      <c r="D179" s="176"/>
      <c r="E179" s="176"/>
      <c r="F179" s="176"/>
      <c r="G179" s="176"/>
    </row>
    <row r="180" spans="1:7" x14ac:dyDescent="0.2">
      <c r="A180" s="176"/>
      <c r="B180" s="176"/>
      <c r="C180" s="176"/>
      <c r="D180" s="176"/>
      <c r="E180" s="176"/>
      <c r="F180" s="176"/>
      <c r="G180" s="176"/>
    </row>
    <row r="181" spans="1:7" x14ac:dyDescent="0.2">
      <c r="A181" s="176"/>
      <c r="B181" s="176"/>
      <c r="C181" s="176"/>
      <c r="D181" s="176"/>
      <c r="E181" s="176"/>
      <c r="F181" s="176"/>
      <c r="G181" s="176"/>
    </row>
    <row r="182" spans="1:7" x14ac:dyDescent="0.2">
      <c r="A182" s="176"/>
      <c r="B182" s="176"/>
      <c r="C182" s="176"/>
      <c r="D182" s="176"/>
      <c r="E182" s="176"/>
      <c r="F182" s="176"/>
      <c r="G182" s="176"/>
    </row>
    <row r="183" spans="1:7" x14ac:dyDescent="0.2">
      <c r="A183" s="176"/>
      <c r="B183" s="176"/>
      <c r="C183" s="176"/>
      <c r="D183" s="176"/>
      <c r="E183" s="176"/>
      <c r="F183" s="176"/>
      <c r="G183" s="176"/>
    </row>
    <row r="184" spans="1:7" x14ac:dyDescent="0.2">
      <c r="A184" s="176"/>
      <c r="B184" s="176"/>
      <c r="C184" s="176"/>
      <c r="D184" s="176"/>
      <c r="E184" s="176"/>
      <c r="F184" s="176"/>
      <c r="G184" s="176"/>
    </row>
    <row r="185" spans="1:7" x14ac:dyDescent="0.2">
      <c r="A185" s="176"/>
      <c r="B185" s="176"/>
      <c r="C185" s="176"/>
      <c r="D185" s="176"/>
      <c r="E185" s="176"/>
      <c r="F185" s="176"/>
      <c r="G185" s="176"/>
    </row>
    <row r="186" spans="1:7" x14ac:dyDescent="0.2">
      <c r="A186" s="176"/>
      <c r="B186" s="176"/>
      <c r="C186" s="176"/>
      <c r="D186" s="176"/>
      <c r="E186" s="176"/>
      <c r="F186" s="176"/>
      <c r="G186" s="176"/>
    </row>
    <row r="187" spans="1:7" x14ac:dyDescent="0.2">
      <c r="A187" s="176"/>
      <c r="B187" s="176"/>
      <c r="C187" s="176"/>
      <c r="D187" s="176"/>
      <c r="E187" s="176"/>
      <c r="F187" s="176"/>
      <c r="G187" s="176"/>
    </row>
    <row r="188" spans="1:7" x14ac:dyDescent="0.2">
      <c r="A188" s="176"/>
      <c r="B188" s="176"/>
      <c r="C188" s="176"/>
      <c r="D188" s="176"/>
      <c r="E188" s="176"/>
      <c r="F188" s="176"/>
      <c r="G188" s="176"/>
    </row>
    <row r="189" spans="1:7" x14ac:dyDescent="0.2">
      <c r="A189" s="176"/>
      <c r="B189" s="176"/>
      <c r="C189" s="176"/>
      <c r="D189" s="176"/>
      <c r="E189" s="176"/>
      <c r="F189" s="176"/>
      <c r="G189" s="176"/>
    </row>
    <row r="190" spans="1:7" x14ac:dyDescent="0.2">
      <c r="A190" s="176"/>
      <c r="B190" s="176"/>
      <c r="C190" s="176"/>
      <c r="D190" s="176"/>
      <c r="E190" s="176"/>
      <c r="F190" s="176"/>
      <c r="G190" s="176"/>
    </row>
    <row r="191" spans="1:7" x14ac:dyDescent="0.2">
      <c r="A191" s="176"/>
      <c r="B191" s="176"/>
      <c r="C191" s="176"/>
      <c r="D191" s="176"/>
      <c r="E191" s="176"/>
      <c r="F191" s="176"/>
      <c r="G191" s="176"/>
    </row>
    <row r="192" spans="1:7" x14ac:dyDescent="0.2">
      <c r="A192" s="176"/>
      <c r="B192" s="176"/>
      <c r="C192" s="176"/>
      <c r="D192" s="176"/>
      <c r="E192" s="176"/>
      <c r="F192" s="176"/>
      <c r="G192" s="176"/>
    </row>
    <row r="193" spans="1:7" x14ac:dyDescent="0.2">
      <c r="A193" s="176"/>
      <c r="B193" s="176"/>
      <c r="C193" s="176"/>
      <c r="D193" s="176"/>
      <c r="E193" s="176"/>
      <c r="F193" s="176"/>
      <c r="G193" s="176"/>
    </row>
    <row r="194" spans="1:7" x14ac:dyDescent="0.2">
      <c r="A194" s="176"/>
      <c r="B194" s="176"/>
      <c r="C194" s="176"/>
      <c r="D194" s="176"/>
      <c r="E194" s="176"/>
      <c r="F194" s="176"/>
      <c r="G194" s="176"/>
    </row>
    <row r="195" spans="1:7" x14ac:dyDescent="0.2">
      <c r="A195" s="176"/>
      <c r="B195" s="176"/>
      <c r="C195" s="176"/>
      <c r="D195" s="176"/>
      <c r="E195" s="176"/>
      <c r="F195" s="176"/>
      <c r="G195" s="176"/>
    </row>
    <row r="196" spans="1:7" x14ac:dyDescent="0.2">
      <c r="A196" s="176"/>
      <c r="B196" s="176"/>
      <c r="C196" s="176"/>
      <c r="D196" s="176"/>
      <c r="E196" s="176"/>
      <c r="F196" s="176"/>
      <c r="G196" s="176"/>
    </row>
    <row r="197" spans="1:7" x14ac:dyDescent="0.2">
      <c r="A197" s="176"/>
      <c r="B197" s="176"/>
      <c r="C197" s="176"/>
      <c r="D197" s="176"/>
      <c r="E197" s="176"/>
      <c r="F197" s="176"/>
      <c r="G197" s="176"/>
    </row>
    <row r="198" spans="1:7" x14ac:dyDescent="0.2">
      <c r="A198" s="176"/>
      <c r="B198" s="176"/>
      <c r="C198" s="176"/>
      <c r="D198" s="176"/>
      <c r="E198" s="176"/>
      <c r="F198" s="176"/>
      <c r="G198" s="176"/>
    </row>
    <row r="199" spans="1:7" x14ac:dyDescent="0.2">
      <c r="A199" s="176"/>
      <c r="B199" s="176"/>
      <c r="C199" s="176"/>
      <c r="D199" s="176"/>
      <c r="E199" s="176"/>
      <c r="F199" s="176"/>
      <c r="G199" s="176"/>
    </row>
    <row r="200" spans="1:7" x14ac:dyDescent="0.2">
      <c r="A200" s="176"/>
      <c r="B200" s="176"/>
      <c r="C200" s="176"/>
      <c r="D200" s="176"/>
      <c r="E200" s="176"/>
      <c r="F200" s="176"/>
      <c r="G200" s="176"/>
    </row>
    <row r="201" spans="1:7" x14ac:dyDescent="0.2">
      <c r="A201" s="176"/>
      <c r="B201" s="176"/>
      <c r="C201" s="176"/>
      <c r="D201" s="176"/>
      <c r="E201" s="176"/>
      <c r="F201" s="176"/>
      <c r="G201" s="176"/>
    </row>
    <row r="202" spans="1:7" x14ac:dyDescent="0.2">
      <c r="A202" s="176"/>
      <c r="B202" s="176"/>
      <c r="C202" s="176"/>
      <c r="D202" s="176"/>
      <c r="E202" s="176"/>
      <c r="F202" s="176"/>
      <c r="G202" s="176"/>
    </row>
    <row r="203" spans="1:7" x14ac:dyDescent="0.2">
      <c r="A203" s="176"/>
      <c r="B203" s="176"/>
      <c r="C203" s="176"/>
      <c r="D203" s="176"/>
      <c r="E203" s="176"/>
      <c r="F203" s="176"/>
      <c r="G203" s="176"/>
    </row>
    <row r="204" spans="1:7" x14ac:dyDescent="0.2">
      <c r="A204" s="176"/>
      <c r="B204" s="176"/>
      <c r="C204" s="176"/>
      <c r="D204" s="176"/>
      <c r="E204" s="176"/>
      <c r="F204" s="176"/>
      <c r="G204" s="176"/>
    </row>
    <row r="205" spans="1:7" x14ac:dyDescent="0.2">
      <c r="A205" s="176"/>
      <c r="B205" s="176"/>
      <c r="C205" s="176"/>
      <c r="D205" s="176"/>
      <c r="E205" s="176"/>
      <c r="F205" s="176"/>
      <c r="G205" s="176"/>
    </row>
    <row r="206" spans="1:7" x14ac:dyDescent="0.2">
      <c r="A206" s="176"/>
      <c r="B206" s="176"/>
      <c r="C206" s="176"/>
      <c r="D206" s="176"/>
      <c r="E206" s="176"/>
      <c r="F206" s="176"/>
      <c r="G206" s="176"/>
    </row>
    <row r="207" spans="1:7" x14ac:dyDescent="0.2">
      <c r="A207" s="176"/>
      <c r="B207" s="176"/>
      <c r="C207" s="176"/>
      <c r="D207" s="176"/>
      <c r="E207" s="176"/>
      <c r="F207" s="176"/>
      <c r="G207" s="176"/>
    </row>
    <row r="208" spans="1:7" x14ac:dyDescent="0.2">
      <c r="A208" s="176"/>
      <c r="B208" s="176"/>
      <c r="C208" s="176"/>
      <c r="D208" s="176"/>
      <c r="E208" s="176"/>
      <c r="F208" s="176"/>
      <c r="G208" s="176"/>
    </row>
    <row r="209" spans="1:7" x14ac:dyDescent="0.2">
      <c r="A209" s="176"/>
      <c r="B209" s="176"/>
      <c r="C209" s="176"/>
      <c r="D209" s="176"/>
      <c r="E209" s="176"/>
      <c r="F209" s="176"/>
      <c r="G209" s="176"/>
    </row>
    <row r="210" spans="1:7" x14ac:dyDescent="0.2">
      <c r="A210" s="176"/>
      <c r="B210" s="176"/>
      <c r="C210" s="176"/>
      <c r="D210" s="176"/>
      <c r="E210" s="176"/>
      <c r="F210" s="176"/>
      <c r="G210" s="176"/>
    </row>
    <row r="211" spans="1:7" x14ac:dyDescent="0.2">
      <c r="A211" s="176"/>
      <c r="B211" s="176"/>
      <c r="C211" s="176"/>
      <c r="D211" s="176"/>
      <c r="E211" s="176"/>
      <c r="F211" s="176"/>
      <c r="G211" s="176"/>
    </row>
    <row r="212" spans="1:7" x14ac:dyDescent="0.2">
      <c r="A212" s="176"/>
      <c r="B212" s="176"/>
      <c r="C212" s="176"/>
      <c r="D212" s="176"/>
      <c r="E212" s="176"/>
      <c r="F212" s="176"/>
      <c r="G212" s="176"/>
    </row>
    <row r="213" spans="1:7" x14ac:dyDescent="0.2">
      <c r="A213" s="176"/>
      <c r="B213" s="176"/>
      <c r="C213" s="176"/>
      <c r="D213" s="176"/>
      <c r="E213" s="176"/>
      <c r="F213" s="176"/>
      <c r="G213" s="176"/>
    </row>
    <row r="214" spans="1:7" x14ac:dyDescent="0.2">
      <c r="A214" s="176"/>
      <c r="B214" s="176"/>
      <c r="C214" s="176"/>
      <c r="D214" s="176"/>
      <c r="E214" s="176"/>
      <c r="F214" s="176"/>
      <c r="G214" s="176"/>
    </row>
    <row r="215" spans="1:7" x14ac:dyDescent="0.2">
      <c r="A215" s="176"/>
      <c r="B215" s="176"/>
      <c r="C215" s="176"/>
      <c r="D215" s="176"/>
      <c r="E215" s="176"/>
      <c r="F215" s="176"/>
      <c r="G215" s="176"/>
    </row>
    <row r="216" spans="1:7" x14ac:dyDescent="0.2">
      <c r="A216" s="176"/>
      <c r="B216" s="176"/>
      <c r="C216" s="176"/>
      <c r="D216" s="176"/>
      <c r="E216" s="176"/>
      <c r="F216" s="176"/>
      <c r="G216" s="176"/>
    </row>
    <row r="217" spans="1:7" x14ac:dyDescent="0.2">
      <c r="A217" s="176"/>
      <c r="B217" s="176"/>
      <c r="C217" s="176"/>
      <c r="D217" s="176"/>
      <c r="E217" s="176"/>
      <c r="F217" s="176"/>
      <c r="G217" s="176"/>
    </row>
    <row r="218" spans="1:7" x14ac:dyDescent="0.2">
      <c r="A218" s="176"/>
      <c r="B218" s="176"/>
      <c r="C218" s="176"/>
      <c r="D218" s="176"/>
      <c r="E218" s="176"/>
      <c r="F218" s="176"/>
      <c r="G218" s="176"/>
    </row>
    <row r="219" spans="1:7" x14ac:dyDescent="0.2">
      <c r="A219" s="176"/>
      <c r="B219" s="176"/>
      <c r="C219" s="176"/>
      <c r="D219" s="176"/>
      <c r="E219" s="176"/>
      <c r="F219" s="176"/>
      <c r="G219" s="176"/>
    </row>
    <row r="220" spans="1:7" x14ac:dyDescent="0.2">
      <c r="A220" s="176"/>
      <c r="B220" s="176"/>
      <c r="C220" s="176"/>
      <c r="D220" s="176"/>
      <c r="E220" s="176"/>
      <c r="F220" s="176"/>
      <c r="G220" s="176"/>
    </row>
    <row r="221" spans="1:7" x14ac:dyDescent="0.2">
      <c r="A221" s="176"/>
      <c r="B221" s="176"/>
      <c r="C221" s="176"/>
      <c r="D221" s="176"/>
      <c r="E221" s="176"/>
      <c r="F221" s="176"/>
      <c r="G221" s="176"/>
    </row>
    <row r="222" spans="1:7" x14ac:dyDescent="0.2">
      <c r="A222" s="176"/>
      <c r="B222" s="176"/>
      <c r="C222" s="176"/>
      <c r="D222" s="176"/>
      <c r="E222" s="176"/>
      <c r="F222" s="176"/>
      <c r="G222" s="176"/>
    </row>
    <row r="223" spans="1:7" x14ac:dyDescent="0.2">
      <c r="A223" s="176"/>
      <c r="B223" s="176"/>
      <c r="C223" s="176"/>
      <c r="D223" s="176"/>
      <c r="E223" s="176"/>
      <c r="F223" s="176"/>
      <c r="G223" s="176"/>
    </row>
    <row r="224" spans="1:7" x14ac:dyDescent="0.2">
      <c r="A224" s="176"/>
      <c r="B224" s="176"/>
      <c r="C224" s="176"/>
      <c r="D224" s="176"/>
      <c r="E224" s="176"/>
      <c r="F224" s="176"/>
      <c r="G224" s="176"/>
    </row>
    <row r="225" spans="1:7" x14ac:dyDescent="0.2">
      <c r="A225" s="176"/>
      <c r="B225" s="176"/>
      <c r="C225" s="176"/>
      <c r="D225" s="176"/>
      <c r="E225" s="176"/>
      <c r="F225" s="176"/>
      <c r="G225" s="176"/>
    </row>
    <row r="226" spans="1:7" x14ac:dyDescent="0.2">
      <c r="A226" s="176"/>
      <c r="B226" s="176"/>
      <c r="C226" s="176"/>
      <c r="D226" s="176"/>
      <c r="E226" s="176"/>
      <c r="F226" s="176"/>
      <c r="G226" s="176"/>
    </row>
    <row r="227" spans="1:7" x14ac:dyDescent="0.2">
      <c r="A227" s="176"/>
      <c r="B227" s="176"/>
      <c r="C227" s="176"/>
      <c r="D227" s="176"/>
      <c r="E227" s="176"/>
      <c r="F227" s="176"/>
      <c r="G227" s="176"/>
    </row>
    <row r="228" spans="1:7" x14ac:dyDescent="0.2">
      <c r="A228" s="176"/>
      <c r="B228" s="176"/>
      <c r="C228" s="176"/>
      <c r="D228" s="176"/>
      <c r="E228" s="176"/>
      <c r="F228" s="176"/>
      <c r="G228" s="176"/>
    </row>
    <row r="229" spans="1:7" x14ac:dyDescent="0.2">
      <c r="A229" s="176"/>
      <c r="B229" s="176"/>
      <c r="C229" s="176"/>
      <c r="D229" s="176"/>
      <c r="E229" s="176"/>
      <c r="F229" s="176"/>
      <c r="G229" s="176"/>
    </row>
    <row r="230" spans="1:7" x14ac:dyDescent="0.2">
      <c r="A230" s="176"/>
      <c r="B230" s="176"/>
      <c r="C230" s="176"/>
      <c r="D230" s="176"/>
      <c r="E230" s="176"/>
      <c r="F230" s="176"/>
      <c r="G230" s="176"/>
    </row>
    <row r="231" spans="1:7" x14ac:dyDescent="0.2">
      <c r="A231" s="176"/>
      <c r="B231" s="176"/>
      <c r="C231" s="176"/>
      <c r="D231" s="176"/>
      <c r="E231" s="176"/>
      <c r="F231" s="176"/>
      <c r="G231" s="176"/>
    </row>
    <row r="232" spans="1:7" x14ac:dyDescent="0.2">
      <c r="A232" s="176"/>
      <c r="B232" s="176"/>
      <c r="C232" s="176"/>
      <c r="D232" s="176"/>
      <c r="E232" s="176"/>
      <c r="F232" s="176"/>
      <c r="G232" s="176"/>
    </row>
    <row r="233" spans="1:7" x14ac:dyDescent="0.2">
      <c r="A233" s="176"/>
      <c r="B233" s="176"/>
      <c r="C233" s="176"/>
      <c r="D233" s="176"/>
      <c r="E233" s="176"/>
      <c r="F233" s="176"/>
      <c r="G233" s="176"/>
    </row>
    <row r="234" spans="1:7" x14ac:dyDescent="0.2">
      <c r="A234" s="176"/>
      <c r="B234" s="176"/>
      <c r="C234" s="176"/>
      <c r="D234" s="176"/>
      <c r="E234" s="176"/>
      <c r="F234" s="176"/>
      <c r="G234" s="176"/>
    </row>
    <row r="235" spans="1:7" x14ac:dyDescent="0.2">
      <c r="A235" s="176"/>
      <c r="B235" s="176"/>
      <c r="C235" s="176"/>
      <c r="D235" s="176"/>
      <c r="E235" s="176"/>
      <c r="F235" s="176"/>
      <c r="G235" s="176"/>
    </row>
    <row r="236" spans="1:7" x14ac:dyDescent="0.2">
      <c r="A236" s="176"/>
      <c r="B236" s="176"/>
      <c r="C236" s="176"/>
      <c r="D236" s="176"/>
      <c r="E236" s="176"/>
      <c r="F236" s="176"/>
      <c r="G236" s="176"/>
    </row>
    <row r="237" spans="1:7" x14ac:dyDescent="0.2">
      <c r="A237" s="176"/>
      <c r="B237" s="176"/>
      <c r="C237" s="176"/>
      <c r="D237" s="176"/>
      <c r="E237" s="176"/>
      <c r="F237" s="176"/>
      <c r="G237" s="176"/>
    </row>
    <row r="238" spans="1:7" x14ac:dyDescent="0.2">
      <c r="A238" s="176"/>
      <c r="B238" s="176"/>
      <c r="C238" s="176"/>
      <c r="D238" s="176"/>
      <c r="E238" s="176"/>
      <c r="F238" s="176"/>
      <c r="G238" s="176"/>
    </row>
    <row r="239" spans="1:7" x14ac:dyDescent="0.2">
      <c r="A239" s="176"/>
      <c r="B239" s="176"/>
      <c r="C239" s="176"/>
      <c r="D239" s="176"/>
      <c r="E239" s="176"/>
      <c r="F239" s="176"/>
      <c r="G239" s="176"/>
    </row>
    <row r="240" spans="1:7" x14ac:dyDescent="0.2">
      <c r="A240" s="176"/>
      <c r="B240" s="176"/>
      <c r="C240" s="176"/>
      <c r="D240" s="176"/>
      <c r="E240" s="176"/>
      <c r="F240" s="176"/>
      <c r="G240" s="176"/>
    </row>
    <row r="241" spans="1:7" x14ac:dyDescent="0.2">
      <c r="A241" s="176"/>
      <c r="B241" s="176"/>
      <c r="C241" s="176"/>
      <c r="D241" s="176"/>
      <c r="E241" s="176"/>
      <c r="F241" s="176"/>
      <c r="G241" s="176"/>
    </row>
    <row r="242" spans="1:7" x14ac:dyDescent="0.2">
      <c r="A242" s="176"/>
      <c r="B242" s="176"/>
      <c r="C242" s="176"/>
      <c r="D242" s="176"/>
      <c r="E242" s="176"/>
      <c r="F242" s="176"/>
      <c r="G242" s="176"/>
    </row>
    <row r="243" spans="1:7" x14ac:dyDescent="0.2">
      <c r="A243" s="176"/>
      <c r="B243" s="176"/>
      <c r="C243" s="176"/>
      <c r="D243" s="176"/>
      <c r="E243" s="176"/>
      <c r="F243" s="176"/>
      <c r="G243" s="176"/>
    </row>
    <row r="244" spans="1:7" x14ac:dyDescent="0.2">
      <c r="A244" s="176"/>
      <c r="B244" s="176"/>
      <c r="C244" s="176"/>
      <c r="D244" s="176"/>
      <c r="E244" s="176"/>
      <c r="F244" s="176"/>
      <c r="G244" s="176"/>
    </row>
    <row r="245" spans="1:7" x14ac:dyDescent="0.2">
      <c r="A245" s="176"/>
      <c r="B245" s="176"/>
      <c r="C245" s="176"/>
      <c r="D245" s="176"/>
      <c r="E245" s="176"/>
      <c r="F245" s="176"/>
      <c r="G245" s="176"/>
    </row>
    <row r="246" spans="1:7" x14ac:dyDescent="0.2">
      <c r="A246" s="176"/>
      <c r="B246" s="176"/>
      <c r="C246" s="176"/>
      <c r="D246" s="176"/>
      <c r="E246" s="176"/>
      <c r="F246" s="176"/>
      <c r="G246" s="176"/>
    </row>
    <row r="247" spans="1:7" x14ac:dyDescent="0.2">
      <c r="A247" s="176"/>
      <c r="B247" s="176"/>
      <c r="C247" s="176"/>
      <c r="D247" s="176"/>
      <c r="E247" s="176"/>
      <c r="F247" s="176"/>
      <c r="G247" s="176"/>
    </row>
    <row r="248" spans="1:7" x14ac:dyDescent="0.2">
      <c r="A248" s="176"/>
      <c r="B248" s="176"/>
      <c r="C248" s="176"/>
      <c r="D248" s="176"/>
      <c r="E248" s="176"/>
      <c r="F248" s="176"/>
      <c r="G248" s="176"/>
    </row>
    <row r="249" spans="1:7" x14ac:dyDescent="0.2">
      <c r="A249" s="176"/>
      <c r="B249" s="176"/>
      <c r="C249" s="176"/>
      <c r="D249" s="176"/>
      <c r="E249" s="176"/>
      <c r="F249" s="176"/>
      <c r="G249" s="176"/>
    </row>
    <row r="250" spans="1:7" x14ac:dyDescent="0.2">
      <c r="A250" s="176"/>
      <c r="B250" s="176"/>
      <c r="C250" s="176"/>
      <c r="D250" s="176"/>
      <c r="E250" s="176"/>
      <c r="F250" s="176"/>
      <c r="G250" s="176"/>
    </row>
    <row r="251" spans="1:7" x14ac:dyDescent="0.2">
      <c r="A251" s="176"/>
      <c r="B251" s="176"/>
      <c r="C251" s="176"/>
      <c r="D251" s="176"/>
      <c r="E251" s="176"/>
      <c r="F251" s="176"/>
      <c r="G251" s="176"/>
    </row>
    <row r="252" spans="1:7" x14ac:dyDescent="0.2">
      <c r="A252" s="176"/>
      <c r="B252" s="176"/>
      <c r="C252" s="176"/>
      <c r="D252" s="176"/>
      <c r="E252" s="176"/>
      <c r="F252" s="176"/>
      <c r="G252" s="176"/>
    </row>
    <row r="253" spans="1:7" x14ac:dyDescent="0.2">
      <c r="A253" s="176"/>
      <c r="B253" s="176"/>
      <c r="C253" s="176"/>
      <c r="D253" s="176"/>
      <c r="E253" s="176"/>
      <c r="F253" s="176"/>
      <c r="G253" s="176"/>
    </row>
    <row r="254" spans="1:7" x14ac:dyDescent="0.2">
      <c r="A254" s="176"/>
      <c r="B254" s="176"/>
      <c r="C254" s="176"/>
      <c r="D254" s="176"/>
      <c r="E254" s="176"/>
      <c r="F254" s="176"/>
      <c r="G254" s="176"/>
    </row>
    <row r="255" spans="1:7" x14ac:dyDescent="0.2">
      <c r="A255" s="176"/>
      <c r="B255" s="176"/>
      <c r="C255" s="176"/>
      <c r="D255" s="176"/>
      <c r="E255" s="176"/>
      <c r="F255" s="176"/>
      <c r="G255" s="176"/>
    </row>
    <row r="256" spans="1:7" x14ac:dyDescent="0.2">
      <c r="A256" s="176"/>
      <c r="B256" s="176"/>
      <c r="C256" s="176"/>
      <c r="D256" s="176"/>
      <c r="E256" s="176"/>
      <c r="F256" s="176"/>
      <c r="G256" s="176"/>
    </row>
    <row r="257" spans="1:7" x14ac:dyDescent="0.2">
      <c r="A257" s="176"/>
      <c r="B257" s="176"/>
      <c r="C257" s="176"/>
      <c r="D257" s="176"/>
      <c r="E257" s="176"/>
      <c r="F257" s="176"/>
      <c r="G257" s="176"/>
    </row>
    <row r="258" spans="1:7" x14ac:dyDescent="0.2">
      <c r="A258" s="176"/>
      <c r="B258" s="176"/>
      <c r="C258" s="176"/>
      <c r="D258" s="176"/>
      <c r="E258" s="176"/>
      <c r="F258" s="176"/>
      <c r="G258" s="176"/>
    </row>
    <row r="259" spans="1:7" x14ac:dyDescent="0.2">
      <c r="A259" s="176"/>
      <c r="B259" s="176"/>
      <c r="C259" s="176"/>
      <c r="D259" s="176"/>
      <c r="E259" s="176"/>
      <c r="F259" s="176"/>
      <c r="G259" s="176"/>
    </row>
    <row r="260" spans="1:7" x14ac:dyDescent="0.2">
      <c r="A260" s="176"/>
      <c r="B260" s="176"/>
      <c r="C260" s="176"/>
      <c r="D260" s="176"/>
      <c r="E260" s="176"/>
      <c r="F260" s="176"/>
      <c r="G260" s="176"/>
    </row>
    <row r="261" spans="1:7" x14ac:dyDescent="0.2">
      <c r="A261" s="176"/>
      <c r="B261" s="176"/>
      <c r="C261" s="176"/>
      <c r="D261" s="176"/>
      <c r="E261" s="176"/>
      <c r="F261" s="176"/>
      <c r="G261" s="176"/>
    </row>
    <row r="262" spans="1:7" x14ac:dyDescent="0.2">
      <c r="A262" s="176"/>
      <c r="B262" s="176"/>
      <c r="C262" s="176"/>
      <c r="D262" s="176"/>
      <c r="E262" s="176"/>
      <c r="F262" s="176"/>
      <c r="G262" s="176"/>
    </row>
    <row r="263" spans="1:7" x14ac:dyDescent="0.2">
      <c r="A263" s="176"/>
      <c r="B263" s="176"/>
      <c r="C263" s="176"/>
      <c r="D263" s="176"/>
      <c r="E263" s="176"/>
      <c r="F263" s="176"/>
      <c r="G263" s="176"/>
    </row>
    <row r="264" spans="1:7" x14ac:dyDescent="0.2">
      <c r="A264" s="176"/>
      <c r="B264" s="176"/>
      <c r="C264" s="176"/>
      <c r="D264" s="176"/>
      <c r="E264" s="176"/>
      <c r="F264" s="176"/>
      <c r="G264" s="176"/>
    </row>
    <row r="265" spans="1:7" x14ac:dyDescent="0.2">
      <c r="A265" s="176"/>
      <c r="B265" s="176"/>
      <c r="C265" s="176"/>
      <c r="D265" s="176"/>
      <c r="E265" s="176"/>
      <c r="F265" s="176"/>
      <c r="G265" s="176"/>
    </row>
    <row r="266" spans="1:7" x14ac:dyDescent="0.2">
      <c r="A266" s="176"/>
      <c r="B266" s="176"/>
      <c r="C266" s="176"/>
      <c r="D266" s="176"/>
      <c r="E266" s="176"/>
      <c r="F266" s="176"/>
      <c r="G266" s="176"/>
    </row>
    <row r="267" spans="1:7" x14ac:dyDescent="0.2">
      <c r="A267" s="176"/>
      <c r="B267" s="176"/>
      <c r="C267" s="176"/>
      <c r="D267" s="176"/>
      <c r="E267" s="176"/>
      <c r="F267" s="176"/>
      <c r="G267" s="176"/>
    </row>
    <row r="268" spans="1:7" x14ac:dyDescent="0.2">
      <c r="A268" s="176"/>
      <c r="B268" s="176"/>
      <c r="C268" s="176"/>
      <c r="D268" s="176"/>
      <c r="E268" s="176"/>
      <c r="F268" s="176"/>
      <c r="G268" s="176"/>
    </row>
    <row r="269" spans="1:7" x14ac:dyDescent="0.2">
      <c r="A269" s="176"/>
      <c r="B269" s="176"/>
      <c r="C269" s="176"/>
      <c r="D269" s="176"/>
      <c r="E269" s="176"/>
      <c r="F269" s="176"/>
      <c r="G269" s="176"/>
    </row>
    <row r="270" spans="1:7" x14ac:dyDescent="0.2">
      <c r="A270" s="176"/>
      <c r="B270" s="176"/>
      <c r="C270" s="176"/>
      <c r="D270" s="176"/>
      <c r="E270" s="176"/>
      <c r="F270" s="176"/>
      <c r="G270" s="176"/>
    </row>
    <row r="271" spans="1:7" x14ac:dyDescent="0.2">
      <c r="A271" s="176"/>
      <c r="B271" s="176"/>
      <c r="C271" s="176"/>
      <c r="D271" s="176"/>
      <c r="E271" s="176"/>
      <c r="F271" s="176"/>
      <c r="G271" s="176"/>
    </row>
    <row r="272" spans="1:7" x14ac:dyDescent="0.2">
      <c r="A272" s="176"/>
      <c r="B272" s="176"/>
      <c r="C272" s="176"/>
      <c r="D272" s="176"/>
      <c r="E272" s="176"/>
      <c r="F272" s="176"/>
      <c r="G272" s="176"/>
    </row>
    <row r="273" spans="1:7" x14ac:dyDescent="0.2">
      <c r="A273" s="176"/>
      <c r="B273" s="176"/>
      <c r="C273" s="176"/>
      <c r="D273" s="176"/>
      <c r="E273" s="176"/>
      <c r="F273" s="176"/>
      <c r="G273" s="176"/>
    </row>
    <row r="274" spans="1:7" x14ac:dyDescent="0.2">
      <c r="A274" s="176"/>
      <c r="B274" s="176"/>
      <c r="C274" s="176"/>
      <c r="D274" s="176"/>
      <c r="E274" s="176"/>
      <c r="F274" s="176"/>
      <c r="G274" s="176"/>
    </row>
    <row r="275" spans="1:7" x14ac:dyDescent="0.2">
      <c r="A275" s="176"/>
      <c r="B275" s="176"/>
      <c r="C275" s="176"/>
      <c r="D275" s="176"/>
      <c r="E275" s="176"/>
      <c r="F275" s="176"/>
      <c r="G275" s="176"/>
    </row>
    <row r="276" spans="1:7" x14ac:dyDescent="0.2">
      <c r="A276" s="176"/>
      <c r="B276" s="176"/>
      <c r="C276" s="176"/>
      <c r="D276" s="176"/>
      <c r="E276" s="176"/>
      <c r="F276" s="176"/>
      <c r="G276" s="176"/>
    </row>
    <row r="277" spans="1:7" x14ac:dyDescent="0.2">
      <c r="A277" s="176"/>
      <c r="B277" s="176"/>
      <c r="C277" s="176"/>
      <c r="D277" s="176"/>
      <c r="E277" s="176"/>
      <c r="F277" s="176"/>
      <c r="G277" s="176"/>
    </row>
    <row r="278" spans="1:7" x14ac:dyDescent="0.2">
      <c r="A278" s="176"/>
      <c r="B278" s="176"/>
      <c r="C278" s="176"/>
      <c r="D278" s="176"/>
      <c r="E278" s="176"/>
      <c r="F278" s="176"/>
      <c r="G278" s="176"/>
    </row>
    <row r="279" spans="1:7" x14ac:dyDescent="0.2">
      <c r="A279" s="176"/>
      <c r="B279" s="176"/>
      <c r="C279" s="176"/>
      <c r="D279" s="176"/>
      <c r="E279" s="176"/>
      <c r="F279" s="176"/>
      <c r="G279" s="176"/>
    </row>
    <row r="280" spans="1:7" x14ac:dyDescent="0.2">
      <c r="A280" s="176"/>
      <c r="B280" s="176"/>
      <c r="C280" s="176"/>
      <c r="D280" s="176"/>
      <c r="E280" s="176"/>
      <c r="F280" s="176"/>
      <c r="G280" s="176"/>
    </row>
    <row r="281" spans="1:7" x14ac:dyDescent="0.2">
      <c r="A281" s="176"/>
      <c r="B281" s="176"/>
      <c r="C281" s="176"/>
      <c r="D281" s="176"/>
      <c r="E281" s="176"/>
      <c r="F281" s="176"/>
      <c r="G281" s="176"/>
    </row>
    <row r="282" spans="1:7" x14ac:dyDescent="0.2">
      <c r="A282" s="176"/>
      <c r="B282" s="176"/>
      <c r="C282" s="176"/>
      <c r="D282" s="176"/>
      <c r="E282" s="176"/>
      <c r="F282" s="176"/>
      <c r="G282" s="176"/>
    </row>
    <row r="283" spans="1:7" x14ac:dyDescent="0.2">
      <c r="A283" s="176"/>
      <c r="B283" s="176"/>
      <c r="C283" s="176"/>
      <c r="D283" s="176"/>
      <c r="E283" s="176"/>
      <c r="F283" s="176"/>
      <c r="G283" s="176"/>
    </row>
    <row r="284" spans="1:7" x14ac:dyDescent="0.2">
      <c r="A284" s="176"/>
      <c r="B284" s="176"/>
      <c r="C284" s="176"/>
      <c r="D284" s="176"/>
      <c r="E284" s="176"/>
      <c r="F284" s="176"/>
      <c r="G284" s="176"/>
    </row>
    <row r="285" spans="1:7" x14ac:dyDescent="0.2">
      <c r="A285" s="176"/>
      <c r="B285" s="176"/>
      <c r="C285" s="176"/>
      <c r="D285" s="176"/>
      <c r="E285" s="176"/>
      <c r="F285" s="176"/>
      <c r="G285" s="176"/>
    </row>
    <row r="286" spans="1:7" x14ac:dyDescent="0.2">
      <c r="A286" s="176"/>
      <c r="B286" s="176"/>
      <c r="C286" s="176"/>
      <c r="D286" s="176"/>
      <c r="E286" s="176"/>
      <c r="F286" s="176"/>
      <c r="G286" s="176"/>
    </row>
    <row r="287" spans="1:7" x14ac:dyDescent="0.2">
      <c r="A287" s="176"/>
      <c r="B287" s="176"/>
      <c r="C287" s="176"/>
      <c r="D287" s="176"/>
      <c r="E287" s="176"/>
      <c r="F287" s="176"/>
      <c r="G287" s="176"/>
    </row>
    <row r="288" spans="1:7" x14ac:dyDescent="0.2">
      <c r="A288" s="176"/>
      <c r="B288" s="176"/>
      <c r="C288" s="176"/>
      <c r="D288" s="176"/>
      <c r="E288" s="176"/>
      <c r="F288" s="176"/>
      <c r="G288" s="176"/>
    </row>
    <row r="289" spans="1:7" x14ac:dyDescent="0.2">
      <c r="A289" s="176"/>
      <c r="B289" s="176"/>
      <c r="C289" s="176"/>
      <c r="D289" s="176"/>
      <c r="E289" s="176"/>
      <c r="F289" s="176"/>
      <c r="G289" s="176"/>
    </row>
  </sheetData>
  <mergeCells count="53">
    <mergeCell ref="B157:B158"/>
    <mergeCell ref="C157:E157"/>
    <mergeCell ref="F157:F158"/>
    <mergeCell ref="A140:F140"/>
    <mergeCell ref="A100:A102"/>
    <mergeCell ref="B100:F100"/>
    <mergeCell ref="B101:B102"/>
    <mergeCell ref="A113:A115"/>
    <mergeCell ref="B113:F113"/>
    <mergeCell ref="B114:B115"/>
    <mergeCell ref="C114:E114"/>
    <mergeCell ref="F114:F115"/>
    <mergeCell ref="A126:A128"/>
    <mergeCell ref="B126:F126"/>
    <mergeCell ref="B127:B128"/>
    <mergeCell ref="C127:E127"/>
    <mergeCell ref="F127:F128"/>
    <mergeCell ref="A87:A89"/>
    <mergeCell ref="B87:F87"/>
    <mergeCell ref="B88:B89"/>
    <mergeCell ref="C88:E88"/>
    <mergeCell ref="F88:F89"/>
    <mergeCell ref="C101:E101"/>
    <mergeCell ref="F101:F102"/>
    <mergeCell ref="A74:A76"/>
    <mergeCell ref="B74:F74"/>
    <mergeCell ref="B75:B76"/>
    <mergeCell ref="C75:E75"/>
    <mergeCell ref="F75:F76"/>
    <mergeCell ref="B36:B37"/>
    <mergeCell ref="C36:E36"/>
    <mergeCell ref="F36:F37"/>
    <mergeCell ref="A48:A50"/>
    <mergeCell ref="A5:A6"/>
    <mergeCell ref="B5:C5"/>
    <mergeCell ref="D5:E5"/>
    <mergeCell ref="B48:F48"/>
    <mergeCell ref="F5:G5"/>
    <mergeCell ref="A35:A37"/>
    <mergeCell ref="B35:F35"/>
    <mergeCell ref="A22:A24"/>
    <mergeCell ref="B22:F22"/>
    <mergeCell ref="B23:B24"/>
    <mergeCell ref="C23:E23"/>
    <mergeCell ref="F23:F24"/>
    <mergeCell ref="A61:A63"/>
    <mergeCell ref="B49:B50"/>
    <mergeCell ref="C49:E49"/>
    <mergeCell ref="F49:F50"/>
    <mergeCell ref="B61:F61"/>
    <mergeCell ref="B62:B63"/>
    <mergeCell ref="C62:E62"/>
    <mergeCell ref="F62:F63"/>
  </mergeCells>
  <phoneticPr fontId="2" type="noConversion"/>
  <hyperlinks>
    <hyperlink ref="G1" location="Index!A1" display="Index"/>
  </hyperlinks>
  <pageMargins left="0.75" right="0.75" top="1" bottom="1" header="0.5" footer="0.5"/>
  <pageSetup paperSize="9" scale="60" orientation="landscape" r:id="rId1"/>
  <headerFooter alignWithMargins="0">
    <oddHeader>&amp;CCourt Statistics Quarterly 
Additional Tables - 2014</oddHeader>
    <oddFooter>Page &amp;P of &amp;N</oddFooter>
  </headerFooter>
  <rowBreaks count="2" manualBreakCount="2">
    <brk id="34" max="6" man="1"/>
    <brk id="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9"/>
  <sheetViews>
    <sheetView zoomScaleSheetLayoutView="100" workbookViewId="0"/>
  </sheetViews>
  <sheetFormatPr defaultRowHeight="12.75" x14ac:dyDescent="0.2"/>
  <cols>
    <col min="1" max="1" width="5.85546875" style="163" customWidth="1"/>
    <col min="2" max="2" width="13.5703125" style="163" customWidth="1"/>
    <col min="3" max="3" width="1" style="163" customWidth="1"/>
    <col min="4" max="5" width="9.85546875" style="163" customWidth="1"/>
    <col min="6" max="6" width="1" style="163" customWidth="1"/>
    <col min="7" max="7" width="8.5703125" style="163" customWidth="1"/>
    <col min="8" max="8" width="11.140625" style="163" customWidth="1"/>
    <col min="9" max="9" width="1" style="163" customWidth="1"/>
    <col min="10" max="11" width="8.5703125" style="163" customWidth="1"/>
    <col min="12" max="12" width="1" style="163" customWidth="1"/>
    <col min="13" max="13" width="12" style="163" customWidth="1"/>
    <col min="14" max="14" width="12.7109375" style="163" customWidth="1"/>
    <col min="15" max="15" width="11" style="163" customWidth="1"/>
    <col min="16" max="16" width="10.7109375" style="163" bestFit="1" customWidth="1"/>
    <col min="17" max="17" width="1" style="163" customWidth="1"/>
    <col min="18" max="18" width="11.85546875" style="163" bestFit="1" customWidth="1"/>
    <col min="19" max="19" width="29.140625" style="163" customWidth="1"/>
    <col min="20" max="20" width="13.85546875" style="163" bestFit="1" customWidth="1"/>
    <col min="21" max="16384" width="9.140625" style="163"/>
  </cols>
  <sheetData>
    <row r="1" spans="1:23" x14ac:dyDescent="0.2">
      <c r="A1" s="189" t="s">
        <v>646</v>
      </c>
      <c r="B1" s="186"/>
      <c r="C1" s="186"/>
      <c r="D1" s="186"/>
      <c r="E1" s="186"/>
      <c r="F1" s="842"/>
      <c r="G1" s="842"/>
      <c r="H1" s="842"/>
      <c r="I1" s="842"/>
      <c r="J1" s="842"/>
      <c r="K1" s="842"/>
      <c r="L1" s="842"/>
      <c r="R1" s="843" t="s">
        <v>531</v>
      </c>
    </row>
    <row r="2" spans="1:23" x14ac:dyDescent="0.2">
      <c r="A2" s="189" t="s">
        <v>830</v>
      </c>
      <c r="B2" s="186"/>
      <c r="C2" s="186"/>
      <c r="D2" s="186"/>
      <c r="E2" s="186"/>
      <c r="F2" s="842"/>
      <c r="G2" s="842"/>
      <c r="H2" s="842"/>
    </row>
    <row r="3" spans="1:23" x14ac:dyDescent="0.2">
      <c r="A3" s="1007" t="s">
        <v>797</v>
      </c>
      <c r="B3" s="190"/>
      <c r="C3" s="190"/>
      <c r="D3" s="190"/>
      <c r="E3" s="190"/>
      <c r="F3" s="842"/>
      <c r="G3" s="842"/>
      <c r="H3" s="842"/>
    </row>
    <row r="4" spans="1:23" x14ac:dyDescent="0.2">
      <c r="A4" s="190"/>
      <c r="B4" s="190"/>
      <c r="C4" s="190"/>
      <c r="D4" s="190"/>
      <c r="E4" s="190"/>
      <c r="F4" s="842"/>
      <c r="G4" s="842"/>
      <c r="H4" s="842"/>
    </row>
    <row r="5" spans="1:23" x14ac:dyDescent="0.2">
      <c r="A5" s="1263"/>
      <c r="B5" s="1261" t="s">
        <v>299</v>
      </c>
      <c r="C5" s="626"/>
      <c r="D5" s="1266" t="s">
        <v>568</v>
      </c>
      <c r="E5" s="1267"/>
      <c r="F5" s="844"/>
      <c r="G5" s="1268" t="s">
        <v>569</v>
      </c>
      <c r="H5" s="1266"/>
      <c r="I5" s="260"/>
      <c r="J5" s="1266" t="s">
        <v>375</v>
      </c>
      <c r="K5" s="1266"/>
      <c r="L5" s="260"/>
      <c r="M5" s="1266" t="s">
        <v>378</v>
      </c>
      <c r="N5" s="1266"/>
      <c r="O5" s="1266"/>
      <c r="P5" s="1269"/>
      <c r="Q5" s="260"/>
      <c r="R5" s="1261" t="s">
        <v>152</v>
      </c>
    </row>
    <row r="6" spans="1:23" s="192" customFormat="1" ht="64.5" customHeight="1" x14ac:dyDescent="0.2">
      <c r="A6" s="1264"/>
      <c r="B6" s="1265"/>
      <c r="C6" s="628"/>
      <c r="D6" s="306" t="s">
        <v>567</v>
      </c>
      <c r="E6" s="886" t="s">
        <v>458</v>
      </c>
      <c r="F6" s="627"/>
      <c r="G6" s="306" t="s">
        <v>567</v>
      </c>
      <c r="H6" s="886" t="s">
        <v>458</v>
      </c>
      <c r="I6" s="845"/>
      <c r="J6" s="888" t="s">
        <v>572</v>
      </c>
      <c r="K6" s="579" t="s">
        <v>571</v>
      </c>
      <c r="L6" s="625"/>
      <c r="M6" s="888" t="s">
        <v>570</v>
      </c>
      <c r="N6" s="888" t="s">
        <v>98</v>
      </c>
      <c r="O6" s="579" t="s">
        <v>689</v>
      </c>
      <c r="P6" s="579" t="s">
        <v>683</v>
      </c>
      <c r="Q6" s="625"/>
      <c r="R6" s="1262"/>
    </row>
    <row r="7" spans="1:23" x14ac:dyDescent="0.2">
      <c r="A7" s="236">
        <v>2004</v>
      </c>
      <c r="B7" s="804">
        <f>'3.2'!B8</f>
        <v>71</v>
      </c>
      <c r="C7" s="198"/>
      <c r="D7" s="198">
        <v>208</v>
      </c>
      <c r="E7" s="804">
        <v>9</v>
      </c>
      <c r="F7" s="198"/>
      <c r="G7" s="198" t="s">
        <v>361</v>
      </c>
      <c r="H7" s="897" t="s">
        <v>361</v>
      </c>
      <c r="I7" s="508"/>
      <c r="J7" s="508">
        <v>1077</v>
      </c>
      <c r="K7" s="896">
        <v>7591</v>
      </c>
      <c r="L7" s="508"/>
      <c r="M7" s="298">
        <v>152</v>
      </c>
      <c r="N7" s="508">
        <v>10579</v>
      </c>
      <c r="O7" s="508">
        <v>50</v>
      </c>
      <c r="P7" s="899">
        <v>10781</v>
      </c>
      <c r="Q7" s="508"/>
      <c r="R7" s="194">
        <v>19737</v>
      </c>
      <c r="S7" s="970"/>
      <c r="T7" s="277"/>
      <c r="U7" s="971"/>
      <c r="V7" s="161"/>
      <c r="W7" s="161"/>
    </row>
    <row r="8" spans="1:23" ht="14.25" customHeight="1" x14ac:dyDescent="0.2">
      <c r="A8" s="973" t="s">
        <v>687</v>
      </c>
      <c r="B8" s="804">
        <v>71</v>
      </c>
      <c r="C8" s="198"/>
      <c r="D8" s="198" t="s">
        <v>361</v>
      </c>
      <c r="E8" s="804" t="s">
        <v>361</v>
      </c>
      <c r="F8" s="198"/>
      <c r="G8" s="198" t="s">
        <v>361</v>
      </c>
      <c r="H8" s="897" t="s">
        <v>361</v>
      </c>
      <c r="I8" s="508"/>
      <c r="J8" s="508">
        <v>1239</v>
      </c>
      <c r="K8" s="896">
        <v>7023</v>
      </c>
      <c r="L8" s="508"/>
      <c r="M8" s="298">
        <v>137</v>
      </c>
      <c r="N8" s="508">
        <v>11235</v>
      </c>
      <c r="O8" s="508" t="s">
        <v>361</v>
      </c>
      <c r="P8" s="899">
        <v>11372</v>
      </c>
      <c r="Q8" s="508"/>
      <c r="R8" s="194">
        <v>19705</v>
      </c>
      <c r="S8" s="970"/>
      <c r="T8" s="277"/>
      <c r="U8" s="971"/>
      <c r="V8" s="161"/>
      <c r="W8" s="161"/>
    </row>
    <row r="9" spans="1:23" x14ac:dyDescent="0.2">
      <c r="A9" s="236">
        <v>2006</v>
      </c>
      <c r="B9" s="804">
        <f>'3.2'!B10</f>
        <v>105</v>
      </c>
      <c r="C9" s="198"/>
      <c r="D9" s="198">
        <v>61</v>
      </c>
      <c r="E9" s="804">
        <v>12</v>
      </c>
      <c r="F9" s="198"/>
      <c r="G9" s="198" t="s">
        <v>361</v>
      </c>
      <c r="H9" s="897" t="s">
        <v>361</v>
      </c>
      <c r="I9" s="508"/>
      <c r="J9" s="508">
        <v>1184</v>
      </c>
      <c r="K9" s="896">
        <v>6937</v>
      </c>
      <c r="L9" s="508"/>
      <c r="M9" s="508">
        <v>148</v>
      </c>
      <c r="N9" s="508">
        <v>13754</v>
      </c>
      <c r="O9" s="508">
        <v>59</v>
      </c>
      <c r="P9" s="899">
        <v>13961</v>
      </c>
      <c r="Q9" s="508"/>
      <c r="R9" s="194">
        <v>22260</v>
      </c>
      <c r="S9" s="970"/>
      <c r="T9" s="277"/>
      <c r="U9" s="971"/>
      <c r="V9" s="161"/>
      <c r="W9" s="161"/>
    </row>
    <row r="10" spans="1:23" x14ac:dyDescent="0.2">
      <c r="A10" s="236">
        <v>2007</v>
      </c>
      <c r="B10" s="804">
        <f>'3.2'!B11</f>
        <v>97</v>
      </c>
      <c r="C10" s="198"/>
      <c r="D10" s="198">
        <v>57</v>
      </c>
      <c r="E10" s="804">
        <v>15</v>
      </c>
      <c r="F10" s="198"/>
      <c r="G10" s="198" t="s">
        <v>361</v>
      </c>
      <c r="H10" s="897" t="s">
        <v>361</v>
      </c>
      <c r="I10" s="508"/>
      <c r="J10" s="508">
        <v>1248</v>
      </c>
      <c r="K10" s="896">
        <v>6900</v>
      </c>
      <c r="L10" s="508"/>
      <c r="M10" s="508">
        <v>29</v>
      </c>
      <c r="N10" s="508">
        <v>15443</v>
      </c>
      <c r="O10" s="508">
        <v>72</v>
      </c>
      <c r="P10" s="899">
        <v>15544</v>
      </c>
      <c r="Q10" s="508"/>
      <c r="R10" s="194">
        <v>23861</v>
      </c>
      <c r="S10" s="970"/>
      <c r="T10" s="277"/>
      <c r="U10" s="971"/>
      <c r="V10" s="161"/>
      <c r="W10" s="161"/>
    </row>
    <row r="11" spans="1:23" x14ac:dyDescent="0.2">
      <c r="A11" s="236">
        <v>2008</v>
      </c>
      <c r="B11" s="804">
        <f>'3.2'!B12</f>
        <v>33</v>
      </c>
      <c r="C11" s="198"/>
      <c r="D11" s="198">
        <v>62</v>
      </c>
      <c r="E11" s="804">
        <v>9</v>
      </c>
      <c r="F11" s="198"/>
      <c r="G11" s="198" t="s">
        <v>361</v>
      </c>
      <c r="H11" s="897" t="s">
        <v>361</v>
      </c>
      <c r="I11" s="508"/>
      <c r="J11" s="508">
        <v>1286</v>
      </c>
      <c r="K11" s="896">
        <v>7240</v>
      </c>
      <c r="L11" s="508"/>
      <c r="M11" s="508">
        <v>57</v>
      </c>
      <c r="N11" s="508">
        <v>16674</v>
      </c>
      <c r="O11" s="508">
        <v>58</v>
      </c>
      <c r="P11" s="899">
        <v>16789</v>
      </c>
      <c r="Q11" s="508"/>
      <c r="R11" s="194">
        <v>25419</v>
      </c>
      <c r="S11" s="970"/>
      <c r="T11" s="277"/>
      <c r="U11" s="971"/>
      <c r="V11" s="161"/>
      <c r="W11" s="161"/>
    </row>
    <row r="12" spans="1:23" x14ac:dyDescent="0.2">
      <c r="A12" s="236">
        <v>2009</v>
      </c>
      <c r="B12" s="804">
        <f>'3.2'!B13</f>
        <v>65</v>
      </c>
      <c r="C12" s="198"/>
      <c r="D12" s="198">
        <v>37</v>
      </c>
      <c r="E12" s="804">
        <v>3</v>
      </c>
      <c r="F12" s="198"/>
      <c r="G12" s="193">
        <v>37</v>
      </c>
      <c r="H12" s="896">
        <v>3</v>
      </c>
      <c r="I12" s="508"/>
      <c r="J12" s="508">
        <v>1275</v>
      </c>
      <c r="K12" s="896">
        <v>7195</v>
      </c>
      <c r="L12" s="508"/>
      <c r="M12" s="508">
        <v>44</v>
      </c>
      <c r="N12" s="508">
        <v>18181</v>
      </c>
      <c r="O12" s="508">
        <v>31</v>
      </c>
      <c r="P12" s="899">
        <v>18256</v>
      </c>
      <c r="Q12" s="508"/>
      <c r="R12" s="194">
        <v>26831</v>
      </c>
      <c r="S12" s="970"/>
      <c r="T12" s="277"/>
      <c r="U12" s="971"/>
      <c r="V12" s="161"/>
      <c r="W12" s="161"/>
    </row>
    <row r="13" spans="1:23" x14ac:dyDescent="0.2">
      <c r="A13" s="236">
        <v>2010</v>
      </c>
      <c r="B13" s="804">
        <f>'3.2'!B14</f>
        <v>80</v>
      </c>
      <c r="C13" s="198"/>
      <c r="D13" s="198" t="s">
        <v>361</v>
      </c>
      <c r="E13" s="804" t="s">
        <v>361</v>
      </c>
      <c r="F13" s="198"/>
      <c r="G13" s="193">
        <v>60</v>
      </c>
      <c r="H13" s="896">
        <v>8</v>
      </c>
      <c r="I13" s="508"/>
      <c r="J13" s="508">
        <v>1225</v>
      </c>
      <c r="K13" s="896">
        <v>7250</v>
      </c>
      <c r="L13" s="508"/>
      <c r="M13" s="508">
        <v>44</v>
      </c>
      <c r="N13" s="508">
        <v>18764</v>
      </c>
      <c r="O13" s="508">
        <v>86</v>
      </c>
      <c r="P13" s="899">
        <v>18894</v>
      </c>
      <c r="Q13" s="508"/>
      <c r="R13" s="194">
        <v>27449</v>
      </c>
      <c r="S13" s="970"/>
      <c r="T13" s="277"/>
      <c r="U13" s="971"/>
      <c r="V13" s="161"/>
      <c r="W13" s="161"/>
    </row>
    <row r="14" spans="1:23" x14ac:dyDescent="0.2">
      <c r="A14" s="236">
        <v>2011</v>
      </c>
      <c r="B14" s="804">
        <f>'3.2'!B15</f>
        <v>37</v>
      </c>
      <c r="C14" s="198"/>
      <c r="D14" s="198" t="s">
        <v>361</v>
      </c>
      <c r="E14" s="804" t="s">
        <v>361</v>
      </c>
      <c r="F14" s="198"/>
      <c r="G14" s="193">
        <v>64</v>
      </c>
      <c r="H14" s="896">
        <v>13</v>
      </c>
      <c r="I14" s="508"/>
      <c r="J14" s="508">
        <v>1297</v>
      </c>
      <c r="K14" s="896">
        <v>7475</v>
      </c>
      <c r="L14" s="508"/>
      <c r="M14" s="508">
        <v>41</v>
      </c>
      <c r="N14" s="508">
        <v>16708</v>
      </c>
      <c r="O14" s="508">
        <v>121</v>
      </c>
      <c r="P14" s="899">
        <v>16870</v>
      </c>
      <c r="Q14" s="508"/>
      <c r="R14" s="194">
        <v>25679</v>
      </c>
      <c r="S14" s="970"/>
      <c r="T14" s="277"/>
      <c r="U14" s="971"/>
      <c r="V14" s="161"/>
      <c r="W14" s="161"/>
    </row>
    <row r="15" spans="1:23" x14ac:dyDescent="0.2">
      <c r="A15" s="236">
        <v>2012</v>
      </c>
      <c r="B15" s="804">
        <f>'3.2'!B16</f>
        <v>27</v>
      </c>
      <c r="C15" s="198"/>
      <c r="D15" s="198" t="s">
        <v>361</v>
      </c>
      <c r="E15" s="804" t="s">
        <v>361</v>
      </c>
      <c r="F15" s="198"/>
      <c r="G15" s="193">
        <v>86</v>
      </c>
      <c r="H15" s="896">
        <v>30</v>
      </c>
      <c r="I15" s="508"/>
      <c r="J15" s="508">
        <v>1190</v>
      </c>
      <c r="K15" s="896">
        <v>7610</v>
      </c>
      <c r="L15" s="508"/>
      <c r="M15" s="508">
        <v>16</v>
      </c>
      <c r="N15" s="508">
        <v>18828</v>
      </c>
      <c r="O15" s="508">
        <v>40</v>
      </c>
      <c r="P15" s="899">
        <v>18884</v>
      </c>
      <c r="Q15" s="508"/>
      <c r="R15" s="194">
        <v>27711</v>
      </c>
      <c r="S15" s="970"/>
      <c r="T15" s="277"/>
      <c r="U15" s="971"/>
      <c r="V15" s="161"/>
      <c r="W15" s="161"/>
    </row>
    <row r="16" spans="1:23" x14ac:dyDescent="0.2">
      <c r="A16" s="236">
        <v>2013</v>
      </c>
      <c r="B16" s="804">
        <f>'3.2'!B17</f>
        <v>53</v>
      </c>
      <c r="C16" s="198"/>
      <c r="D16" s="198" t="s">
        <v>361</v>
      </c>
      <c r="E16" s="804" t="s">
        <v>361</v>
      </c>
      <c r="F16" s="198"/>
      <c r="G16" s="193">
        <v>89</v>
      </c>
      <c r="H16" s="896">
        <v>20</v>
      </c>
      <c r="I16" s="508"/>
      <c r="J16" s="508">
        <v>1154</v>
      </c>
      <c r="K16" s="896">
        <v>6851</v>
      </c>
      <c r="L16" s="508"/>
      <c r="M16" s="508">
        <v>14</v>
      </c>
      <c r="N16" s="508">
        <v>21901</v>
      </c>
      <c r="O16" s="508">
        <v>96</v>
      </c>
      <c r="P16" s="899">
        <v>22011</v>
      </c>
      <c r="Q16" s="508"/>
      <c r="R16" s="194">
        <v>30069</v>
      </c>
      <c r="S16" s="970"/>
      <c r="T16" s="277"/>
      <c r="U16" s="971"/>
      <c r="V16" s="161"/>
      <c r="W16" s="161"/>
    </row>
    <row r="17" spans="1:22" x14ac:dyDescent="0.2">
      <c r="A17" s="236">
        <v>2014</v>
      </c>
      <c r="B17" s="1135">
        <v>55</v>
      </c>
      <c r="C17" s="1132"/>
      <c r="D17" s="1131" t="s">
        <v>361</v>
      </c>
      <c r="E17" s="1135" t="s">
        <v>361</v>
      </c>
      <c r="F17" s="1131"/>
      <c r="G17" s="508">
        <v>72</v>
      </c>
      <c r="H17" s="896">
        <v>16</v>
      </c>
      <c r="I17" s="674"/>
      <c r="J17" s="508">
        <v>1288</v>
      </c>
      <c r="K17" s="896">
        <v>6371</v>
      </c>
      <c r="L17" s="674"/>
      <c r="M17" s="508">
        <v>17</v>
      </c>
      <c r="N17" s="1133">
        <v>10492</v>
      </c>
      <c r="O17" s="1134" t="s">
        <v>361</v>
      </c>
      <c r="P17" s="899">
        <v>10509</v>
      </c>
      <c r="Q17" s="674"/>
      <c r="R17" s="194">
        <v>18311</v>
      </c>
      <c r="S17" s="970"/>
      <c r="T17" s="277"/>
      <c r="U17" s="971"/>
      <c r="V17" s="161"/>
    </row>
    <row r="18" spans="1:22" x14ac:dyDescent="0.2">
      <c r="A18" s="240">
        <v>2015</v>
      </c>
      <c r="B18" s="895">
        <v>52</v>
      </c>
      <c r="C18" s="847"/>
      <c r="D18" s="846" t="s">
        <v>361</v>
      </c>
      <c r="E18" s="895" t="s">
        <v>361</v>
      </c>
      <c r="F18" s="846"/>
      <c r="G18" s="848">
        <v>83</v>
      </c>
      <c r="H18" s="898">
        <v>13</v>
      </c>
      <c r="I18" s="675"/>
      <c r="J18" s="848">
        <v>1241</v>
      </c>
      <c r="K18" s="898">
        <v>6276</v>
      </c>
      <c r="L18" s="675"/>
      <c r="M18" s="848">
        <v>20</v>
      </c>
      <c r="N18" s="1139">
        <v>10366</v>
      </c>
      <c r="O18" s="1140" t="s">
        <v>361</v>
      </c>
      <c r="P18" s="1138">
        <v>10386</v>
      </c>
      <c r="Q18" s="1141"/>
      <c r="R18" s="977">
        <v>18051</v>
      </c>
      <c r="S18" s="1151"/>
      <c r="T18" s="277"/>
      <c r="U18" s="971"/>
      <c r="V18" s="161"/>
    </row>
    <row r="19" spans="1:22" x14ac:dyDescent="0.2">
      <c r="A19" s="311"/>
      <c r="B19" s="311"/>
      <c r="C19" s="311"/>
      <c r="D19" s="311"/>
      <c r="E19" s="849"/>
      <c r="F19" s="849"/>
      <c r="G19" s="176"/>
      <c r="H19" s="176"/>
      <c r="I19" s="176"/>
      <c r="J19" s="176"/>
      <c r="K19" s="363"/>
      <c r="L19" s="176"/>
      <c r="M19" s="176"/>
      <c r="N19" s="176"/>
      <c r="O19" s="176"/>
      <c r="P19" s="850"/>
      <c r="Q19" s="176"/>
      <c r="R19" s="408"/>
      <c r="S19" s="851"/>
      <c r="U19" s="966"/>
    </row>
    <row r="20" spans="1:22" x14ac:dyDescent="0.2">
      <c r="A20" s="177" t="s">
        <v>154</v>
      </c>
      <c r="B20" s="852"/>
      <c r="C20" s="852"/>
      <c r="D20" s="852"/>
      <c r="E20" s="92"/>
      <c r="F20" s="204"/>
      <c r="G20" s="204"/>
      <c r="H20" s="849"/>
      <c r="N20" s="364"/>
      <c r="R20" s="680"/>
      <c r="S20" s="851"/>
      <c r="U20" s="966"/>
    </row>
    <row r="21" spans="1:22" ht="12.75" customHeight="1" x14ac:dyDescent="0.2">
      <c r="A21" s="906" t="s">
        <v>86</v>
      </c>
      <c r="B21" s="92"/>
      <c r="C21" s="92"/>
      <c r="D21" s="92"/>
      <c r="E21" s="92"/>
      <c r="F21" s="204"/>
      <c r="G21" s="204"/>
      <c r="H21" s="204"/>
      <c r="I21" s="204"/>
      <c r="J21" s="204"/>
      <c r="K21" s="192"/>
      <c r="L21" s="192"/>
      <c r="N21" s="364"/>
      <c r="U21" s="966"/>
    </row>
    <row r="22" spans="1:22" ht="14.25" customHeight="1" x14ac:dyDescent="0.2">
      <c r="A22" s="92" t="s">
        <v>87</v>
      </c>
      <c r="B22" s="92"/>
      <c r="C22" s="92"/>
      <c r="D22" s="92"/>
      <c r="E22" s="92"/>
      <c r="F22" s="440"/>
      <c r="G22" s="440"/>
      <c r="H22" s="204"/>
      <c r="I22" s="204"/>
      <c r="J22" s="204"/>
      <c r="K22" s="192"/>
      <c r="L22" s="192"/>
      <c r="N22" s="364"/>
      <c r="U22" s="966"/>
    </row>
    <row r="23" spans="1:22" x14ac:dyDescent="0.2">
      <c r="A23" s="92" t="s">
        <v>88</v>
      </c>
      <c r="B23" s="92"/>
      <c r="C23" s="92"/>
      <c r="D23" s="92"/>
      <c r="E23" s="192"/>
      <c r="F23" s="192"/>
      <c r="G23" s="192"/>
      <c r="H23" s="204"/>
      <c r="I23" s="204"/>
      <c r="J23" s="204"/>
      <c r="N23" s="364"/>
    </row>
    <row r="24" spans="1:22" ht="12" customHeight="1" x14ac:dyDescent="0.2">
      <c r="A24" s="595" t="s">
        <v>810</v>
      </c>
      <c r="B24" s="192"/>
      <c r="C24" s="192"/>
      <c r="D24" s="192"/>
      <c r="E24" s="92"/>
      <c r="F24" s="440"/>
      <c r="G24" s="440"/>
      <c r="H24" s="192"/>
      <c r="I24" s="192"/>
      <c r="J24" s="192"/>
      <c r="K24" s="192"/>
      <c r="L24" s="192"/>
      <c r="M24" s="192"/>
      <c r="N24" s="364"/>
    </row>
    <row r="25" spans="1:22" ht="12" customHeight="1" x14ac:dyDescent="0.2">
      <c r="A25" s="595" t="s">
        <v>811</v>
      </c>
      <c r="B25" s="972"/>
      <c r="C25" s="972"/>
      <c r="D25" s="972"/>
      <c r="E25" s="92"/>
      <c r="F25" s="440"/>
      <c r="G25" s="440"/>
      <c r="H25" s="972"/>
      <c r="I25" s="972"/>
      <c r="J25" s="972"/>
      <c r="K25" s="972"/>
      <c r="L25" s="972"/>
      <c r="M25" s="972"/>
      <c r="N25" s="364"/>
    </row>
    <row r="26" spans="1:22" ht="13.5" customHeight="1" x14ac:dyDescent="0.2">
      <c r="A26" s="906" t="s">
        <v>688</v>
      </c>
      <c r="B26" s="92"/>
      <c r="C26" s="92"/>
      <c r="D26" s="92"/>
      <c r="E26" s="364"/>
      <c r="F26" s="364"/>
      <c r="G26" s="364"/>
      <c r="H26" s="440"/>
      <c r="I26" s="440"/>
      <c r="J26" s="440"/>
      <c r="K26" s="165"/>
      <c r="L26" s="165"/>
      <c r="N26" s="364"/>
    </row>
    <row r="27" spans="1:22" x14ac:dyDescent="0.2">
      <c r="A27" s="906" t="s">
        <v>690</v>
      </c>
      <c r="B27" s="364"/>
      <c r="C27" s="364"/>
      <c r="D27" s="364"/>
      <c r="H27" s="853"/>
      <c r="I27" s="853"/>
      <c r="J27" s="853"/>
      <c r="K27" s="853"/>
      <c r="L27" s="853"/>
      <c r="M27" s="364"/>
      <c r="N27" s="364"/>
    </row>
    <row r="28" spans="1:22" x14ac:dyDescent="0.2">
      <c r="A28" s="92" t="s">
        <v>99</v>
      </c>
    </row>
    <row r="29" spans="1:22" x14ac:dyDescent="0.2">
      <c r="A29" s="93" t="s">
        <v>102</v>
      </c>
    </row>
  </sheetData>
  <mergeCells count="7">
    <mergeCell ref="R5:R6"/>
    <mergeCell ref="A5:A6"/>
    <mergeCell ref="B5:B6"/>
    <mergeCell ref="D5:E5"/>
    <mergeCell ref="G5:H5"/>
    <mergeCell ref="J5:K5"/>
    <mergeCell ref="M5:P5"/>
  </mergeCells>
  <phoneticPr fontId="16" type="noConversion"/>
  <conditionalFormatting sqref="T7:T18">
    <cfRule type="cellIs" dxfId="31" priority="1" stopIfTrue="1" operator="notEqual">
      <formula>""""""</formula>
    </cfRule>
  </conditionalFormatting>
  <hyperlinks>
    <hyperlink ref="R1" location="Index!A1" display="Index"/>
  </hyperlinks>
  <pageMargins left="0.75" right="0.75" top="1" bottom="1" header="0.5" footer="0.5"/>
  <pageSetup paperSize="9" scale="72" orientation="landscape" r:id="rId1"/>
  <headerFooter alignWithMargins="0">
    <oddHeader>&amp;CCourt Statistics Quarterly 
January to March 2014</oddHeader>
    <oddFooter>Page &amp;P of &amp;N</oddFooter>
  </headerFooter>
  <colBreaks count="1" manualBreakCount="1">
    <brk id="1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2"/>
  <sheetViews>
    <sheetView zoomScaleNormal="100" zoomScaleSheetLayoutView="100" workbookViewId="0">
      <selection activeCell="B70" sqref="B70"/>
    </sheetView>
  </sheetViews>
  <sheetFormatPr defaultRowHeight="12.75" x14ac:dyDescent="0.2"/>
  <cols>
    <col min="1" max="1" width="13.5703125" style="163" customWidth="1"/>
    <col min="2" max="3" width="14.140625" style="163" customWidth="1"/>
    <col min="4" max="4" width="20" style="163" customWidth="1"/>
    <col min="5" max="5" width="11.7109375" style="163" customWidth="1"/>
    <col min="6" max="10" width="9" style="163" customWidth="1"/>
    <col min="11" max="16384" width="9.140625" style="163"/>
  </cols>
  <sheetData>
    <row r="1" spans="1:10" x14ac:dyDescent="0.2">
      <c r="A1" s="890" t="s">
        <v>664</v>
      </c>
      <c r="B1" s="451"/>
      <c r="C1" s="451"/>
      <c r="E1" s="188" t="s">
        <v>531</v>
      </c>
    </row>
    <row r="2" spans="1:10" ht="14.25" x14ac:dyDescent="0.2">
      <c r="A2" s="484" t="s">
        <v>295</v>
      </c>
      <c r="B2" s="484"/>
      <c r="D2" s="588"/>
    </row>
    <row r="3" spans="1:10" x14ac:dyDescent="0.2">
      <c r="A3" s="1089" t="s">
        <v>781</v>
      </c>
      <c r="B3" s="504"/>
      <c r="F3" s="231"/>
    </row>
    <row r="4" spans="1:10" x14ac:dyDescent="0.2">
      <c r="A4" s="483"/>
      <c r="B4" s="483"/>
      <c r="H4" s="292"/>
      <c r="I4" s="292"/>
      <c r="J4" s="292"/>
    </row>
    <row r="5" spans="1:10" x14ac:dyDescent="0.2">
      <c r="A5" s="1412" t="s">
        <v>162</v>
      </c>
      <c r="B5" s="1414" t="s">
        <v>243</v>
      </c>
      <c r="C5" s="1266"/>
      <c r="D5" s="1266"/>
      <c r="E5" s="1269"/>
    </row>
    <row r="6" spans="1:10" ht="40.5" customHeight="1" x14ac:dyDescent="0.2">
      <c r="A6" s="1413"/>
      <c r="B6" s="589" t="s">
        <v>141</v>
      </c>
      <c r="C6" s="590" t="s">
        <v>42</v>
      </c>
      <c r="D6" s="590" t="s">
        <v>43</v>
      </c>
      <c r="E6" s="591" t="s">
        <v>152</v>
      </c>
      <c r="H6" s="239"/>
    </row>
    <row r="7" spans="1:10" x14ac:dyDescent="0.2">
      <c r="A7" s="171">
        <v>2003</v>
      </c>
      <c r="B7" s="372">
        <v>3514</v>
      </c>
      <c r="C7" s="372">
        <v>10677</v>
      </c>
      <c r="D7" s="592" t="s">
        <v>361</v>
      </c>
      <c r="E7" s="576">
        <v>14191</v>
      </c>
      <c r="F7" s="345"/>
      <c r="G7" s="508"/>
    </row>
    <row r="8" spans="1:10" x14ac:dyDescent="0.2">
      <c r="A8" s="171">
        <v>2004</v>
      </c>
      <c r="B8" s="372">
        <v>4292</v>
      </c>
      <c r="C8" s="372">
        <v>10538</v>
      </c>
      <c r="D8" s="372">
        <v>1115</v>
      </c>
      <c r="E8" s="576">
        <v>14830</v>
      </c>
      <c r="F8" s="345"/>
      <c r="G8" s="508"/>
    </row>
    <row r="9" spans="1:10" x14ac:dyDescent="0.2">
      <c r="A9" s="171">
        <v>2005</v>
      </c>
      <c r="B9" s="372">
        <v>3841</v>
      </c>
      <c r="C9" s="372">
        <v>11476</v>
      </c>
      <c r="D9" s="372">
        <v>1195</v>
      </c>
      <c r="E9" s="576">
        <v>15317</v>
      </c>
      <c r="F9" s="345"/>
      <c r="G9" s="508"/>
    </row>
    <row r="10" spans="1:10" x14ac:dyDescent="0.2">
      <c r="A10" s="171">
        <v>2006</v>
      </c>
      <c r="B10" s="372">
        <v>4246</v>
      </c>
      <c r="C10" s="372">
        <v>14118</v>
      </c>
      <c r="D10" s="372">
        <v>1288</v>
      </c>
      <c r="E10" s="576">
        <v>18364</v>
      </c>
      <c r="F10" s="345"/>
      <c r="G10" s="508"/>
    </row>
    <row r="11" spans="1:10" x14ac:dyDescent="0.2">
      <c r="A11" s="171">
        <v>2007</v>
      </c>
      <c r="B11" s="372">
        <v>4794</v>
      </c>
      <c r="C11" s="372">
        <v>13711</v>
      </c>
      <c r="D11" s="372">
        <v>1649</v>
      </c>
      <c r="E11" s="576">
        <v>18505</v>
      </c>
      <c r="F11" s="345"/>
      <c r="G11" s="508"/>
    </row>
    <row r="12" spans="1:10" x14ac:dyDescent="0.2">
      <c r="A12" s="171">
        <v>2008</v>
      </c>
      <c r="B12" s="372">
        <v>5173</v>
      </c>
      <c r="C12" s="372">
        <v>13080</v>
      </c>
      <c r="D12" s="372">
        <v>1337</v>
      </c>
      <c r="E12" s="576">
        <v>18253</v>
      </c>
      <c r="F12" s="345"/>
      <c r="G12" s="508"/>
    </row>
    <row r="13" spans="1:10" x14ac:dyDescent="0.2">
      <c r="A13" s="171">
        <v>2009</v>
      </c>
      <c r="B13" s="372">
        <v>5694</v>
      </c>
      <c r="C13" s="372">
        <v>12889</v>
      </c>
      <c r="D13" s="372">
        <v>922</v>
      </c>
      <c r="E13" s="576">
        <v>18583</v>
      </c>
      <c r="F13" s="345"/>
      <c r="G13" s="508"/>
    </row>
    <row r="14" spans="1:10" x14ac:dyDescent="0.2">
      <c r="A14" s="171">
        <v>2010</v>
      </c>
      <c r="B14" s="372">
        <v>4864</v>
      </c>
      <c r="C14" s="372">
        <v>11755</v>
      </c>
      <c r="D14" s="372">
        <v>1315</v>
      </c>
      <c r="E14" s="576">
        <v>16619</v>
      </c>
      <c r="F14" s="345"/>
      <c r="G14" s="508"/>
    </row>
    <row r="15" spans="1:10" x14ac:dyDescent="0.2">
      <c r="A15" s="171">
        <v>2011</v>
      </c>
      <c r="B15" s="372">
        <v>4726</v>
      </c>
      <c r="C15" s="372">
        <v>9202</v>
      </c>
      <c r="D15" s="372">
        <v>1161</v>
      </c>
      <c r="E15" s="576">
        <v>13928</v>
      </c>
      <c r="F15" s="345"/>
      <c r="G15" s="508"/>
    </row>
    <row r="16" spans="1:10" x14ac:dyDescent="0.2">
      <c r="A16" s="171">
        <v>2012</v>
      </c>
      <c r="B16" s="372">
        <v>5549</v>
      </c>
      <c r="C16" s="372">
        <v>8904.82</v>
      </c>
      <c r="D16" s="592" t="s">
        <v>361</v>
      </c>
      <c r="E16" s="576">
        <v>14453.82</v>
      </c>
      <c r="F16" s="345"/>
      <c r="G16" s="508"/>
    </row>
    <row r="17" spans="1:10" x14ac:dyDescent="0.2">
      <c r="A17" s="171">
        <v>2013</v>
      </c>
      <c r="B17" s="372">
        <v>5186</v>
      </c>
      <c r="C17" s="372">
        <v>7867</v>
      </c>
      <c r="D17" s="592" t="s">
        <v>361</v>
      </c>
      <c r="E17" s="576">
        <v>13053</v>
      </c>
      <c r="F17" s="345"/>
      <c r="G17" s="508"/>
    </row>
    <row r="18" spans="1:10" x14ac:dyDescent="0.2">
      <c r="A18" s="171">
        <v>2014</v>
      </c>
      <c r="B18" s="1118">
        <v>5359</v>
      </c>
      <c r="C18" s="289">
        <v>7725</v>
      </c>
      <c r="D18" s="1119" t="s">
        <v>361</v>
      </c>
      <c r="E18" s="1114">
        <v>13142</v>
      </c>
      <c r="F18" s="345"/>
    </row>
    <row r="19" spans="1:10" x14ac:dyDescent="0.2">
      <c r="A19" s="173">
        <v>2015</v>
      </c>
      <c r="B19" s="593">
        <v>4874</v>
      </c>
      <c r="C19" s="556">
        <v>7423</v>
      </c>
      <c r="D19" s="1120" t="s">
        <v>361</v>
      </c>
      <c r="E19" s="760">
        <v>12297</v>
      </c>
      <c r="F19" s="345"/>
    </row>
    <row r="20" spans="1:10" x14ac:dyDescent="0.2">
      <c r="A20" s="1002"/>
      <c r="B20" s="1028"/>
      <c r="C20" s="979"/>
      <c r="D20" s="1029"/>
      <c r="E20" s="1025"/>
      <c r="F20" s="345"/>
    </row>
    <row r="21" spans="1:10" x14ac:dyDescent="0.2">
      <c r="A21" s="230" t="s">
        <v>709</v>
      </c>
      <c r="B21" s="594"/>
      <c r="C21" s="364"/>
      <c r="D21" s="364"/>
      <c r="E21" s="364"/>
      <c r="F21" s="364"/>
    </row>
    <row r="22" spans="1:10" x14ac:dyDescent="0.2">
      <c r="A22" s="482"/>
      <c r="B22" s="364"/>
      <c r="C22" s="364"/>
      <c r="D22" s="364"/>
      <c r="E22" s="364"/>
      <c r="F22" s="364"/>
    </row>
    <row r="23" spans="1:10" x14ac:dyDescent="0.2">
      <c r="A23" s="230" t="s">
        <v>154</v>
      </c>
      <c r="B23" s="230"/>
      <c r="C23" s="222"/>
      <c r="D23" s="222"/>
      <c r="E23" s="222"/>
      <c r="F23" s="222"/>
      <c r="G23" s="222"/>
    </row>
    <row r="24" spans="1:10" x14ac:dyDescent="0.2">
      <c r="A24" s="482" t="s">
        <v>21</v>
      </c>
      <c r="B24" s="364"/>
      <c r="C24" s="364"/>
      <c r="D24" s="364"/>
      <c r="E24" s="364"/>
      <c r="F24" s="364"/>
      <c r="J24" s="239"/>
    </row>
    <row r="25" spans="1:10" ht="13.5" customHeight="1" x14ac:dyDescent="0.2">
      <c r="A25" s="575" t="s">
        <v>710</v>
      </c>
      <c r="B25" s="378"/>
      <c r="C25" s="440"/>
      <c r="D25" s="440"/>
      <c r="E25" s="440"/>
      <c r="F25" s="440"/>
      <c r="G25" s="440"/>
      <c r="H25" s="204"/>
      <c r="I25" s="204"/>
      <c r="J25" s="204"/>
    </row>
    <row r="26" spans="1:10" x14ac:dyDescent="0.2">
      <c r="A26" s="595" t="s">
        <v>711</v>
      </c>
      <c r="B26" s="183"/>
      <c r="C26" s="440"/>
      <c r="D26" s="440"/>
      <c r="E26" s="440"/>
      <c r="F26" s="440"/>
      <c r="G26" s="440"/>
      <c r="H26" s="204"/>
      <c r="I26" s="204"/>
      <c r="J26" s="204"/>
    </row>
    <row r="27" spans="1:10" x14ac:dyDescent="0.2">
      <c r="A27" s="595"/>
      <c r="B27" s="1003"/>
      <c r="C27" s="440"/>
      <c r="D27" s="440"/>
      <c r="E27" s="440"/>
      <c r="F27" s="440"/>
      <c r="G27" s="440"/>
      <c r="H27" s="984"/>
      <c r="I27" s="984"/>
      <c r="J27" s="984"/>
    </row>
    <row r="28" spans="1:10" x14ac:dyDescent="0.2">
      <c r="A28" s="92" t="s">
        <v>99</v>
      </c>
    </row>
    <row r="29" spans="1:10" x14ac:dyDescent="0.2">
      <c r="A29" s="93" t="s">
        <v>102</v>
      </c>
    </row>
    <row r="32" spans="1:10" x14ac:dyDescent="0.2">
      <c r="D32" s="503"/>
    </row>
  </sheetData>
  <mergeCells count="2">
    <mergeCell ref="A5:A6"/>
    <mergeCell ref="B5:E5"/>
  </mergeCells>
  <phoneticPr fontId="2" type="noConversion"/>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177"/>
  <sheetViews>
    <sheetView zoomScaleSheetLayoutView="100" workbookViewId="0">
      <selection activeCell="B70" sqref="B70"/>
    </sheetView>
  </sheetViews>
  <sheetFormatPr defaultRowHeight="12.75" x14ac:dyDescent="0.2"/>
  <cols>
    <col min="1" max="1" width="52.7109375" style="163" customWidth="1"/>
    <col min="2" max="9" width="12.7109375" style="163" customWidth="1"/>
    <col min="10" max="10" width="10" style="163" customWidth="1"/>
    <col min="11" max="11" width="17.140625" style="163" customWidth="1"/>
    <col min="12" max="12" width="9.85546875" style="163" bestFit="1" customWidth="1"/>
    <col min="13" max="13" width="9.28515625" style="163" bestFit="1" customWidth="1"/>
    <col min="14" max="14" width="9.28515625" style="345" bestFit="1" customWidth="1"/>
    <col min="15" max="16384" width="9.140625" style="163"/>
  </cols>
  <sheetData>
    <row r="1" spans="1:13" x14ac:dyDescent="0.2">
      <c r="A1" s="889" t="s">
        <v>665</v>
      </c>
      <c r="B1" s="368"/>
      <c r="C1" s="368"/>
      <c r="D1" s="368"/>
      <c r="E1" s="368"/>
      <c r="F1" s="368"/>
      <c r="G1" s="368"/>
      <c r="H1" s="368"/>
      <c r="I1" s="188" t="s">
        <v>531</v>
      </c>
    </row>
    <row r="2" spans="1:13" x14ac:dyDescent="0.2">
      <c r="A2" s="385" t="s">
        <v>244</v>
      </c>
      <c r="B2" s="386"/>
      <c r="C2" s="386"/>
      <c r="D2" s="386"/>
      <c r="E2" s="386"/>
      <c r="F2" s="386"/>
      <c r="G2" s="386"/>
      <c r="H2" s="386"/>
      <c r="I2" s="386"/>
    </row>
    <row r="3" spans="1:13" ht="15.75" x14ac:dyDescent="0.25">
      <c r="A3" s="582" t="s">
        <v>815</v>
      </c>
      <c r="B3" s="386"/>
      <c r="C3" s="386"/>
      <c r="D3" s="386"/>
      <c r="E3" s="386"/>
      <c r="F3" s="386"/>
      <c r="G3" s="386"/>
      <c r="H3" s="386"/>
      <c r="I3" s="386"/>
      <c r="K3" s="388"/>
    </row>
    <row r="4" spans="1:13" x14ac:dyDescent="0.2">
      <c r="A4" s="387"/>
      <c r="B4" s="386"/>
      <c r="C4" s="386"/>
      <c r="D4" s="386"/>
      <c r="E4" s="386"/>
      <c r="F4" s="386"/>
      <c r="G4" s="386"/>
      <c r="H4" s="386"/>
      <c r="I4" s="386"/>
    </row>
    <row r="5" spans="1:13" ht="12.75" customHeight="1" x14ac:dyDescent="0.2">
      <c r="A5" s="1412" t="s">
        <v>638</v>
      </c>
      <c r="B5" s="1416" t="s">
        <v>245</v>
      </c>
      <c r="C5" s="1416"/>
      <c r="D5" s="1416"/>
      <c r="E5" s="1417" t="s">
        <v>152</v>
      </c>
      <c r="F5" s="1417"/>
      <c r="G5" s="1416" t="s">
        <v>245</v>
      </c>
      <c r="H5" s="1416"/>
      <c r="I5" s="1416"/>
    </row>
    <row r="6" spans="1:13" ht="25.5" x14ac:dyDescent="0.2">
      <c r="A6" s="1415"/>
      <c r="B6" s="389" t="s">
        <v>246</v>
      </c>
      <c r="C6" s="389" t="s">
        <v>247</v>
      </c>
      <c r="D6" s="389" t="s">
        <v>248</v>
      </c>
      <c r="E6" s="1418"/>
      <c r="F6" s="1422"/>
      <c r="G6" s="389" t="s">
        <v>246</v>
      </c>
      <c r="H6" s="389" t="s">
        <v>247</v>
      </c>
      <c r="I6" s="389" t="s">
        <v>248</v>
      </c>
    </row>
    <row r="7" spans="1:13" x14ac:dyDescent="0.2">
      <c r="A7" s="390"/>
      <c r="B7" s="391"/>
      <c r="C7" s="391"/>
      <c r="D7" s="391"/>
      <c r="E7" s="754"/>
      <c r="F7" s="176"/>
      <c r="G7" s="392"/>
      <c r="H7" s="392"/>
      <c r="I7" s="392"/>
    </row>
    <row r="8" spans="1:13" x14ac:dyDescent="0.2">
      <c r="A8" s="393">
        <v>2003</v>
      </c>
      <c r="B8" s="394">
        <v>474</v>
      </c>
      <c r="C8" s="394">
        <v>809</v>
      </c>
      <c r="D8" s="394">
        <v>2231</v>
      </c>
      <c r="E8" s="755">
        <v>3514</v>
      </c>
      <c r="F8" s="176"/>
      <c r="G8" s="395">
        <v>0.13488901536710302</v>
      </c>
      <c r="H8" s="395">
        <v>0.23022196926579397</v>
      </c>
      <c r="I8" s="395">
        <v>0.63488901536710307</v>
      </c>
      <c r="J8" s="345"/>
      <c r="K8" s="345"/>
      <c r="L8" s="345"/>
      <c r="M8" s="345"/>
    </row>
    <row r="9" spans="1:13" x14ac:dyDescent="0.2">
      <c r="A9" s="393">
        <v>2004</v>
      </c>
      <c r="B9" s="394">
        <v>615</v>
      </c>
      <c r="C9" s="394">
        <v>936</v>
      </c>
      <c r="D9" s="394">
        <v>2741</v>
      </c>
      <c r="E9" s="755">
        <v>4292</v>
      </c>
      <c r="F9" s="176"/>
      <c r="G9" s="395">
        <v>0.14328984156570362</v>
      </c>
      <c r="H9" s="395">
        <v>0.21808014911463186</v>
      </c>
      <c r="I9" s="395">
        <v>0.63863000931966452</v>
      </c>
      <c r="J9" s="345"/>
      <c r="K9" s="345"/>
      <c r="L9" s="345"/>
      <c r="M9" s="345"/>
    </row>
    <row r="10" spans="1:13" x14ac:dyDescent="0.2">
      <c r="A10" s="393">
        <v>2005</v>
      </c>
      <c r="B10" s="396">
        <v>672</v>
      </c>
      <c r="C10" s="396">
        <v>1238</v>
      </c>
      <c r="D10" s="396">
        <v>1931</v>
      </c>
      <c r="E10" s="755">
        <v>3841</v>
      </c>
      <c r="F10" s="176"/>
      <c r="G10" s="395">
        <v>0.17495443894819057</v>
      </c>
      <c r="H10" s="395">
        <v>0.32231189794324394</v>
      </c>
      <c r="I10" s="395">
        <v>0.50273366310856549</v>
      </c>
      <c r="J10" s="345"/>
      <c r="K10" s="345"/>
      <c r="L10" s="345"/>
      <c r="M10" s="345"/>
    </row>
    <row r="11" spans="1:13" x14ac:dyDescent="0.2">
      <c r="A11" s="393">
        <v>2006</v>
      </c>
      <c r="B11" s="394">
        <v>517</v>
      </c>
      <c r="C11" s="394">
        <v>1079</v>
      </c>
      <c r="D11" s="394">
        <v>2650</v>
      </c>
      <c r="E11" s="755">
        <v>4246</v>
      </c>
      <c r="F11" s="176"/>
      <c r="G11" s="395">
        <v>0.12176165803108809</v>
      </c>
      <c r="H11" s="395">
        <v>0.25412152614225153</v>
      </c>
      <c r="I11" s="395">
        <v>0.62411681582666034</v>
      </c>
      <c r="J11" s="345"/>
      <c r="K11" s="345"/>
      <c r="L11" s="345"/>
      <c r="M11" s="345"/>
    </row>
    <row r="12" spans="1:13" x14ac:dyDescent="0.2">
      <c r="A12" s="393">
        <v>2007</v>
      </c>
      <c r="B12" s="394">
        <v>852</v>
      </c>
      <c r="C12" s="394">
        <v>1406</v>
      </c>
      <c r="D12" s="394">
        <v>2536</v>
      </c>
      <c r="E12" s="755">
        <v>4794</v>
      </c>
      <c r="F12" s="397"/>
      <c r="G12" s="395">
        <v>0.17772215269086358</v>
      </c>
      <c r="H12" s="395">
        <v>0.29328327075511057</v>
      </c>
      <c r="I12" s="395">
        <v>0.52899457655402582</v>
      </c>
      <c r="J12" s="345"/>
      <c r="K12" s="345"/>
      <c r="L12" s="345"/>
      <c r="M12" s="345"/>
    </row>
    <row r="13" spans="1:13" x14ac:dyDescent="0.2">
      <c r="A13" s="393">
        <v>2008</v>
      </c>
      <c r="B13" s="394">
        <v>876</v>
      </c>
      <c r="C13" s="394">
        <v>1660</v>
      </c>
      <c r="D13" s="394">
        <v>2637</v>
      </c>
      <c r="E13" s="755">
        <v>5173</v>
      </c>
      <c r="F13" s="397"/>
      <c r="G13" s="395">
        <v>0.16934080804175528</v>
      </c>
      <c r="H13" s="395">
        <v>0.32089696501063214</v>
      </c>
      <c r="I13" s="395">
        <v>0.50976222694761264</v>
      </c>
      <c r="J13" s="345"/>
      <c r="K13" s="345"/>
      <c r="L13" s="345"/>
      <c r="M13" s="345"/>
    </row>
    <row r="14" spans="1:13" x14ac:dyDescent="0.2">
      <c r="A14" s="393">
        <v>2009</v>
      </c>
      <c r="B14" s="394">
        <v>892</v>
      </c>
      <c r="C14" s="394">
        <v>1262</v>
      </c>
      <c r="D14" s="394">
        <v>3540</v>
      </c>
      <c r="E14" s="755">
        <v>5694</v>
      </c>
      <c r="F14" s="397"/>
      <c r="G14" s="395">
        <v>0.15665612925886899</v>
      </c>
      <c r="H14" s="395">
        <v>0.22163681067790658</v>
      </c>
      <c r="I14" s="395">
        <v>0.6217070600632244</v>
      </c>
      <c r="J14" s="345"/>
      <c r="K14" s="345"/>
      <c r="L14" s="345"/>
      <c r="M14" s="345"/>
    </row>
    <row r="15" spans="1:13" x14ac:dyDescent="0.2">
      <c r="A15" s="393">
        <v>2010</v>
      </c>
      <c r="B15" s="394">
        <v>1082</v>
      </c>
      <c r="C15" s="394">
        <v>1647</v>
      </c>
      <c r="D15" s="394">
        <v>2135</v>
      </c>
      <c r="E15" s="755">
        <v>4864</v>
      </c>
      <c r="F15" s="397"/>
      <c r="G15" s="395">
        <v>0.22245065789473684</v>
      </c>
      <c r="H15" s="395">
        <v>0.33861019736842107</v>
      </c>
      <c r="I15" s="395">
        <v>0.43893914473684209</v>
      </c>
      <c r="J15" s="345"/>
      <c r="K15" s="345"/>
      <c r="L15" s="345"/>
      <c r="M15" s="345"/>
    </row>
    <row r="16" spans="1:13" x14ac:dyDescent="0.2">
      <c r="A16" s="393">
        <v>2011</v>
      </c>
      <c r="B16" s="394">
        <v>939</v>
      </c>
      <c r="C16" s="394">
        <v>2129</v>
      </c>
      <c r="D16" s="394">
        <v>1658</v>
      </c>
      <c r="E16" s="755">
        <v>4726</v>
      </c>
      <c r="F16" s="397"/>
      <c r="G16" s="395">
        <v>0.19868810833685993</v>
      </c>
      <c r="H16" s="395">
        <v>0.45048666948793908</v>
      </c>
      <c r="I16" s="395">
        <v>0.35082522217520101</v>
      </c>
      <c r="J16" s="345"/>
      <c r="K16" s="345"/>
      <c r="L16" s="345"/>
      <c r="M16" s="345"/>
    </row>
    <row r="17" spans="1:19" x14ac:dyDescent="0.2">
      <c r="A17" s="393">
        <v>2012</v>
      </c>
      <c r="B17" s="394">
        <v>1254</v>
      </c>
      <c r="C17" s="394">
        <v>2512</v>
      </c>
      <c r="D17" s="394">
        <v>1783</v>
      </c>
      <c r="E17" s="755">
        <v>5549</v>
      </c>
      <c r="F17" s="397"/>
      <c r="G17" s="395">
        <v>0.22598666426383132</v>
      </c>
      <c r="H17" s="395">
        <v>0.452694179131375</v>
      </c>
      <c r="I17" s="395">
        <v>0.32131915660479365</v>
      </c>
      <c r="J17" s="345"/>
      <c r="K17" s="345"/>
      <c r="L17" s="345"/>
      <c r="M17" s="345"/>
    </row>
    <row r="18" spans="1:19" ht="12.75" customHeight="1" x14ac:dyDescent="0.2">
      <c r="A18" s="393">
        <v>2013</v>
      </c>
      <c r="B18" s="394">
        <v>1116</v>
      </c>
      <c r="C18" s="394">
        <v>2683</v>
      </c>
      <c r="D18" s="394">
        <v>1387</v>
      </c>
      <c r="E18" s="755">
        <v>5186</v>
      </c>
      <c r="F18" s="397"/>
      <c r="G18" s="395">
        <v>0.21519475510991129</v>
      </c>
      <c r="H18" s="395">
        <v>0.51735441573467023</v>
      </c>
      <c r="I18" s="395">
        <v>0.26745082915541846</v>
      </c>
      <c r="J18" s="345"/>
      <c r="K18" s="345"/>
      <c r="L18" s="345"/>
      <c r="M18" s="345"/>
    </row>
    <row r="19" spans="1:19" x14ac:dyDescent="0.2">
      <c r="A19" s="393">
        <v>2014</v>
      </c>
      <c r="B19" s="394">
        <v>913</v>
      </c>
      <c r="C19" s="394">
        <v>3275</v>
      </c>
      <c r="D19" s="394">
        <v>1229</v>
      </c>
      <c r="E19" s="755">
        <v>5417</v>
      </c>
      <c r="F19" s="176"/>
      <c r="G19" s="395">
        <f>B19/E19</f>
        <v>0.16854347424773861</v>
      </c>
      <c r="H19" s="395">
        <f>C19/E19</f>
        <v>0.60457817980431972</v>
      </c>
      <c r="I19" s="395">
        <f>D19/E19</f>
        <v>0.22687834594794168</v>
      </c>
      <c r="J19" s="345"/>
      <c r="K19" s="345"/>
      <c r="L19" s="345"/>
      <c r="M19" s="345"/>
    </row>
    <row r="20" spans="1:19" x14ac:dyDescent="0.2">
      <c r="A20" s="398">
        <v>2015</v>
      </c>
      <c r="B20" s="1136">
        <v>586</v>
      </c>
      <c r="C20" s="1136">
        <v>2650</v>
      </c>
      <c r="D20" s="1136">
        <v>1633</v>
      </c>
      <c r="E20" s="1137">
        <v>4874</v>
      </c>
      <c r="F20" s="313"/>
      <c r="G20" s="399">
        <v>0.12</v>
      </c>
      <c r="H20" s="399">
        <v>0.54</v>
      </c>
      <c r="I20" s="399">
        <v>0.34</v>
      </c>
      <c r="J20" s="345"/>
      <c r="K20" s="345"/>
      <c r="L20" s="345"/>
      <c r="M20" s="345"/>
    </row>
    <row r="21" spans="1:19" x14ac:dyDescent="0.2">
      <c r="A21" s="400"/>
      <c r="B21" s="330"/>
      <c r="C21" s="330"/>
      <c r="D21" s="330"/>
      <c r="E21" s="401"/>
      <c r="F21" s="176"/>
      <c r="G21" s="330"/>
      <c r="H21" s="330"/>
      <c r="I21" s="330"/>
      <c r="J21" s="345"/>
      <c r="K21" s="345"/>
      <c r="L21" s="345"/>
      <c r="M21" s="345"/>
    </row>
    <row r="22" spans="1:19" ht="12.75" customHeight="1" x14ac:dyDescent="0.2">
      <c r="A22" s="1412" t="s">
        <v>782</v>
      </c>
      <c r="B22" s="1416" t="s">
        <v>245</v>
      </c>
      <c r="C22" s="1416"/>
      <c r="D22" s="1416"/>
      <c r="E22" s="1417" t="s">
        <v>152</v>
      </c>
      <c r="F22" s="1417" t="s">
        <v>512</v>
      </c>
      <c r="G22" s="1416" t="s">
        <v>712</v>
      </c>
      <c r="H22" s="1416"/>
      <c r="I22" s="1416"/>
      <c r="J22" s="345"/>
      <c r="K22" s="345"/>
      <c r="L22" s="345"/>
      <c r="M22" s="345"/>
    </row>
    <row r="23" spans="1:19" ht="25.5" x14ac:dyDescent="0.2">
      <c r="A23" s="1415"/>
      <c r="B23" s="389" t="s">
        <v>246</v>
      </c>
      <c r="C23" s="389" t="s">
        <v>247</v>
      </c>
      <c r="D23" s="389" t="s">
        <v>248</v>
      </c>
      <c r="E23" s="1418"/>
      <c r="F23" s="1418"/>
      <c r="G23" s="389" t="s">
        <v>246</v>
      </c>
      <c r="H23" s="389" t="s">
        <v>247</v>
      </c>
      <c r="I23" s="389" t="s">
        <v>248</v>
      </c>
      <c r="J23" s="345"/>
      <c r="K23" s="345"/>
      <c r="L23" s="345"/>
      <c r="M23" s="345"/>
    </row>
    <row r="24" spans="1:19" x14ac:dyDescent="0.2">
      <c r="A24" s="1094"/>
      <c r="B24" s="391"/>
      <c r="C24" s="391"/>
      <c r="D24" s="391"/>
      <c r="E24" s="754"/>
      <c r="F24" s="176"/>
      <c r="G24" s="392"/>
      <c r="H24" s="392"/>
      <c r="I24" s="392"/>
      <c r="J24" s="345"/>
      <c r="K24" s="345"/>
      <c r="L24" s="345"/>
      <c r="M24" s="345"/>
    </row>
    <row r="25" spans="1:19" x14ac:dyDescent="0.2">
      <c r="A25" s="402" t="s">
        <v>249</v>
      </c>
      <c r="B25" s="370">
        <v>29</v>
      </c>
      <c r="C25" s="370">
        <v>135</v>
      </c>
      <c r="D25" s="370">
        <v>128</v>
      </c>
      <c r="E25" s="756">
        <v>292</v>
      </c>
      <c r="F25" s="397">
        <v>5.9909725071809604E-2</v>
      </c>
      <c r="G25" s="397">
        <v>9.9315068493150679E-2</v>
      </c>
      <c r="H25" s="395">
        <v>0.46232876712328769</v>
      </c>
      <c r="I25" s="395">
        <v>0.43835616438356162</v>
      </c>
      <c r="J25" s="345" t="str">
        <f>IF(E25=SUM(B25:D25),"","TOTAL DOESN’T EQUAL SUM OF PARTS")</f>
        <v/>
      </c>
      <c r="K25" s="529"/>
      <c r="L25" s="345"/>
      <c r="M25" s="345"/>
      <c r="N25" s="403"/>
      <c r="P25" s="239"/>
      <c r="Q25" s="239"/>
      <c r="R25" s="239"/>
      <c r="S25" s="239"/>
    </row>
    <row r="26" spans="1:19" x14ac:dyDescent="0.2">
      <c r="A26" s="404" t="s">
        <v>250</v>
      </c>
      <c r="B26" s="370">
        <v>45</v>
      </c>
      <c r="C26" s="370">
        <v>168</v>
      </c>
      <c r="D26" s="370">
        <v>39</v>
      </c>
      <c r="E26" s="756">
        <v>252</v>
      </c>
      <c r="F26" s="397">
        <v>5.1702913418137056E-2</v>
      </c>
      <c r="G26" s="397">
        <v>0.17857142857142858</v>
      </c>
      <c r="H26" s="395">
        <v>0.66666666666666663</v>
      </c>
      <c r="I26" s="395">
        <v>0.15476190476190477</v>
      </c>
      <c r="J26" s="345" t="str">
        <f t="shared" ref="J26:J33" si="0">IF(E26=SUM(B26:D26),"","TOTAL DOESN’T EQUAL SUM OF PARTS")</f>
        <v/>
      </c>
      <c r="K26" s="529"/>
      <c r="L26" s="345"/>
      <c r="M26" s="345"/>
      <c r="N26" s="403"/>
      <c r="P26" s="239"/>
      <c r="Q26" s="239"/>
      <c r="R26" s="239"/>
      <c r="S26" s="239"/>
    </row>
    <row r="27" spans="1:19" x14ac:dyDescent="0.2">
      <c r="A27" s="404" t="s">
        <v>251</v>
      </c>
      <c r="B27" s="370">
        <v>108</v>
      </c>
      <c r="C27" s="370">
        <v>637</v>
      </c>
      <c r="D27" s="370">
        <v>125</v>
      </c>
      <c r="E27" s="756">
        <v>870</v>
      </c>
      <c r="F27" s="397">
        <v>0.17849815346737793</v>
      </c>
      <c r="G27" s="397">
        <v>0.12413793103448276</v>
      </c>
      <c r="H27" s="395">
        <v>0.73218390804597699</v>
      </c>
      <c r="I27" s="395">
        <v>0.14367816091954022</v>
      </c>
      <c r="J27" s="345" t="str">
        <f t="shared" si="0"/>
        <v/>
      </c>
      <c r="K27" s="529"/>
      <c r="L27" s="345"/>
      <c r="M27" s="345"/>
      <c r="N27" s="403"/>
      <c r="P27" s="239"/>
      <c r="Q27" s="239"/>
      <c r="R27" s="239"/>
      <c r="S27" s="239"/>
    </row>
    <row r="28" spans="1:19" x14ac:dyDescent="0.2">
      <c r="A28" s="404" t="s">
        <v>252</v>
      </c>
      <c r="B28" s="370">
        <v>235</v>
      </c>
      <c r="C28" s="370">
        <v>1218</v>
      </c>
      <c r="D28" s="370">
        <v>218</v>
      </c>
      <c r="E28" s="756">
        <v>1671</v>
      </c>
      <c r="F28" s="397">
        <v>0.34283955683217071</v>
      </c>
      <c r="G28" s="397">
        <v>0.14063435068821065</v>
      </c>
      <c r="H28" s="395">
        <v>0.72890484739676842</v>
      </c>
      <c r="I28" s="395">
        <v>0.13046080191502094</v>
      </c>
      <c r="J28" s="345" t="str">
        <f t="shared" si="0"/>
        <v/>
      </c>
      <c r="K28" s="529"/>
      <c r="L28" s="345"/>
      <c r="M28" s="345"/>
      <c r="N28" s="403"/>
      <c r="P28" s="239"/>
      <c r="Q28" s="239"/>
      <c r="R28" s="239"/>
      <c r="S28" s="239"/>
    </row>
    <row r="29" spans="1:19" x14ac:dyDescent="0.2">
      <c r="A29" s="404" t="s">
        <v>253</v>
      </c>
      <c r="B29" s="370">
        <v>59</v>
      </c>
      <c r="C29" s="370">
        <v>85</v>
      </c>
      <c r="D29" s="370">
        <v>71</v>
      </c>
      <c r="E29" s="756">
        <v>215</v>
      </c>
      <c r="F29" s="397">
        <v>4.411161263848995E-2</v>
      </c>
      <c r="G29" s="397">
        <v>0.2744186046511628</v>
      </c>
      <c r="H29" s="395">
        <v>0.39534883720930231</v>
      </c>
      <c r="I29" s="395">
        <v>0.33023255813953489</v>
      </c>
      <c r="J29" s="345" t="str">
        <f t="shared" si="0"/>
        <v/>
      </c>
      <c r="K29" s="529"/>
      <c r="L29" s="345"/>
      <c r="M29" s="345"/>
      <c r="N29" s="403"/>
      <c r="P29" s="239"/>
      <c r="Q29" s="239"/>
      <c r="R29" s="239"/>
      <c r="S29" s="239"/>
    </row>
    <row r="30" spans="1:19" x14ac:dyDescent="0.2">
      <c r="A30" s="404" t="s">
        <v>254</v>
      </c>
      <c r="B30" s="370">
        <v>40</v>
      </c>
      <c r="C30" s="370">
        <v>71</v>
      </c>
      <c r="D30" s="370">
        <v>24</v>
      </c>
      <c r="E30" s="756">
        <v>135</v>
      </c>
      <c r="F30" s="397">
        <v>2.769798933114485E-2</v>
      </c>
      <c r="G30" s="397">
        <v>0.29629629629629628</v>
      </c>
      <c r="H30" s="395">
        <v>0.52592592592592591</v>
      </c>
      <c r="I30" s="395">
        <v>0.17777777777777778</v>
      </c>
      <c r="J30" s="345" t="str">
        <f t="shared" si="0"/>
        <v/>
      </c>
      <c r="K30" s="529"/>
      <c r="L30" s="345"/>
      <c r="M30" s="345"/>
      <c r="N30" s="403"/>
      <c r="P30" s="239"/>
      <c r="Q30" s="239"/>
      <c r="R30" s="239"/>
      <c r="S30" s="239"/>
    </row>
    <row r="31" spans="1:19" x14ac:dyDescent="0.2">
      <c r="A31" s="402" t="s">
        <v>255</v>
      </c>
      <c r="B31" s="370">
        <v>8</v>
      </c>
      <c r="C31" s="370">
        <v>10</v>
      </c>
      <c r="D31" s="370">
        <v>30</v>
      </c>
      <c r="E31" s="756">
        <v>48</v>
      </c>
      <c r="F31" s="397">
        <v>9.8481739844070576E-3</v>
      </c>
      <c r="G31" s="397">
        <v>0.16666666666666666</v>
      </c>
      <c r="H31" s="395">
        <v>0.20833333333333334</v>
      </c>
      <c r="I31" s="395">
        <v>0.625</v>
      </c>
      <c r="J31" s="345" t="str">
        <f t="shared" si="0"/>
        <v/>
      </c>
      <c r="K31" s="529"/>
      <c r="L31" s="345"/>
      <c r="M31" s="345"/>
      <c r="N31" s="403"/>
      <c r="P31" s="239"/>
      <c r="Q31" s="239"/>
      <c r="R31" s="239"/>
      <c r="S31" s="239"/>
    </row>
    <row r="32" spans="1:19" ht="14.25" x14ac:dyDescent="0.2">
      <c r="A32" s="1146" t="s">
        <v>816</v>
      </c>
      <c r="B32" s="370"/>
      <c r="C32" s="370"/>
      <c r="D32" s="370"/>
      <c r="E32" s="756"/>
      <c r="F32" s="397"/>
      <c r="G32" s="397"/>
      <c r="H32" s="395"/>
      <c r="I32" s="395"/>
      <c r="J32" s="345" t="str">
        <f t="shared" si="0"/>
        <v/>
      </c>
      <c r="K32" s="529"/>
      <c r="L32" s="345"/>
      <c r="M32" s="345"/>
      <c r="N32" s="403"/>
      <c r="P32" s="239"/>
      <c r="Q32" s="239"/>
      <c r="R32" s="239"/>
      <c r="S32" s="239"/>
    </row>
    <row r="33" spans="1:19" x14ac:dyDescent="0.2">
      <c r="A33" s="404" t="s">
        <v>257</v>
      </c>
      <c r="B33" s="370">
        <v>62</v>
      </c>
      <c r="C33" s="370">
        <v>326</v>
      </c>
      <c r="D33" s="370">
        <v>998</v>
      </c>
      <c r="E33" s="756">
        <v>1386</v>
      </c>
      <c r="F33" s="397">
        <v>0.28436602379975379</v>
      </c>
      <c r="G33" s="397">
        <v>4.4733044733044736E-2</v>
      </c>
      <c r="H33" s="395">
        <v>0.2352092352092352</v>
      </c>
      <c r="I33" s="395">
        <v>0.72005772005772006</v>
      </c>
      <c r="J33" s="345" t="str">
        <f t="shared" si="0"/>
        <v/>
      </c>
      <c r="K33" s="529"/>
      <c r="L33" s="345"/>
      <c r="M33" s="345"/>
      <c r="N33" s="403"/>
      <c r="P33" s="239"/>
      <c r="Q33" s="239"/>
      <c r="R33" s="239"/>
      <c r="S33" s="239"/>
    </row>
    <row r="34" spans="1:19" x14ac:dyDescent="0.2">
      <c r="A34" s="405"/>
      <c r="B34" s="406"/>
      <c r="C34" s="406"/>
      <c r="D34" s="406"/>
      <c r="E34" s="757"/>
      <c r="F34" s="397"/>
      <c r="G34" s="397"/>
      <c r="H34" s="395"/>
      <c r="I34" s="395"/>
      <c r="J34" s="345"/>
      <c r="K34" s="345"/>
      <c r="L34" s="345"/>
      <c r="M34" s="345"/>
      <c r="N34" s="403"/>
      <c r="P34" s="239"/>
      <c r="Q34" s="239"/>
      <c r="R34" s="239"/>
      <c r="S34" s="239"/>
    </row>
    <row r="35" spans="1:19" x14ac:dyDescent="0.2">
      <c r="A35" s="410" t="s">
        <v>152</v>
      </c>
      <c r="B35" s="1035">
        <v>586</v>
      </c>
      <c r="C35" s="1035">
        <v>2650</v>
      </c>
      <c r="D35" s="1035">
        <v>1633</v>
      </c>
      <c r="E35" s="1039">
        <v>4869</v>
      </c>
      <c r="F35" s="1037">
        <v>1</v>
      </c>
      <c r="G35" s="1037">
        <v>0.12</v>
      </c>
      <c r="H35" s="1038">
        <v>0.54370127205580632</v>
      </c>
      <c r="I35" s="1038">
        <v>0.3350430857611818</v>
      </c>
      <c r="J35" s="345"/>
      <c r="K35" s="345"/>
      <c r="L35" s="345"/>
      <c r="M35" s="345"/>
      <c r="N35" s="403"/>
      <c r="P35" s="239"/>
      <c r="Q35" s="239"/>
      <c r="R35" s="239"/>
      <c r="S35" s="239"/>
    </row>
    <row r="36" spans="1:19" x14ac:dyDescent="0.2">
      <c r="A36" s="400"/>
      <c r="B36" s="1095"/>
      <c r="C36" s="1095"/>
      <c r="D36" s="1095"/>
      <c r="E36" s="401"/>
      <c r="F36" s="176"/>
      <c r="G36" s="1095"/>
      <c r="H36" s="1095"/>
      <c r="I36" s="1095"/>
      <c r="J36" s="345"/>
      <c r="K36" s="345"/>
      <c r="L36" s="345"/>
      <c r="M36" s="345"/>
    </row>
    <row r="37" spans="1:19" ht="12.75" customHeight="1" x14ac:dyDescent="0.2">
      <c r="A37" s="1412" t="s">
        <v>639</v>
      </c>
      <c r="B37" s="1416" t="s">
        <v>245</v>
      </c>
      <c r="C37" s="1416"/>
      <c r="D37" s="1416"/>
      <c r="E37" s="1417" t="s">
        <v>152</v>
      </c>
      <c r="F37" s="1417" t="s">
        <v>512</v>
      </c>
      <c r="G37" s="1416" t="s">
        <v>712</v>
      </c>
      <c r="H37" s="1416"/>
      <c r="I37" s="1416"/>
      <c r="J37" s="345"/>
      <c r="K37" s="345"/>
      <c r="L37" s="345"/>
      <c r="M37" s="345"/>
    </row>
    <row r="38" spans="1:19" ht="25.5" x14ac:dyDescent="0.2">
      <c r="A38" s="1415"/>
      <c r="B38" s="389" t="s">
        <v>246</v>
      </c>
      <c r="C38" s="389" t="s">
        <v>247</v>
      </c>
      <c r="D38" s="389" t="s">
        <v>248</v>
      </c>
      <c r="E38" s="1418"/>
      <c r="F38" s="1418"/>
      <c r="G38" s="389" t="s">
        <v>246</v>
      </c>
      <c r="H38" s="389" t="s">
        <v>247</v>
      </c>
      <c r="I38" s="389" t="s">
        <v>248</v>
      </c>
      <c r="J38" s="345"/>
      <c r="K38" s="345"/>
      <c r="L38" s="345"/>
      <c r="M38" s="345"/>
    </row>
    <row r="39" spans="1:19" x14ac:dyDescent="0.2">
      <c r="A39" s="390"/>
      <c r="B39" s="391"/>
      <c r="C39" s="391"/>
      <c r="D39" s="391"/>
      <c r="E39" s="754"/>
      <c r="F39" s="176"/>
      <c r="G39" s="392"/>
      <c r="H39" s="392"/>
      <c r="I39" s="392"/>
      <c r="J39" s="345"/>
      <c r="K39" s="345"/>
      <c r="L39" s="345"/>
      <c r="M39" s="345"/>
    </row>
    <row r="40" spans="1:19" x14ac:dyDescent="0.2">
      <c r="A40" s="402" t="s">
        <v>249</v>
      </c>
      <c r="B40" s="370">
        <v>158</v>
      </c>
      <c r="C40" s="370">
        <v>411</v>
      </c>
      <c r="D40" s="370">
        <v>174</v>
      </c>
      <c r="E40" s="756">
        <f>SUM(B40:D40)</f>
        <v>743</v>
      </c>
      <c r="F40" s="397">
        <v>0.13716079010522431</v>
      </c>
      <c r="G40" s="395">
        <v>0.21265141318977121</v>
      </c>
      <c r="H40" s="395">
        <v>0.55316285329744275</v>
      </c>
      <c r="I40" s="395">
        <v>0.23418573351278602</v>
      </c>
      <c r="J40" s="345" t="str">
        <f>IF(E40=SUM(B40:D40),"","TOTAL DOESN’T EQUAL SUM OF PARTS")</f>
        <v/>
      </c>
      <c r="K40" s="529"/>
      <c r="L40" s="345" t="str">
        <f>IF(H40=C40/$E40,"","INCORRECT PERCENTAGES")</f>
        <v/>
      </c>
      <c r="M40" s="345" t="str">
        <f>IF(I40=D40/$E40,"","INCORRECT PERCENTAGES")</f>
        <v/>
      </c>
      <c r="N40" s="403" t="str">
        <f>IF(E40/$E$50=F40,"","PERCENTAGE SHARE WRONG")</f>
        <v/>
      </c>
      <c r="P40" s="239"/>
      <c r="Q40" s="239"/>
      <c r="R40" s="239"/>
      <c r="S40" s="239"/>
    </row>
    <row r="41" spans="1:19" x14ac:dyDescent="0.2">
      <c r="A41" s="404" t="s">
        <v>250</v>
      </c>
      <c r="B41" s="370">
        <v>63</v>
      </c>
      <c r="C41" s="370">
        <v>457</v>
      </c>
      <c r="D41" s="370">
        <v>113</v>
      </c>
      <c r="E41" s="756">
        <f t="shared" ref="E41:E50" si="1">SUM(B41:D41)</f>
        <v>633</v>
      </c>
      <c r="F41" s="397">
        <v>0.11685434742477387</v>
      </c>
      <c r="G41" s="395">
        <v>9.9526066350710901E-2</v>
      </c>
      <c r="H41" s="395">
        <v>0.721958925750395</v>
      </c>
      <c r="I41" s="395">
        <v>0.17851500789889416</v>
      </c>
      <c r="J41" s="345" t="str">
        <f t="shared" ref="J41:J50" si="2">IF(E41=SUM(B41:D41),"","TOTAL DOESN’T EQUAL SUM OF PARTS")</f>
        <v/>
      </c>
      <c r="K41" s="529"/>
      <c r="L41" s="345" t="str">
        <f t="shared" ref="L41:L50" si="3">IF(H41=C41/$E41,"","INCORRECT PERCENTAGES")</f>
        <v/>
      </c>
      <c r="M41" s="345" t="str">
        <f t="shared" ref="M41:M50" si="4">IF(I41=D41/$E41,"","INCORRECT PERCENTAGES")</f>
        <v/>
      </c>
      <c r="N41" s="403" t="str">
        <f t="shared" ref="N41:N48" si="5">IF(E41/$E$50=F41,"","PERCENTAGE SHARE WRONG")</f>
        <v/>
      </c>
      <c r="P41" s="239"/>
      <c r="Q41" s="239"/>
      <c r="R41" s="239"/>
      <c r="S41" s="239"/>
    </row>
    <row r="42" spans="1:19" x14ac:dyDescent="0.2">
      <c r="A42" s="404" t="s">
        <v>251</v>
      </c>
      <c r="B42" s="370">
        <v>180</v>
      </c>
      <c r="C42" s="370">
        <v>895</v>
      </c>
      <c r="D42" s="370">
        <v>251</v>
      </c>
      <c r="E42" s="756">
        <f t="shared" si="1"/>
        <v>1326</v>
      </c>
      <c r="F42" s="397">
        <v>0.24478493631161161</v>
      </c>
      <c r="G42" s="395">
        <v>0.13574660633484162</v>
      </c>
      <c r="H42" s="395">
        <v>0.67496229260935148</v>
      </c>
      <c r="I42" s="395">
        <v>0.18929110105580693</v>
      </c>
      <c r="J42" s="345" t="str">
        <f t="shared" si="2"/>
        <v/>
      </c>
      <c r="K42" s="529"/>
      <c r="L42" s="345" t="str">
        <f t="shared" si="3"/>
        <v/>
      </c>
      <c r="M42" s="345" t="str">
        <f t="shared" si="4"/>
        <v/>
      </c>
      <c r="N42" s="403" t="str">
        <f t="shared" si="5"/>
        <v/>
      </c>
      <c r="P42" s="239"/>
      <c r="Q42" s="239"/>
      <c r="R42" s="239"/>
      <c r="S42" s="239"/>
    </row>
    <row r="43" spans="1:19" x14ac:dyDescent="0.2">
      <c r="A43" s="404" t="s">
        <v>252</v>
      </c>
      <c r="B43" s="370">
        <v>251</v>
      </c>
      <c r="C43" s="370">
        <v>985</v>
      </c>
      <c r="D43" s="370">
        <v>213</v>
      </c>
      <c r="E43" s="756">
        <f t="shared" si="1"/>
        <v>1449</v>
      </c>
      <c r="F43" s="397">
        <v>0.26749123130884256</v>
      </c>
      <c r="G43" s="395">
        <v>0.17322291235334714</v>
      </c>
      <c r="H43" s="395">
        <v>0.67977915804002764</v>
      </c>
      <c r="I43" s="395">
        <v>0.14699792960662525</v>
      </c>
      <c r="J43" s="345" t="str">
        <f t="shared" si="2"/>
        <v/>
      </c>
      <c r="K43" s="529"/>
      <c r="L43" s="345" t="str">
        <f t="shared" si="3"/>
        <v/>
      </c>
      <c r="M43" s="345" t="str">
        <f t="shared" si="4"/>
        <v/>
      </c>
      <c r="N43" s="403" t="str">
        <f t="shared" si="5"/>
        <v/>
      </c>
      <c r="P43" s="239"/>
      <c r="Q43" s="239"/>
      <c r="R43" s="239"/>
      <c r="S43" s="239"/>
    </row>
    <row r="44" spans="1:19" x14ac:dyDescent="0.2">
      <c r="A44" s="404" t="s">
        <v>253</v>
      </c>
      <c r="B44" s="370">
        <v>50</v>
      </c>
      <c r="C44" s="370">
        <v>77</v>
      </c>
      <c r="D44" s="370">
        <v>80</v>
      </c>
      <c r="E44" s="756">
        <f t="shared" si="1"/>
        <v>207</v>
      </c>
      <c r="F44" s="397">
        <v>3.8213033044120361E-2</v>
      </c>
      <c r="G44" s="395">
        <v>0.24154589371980675</v>
      </c>
      <c r="H44" s="395">
        <v>0.3719806763285024</v>
      </c>
      <c r="I44" s="395">
        <v>0.38647342995169082</v>
      </c>
      <c r="J44" s="345" t="str">
        <f t="shared" si="2"/>
        <v/>
      </c>
      <c r="K44" s="529"/>
      <c r="L44" s="345" t="str">
        <f t="shared" si="3"/>
        <v/>
      </c>
      <c r="M44" s="345" t="str">
        <f t="shared" si="4"/>
        <v/>
      </c>
      <c r="N44" s="403" t="str">
        <f t="shared" si="5"/>
        <v/>
      </c>
      <c r="P44" s="239"/>
      <c r="Q44" s="239"/>
      <c r="R44" s="239"/>
      <c r="S44" s="239"/>
    </row>
    <row r="45" spans="1:19" x14ac:dyDescent="0.2">
      <c r="A45" s="404" t="s">
        <v>254</v>
      </c>
      <c r="B45" s="370">
        <v>52</v>
      </c>
      <c r="C45" s="370">
        <v>119</v>
      </c>
      <c r="D45" s="370">
        <v>56</v>
      </c>
      <c r="E45" s="756">
        <f t="shared" si="1"/>
        <v>227</v>
      </c>
      <c r="F45" s="397">
        <v>4.1905113531474983E-2</v>
      </c>
      <c r="G45" s="395">
        <v>0.22907488986784141</v>
      </c>
      <c r="H45" s="395">
        <v>0.52422907488986781</v>
      </c>
      <c r="I45" s="395">
        <v>0.24669603524229075</v>
      </c>
      <c r="J45" s="345" t="str">
        <f t="shared" si="2"/>
        <v/>
      </c>
      <c r="K45" s="529"/>
      <c r="L45" s="345"/>
      <c r="M45" s="345" t="str">
        <f t="shared" si="4"/>
        <v/>
      </c>
      <c r="N45" s="403" t="str">
        <f t="shared" si="5"/>
        <v/>
      </c>
      <c r="P45" s="239"/>
      <c r="Q45" s="239"/>
      <c r="R45" s="239"/>
      <c r="S45" s="239"/>
    </row>
    <row r="46" spans="1:19" ht="12.75" customHeight="1" x14ac:dyDescent="0.2">
      <c r="A46" s="402" t="s">
        <v>255</v>
      </c>
      <c r="B46" s="370">
        <v>29</v>
      </c>
      <c r="C46" s="370">
        <v>43</v>
      </c>
      <c r="D46" s="370">
        <v>6</v>
      </c>
      <c r="E46" s="756">
        <f t="shared" si="1"/>
        <v>78</v>
      </c>
      <c r="F46" s="397">
        <v>1.4399113900683035E-2</v>
      </c>
      <c r="G46" s="395">
        <v>0.37179487179487181</v>
      </c>
      <c r="H46" s="395">
        <v>0.55128205128205132</v>
      </c>
      <c r="I46" s="395">
        <v>7.6923076923076927E-2</v>
      </c>
      <c r="J46" s="345" t="str">
        <f t="shared" si="2"/>
        <v/>
      </c>
      <c r="K46" s="529"/>
      <c r="L46" s="345" t="str">
        <f t="shared" si="3"/>
        <v/>
      </c>
      <c r="M46" s="345" t="str">
        <f t="shared" si="4"/>
        <v/>
      </c>
      <c r="N46" s="403" t="str">
        <f t="shared" si="5"/>
        <v/>
      </c>
      <c r="P46" s="239"/>
      <c r="Q46" s="239"/>
      <c r="R46" s="239"/>
      <c r="S46" s="239"/>
    </row>
    <row r="47" spans="1:19" x14ac:dyDescent="0.2">
      <c r="A47" s="404" t="s">
        <v>256</v>
      </c>
      <c r="B47" s="370"/>
      <c r="C47" s="370"/>
      <c r="D47" s="370"/>
      <c r="E47" s="756"/>
      <c r="F47" s="397"/>
      <c r="G47" s="395"/>
      <c r="H47" s="395"/>
      <c r="I47" s="395"/>
      <c r="J47" s="345" t="str">
        <f t="shared" si="2"/>
        <v/>
      </c>
      <c r="K47" s="529"/>
      <c r="L47" s="345"/>
      <c r="M47" s="345"/>
      <c r="N47" s="403"/>
      <c r="P47" s="239"/>
      <c r="Q47" s="239"/>
      <c r="R47" s="239"/>
      <c r="S47" s="239"/>
    </row>
    <row r="48" spans="1:19" x14ac:dyDescent="0.2">
      <c r="A48" s="404" t="s">
        <v>257</v>
      </c>
      <c r="B48" s="370">
        <v>130</v>
      </c>
      <c r="C48" s="370">
        <v>288</v>
      </c>
      <c r="D48" s="370">
        <v>336</v>
      </c>
      <c r="E48" s="756">
        <f t="shared" si="1"/>
        <v>754</v>
      </c>
      <c r="F48" s="397">
        <v>0.13919143437326933</v>
      </c>
      <c r="G48" s="395">
        <v>0.17241379310344829</v>
      </c>
      <c r="H48" s="395">
        <v>0.38196286472148538</v>
      </c>
      <c r="I48" s="395">
        <v>0.44562334217506633</v>
      </c>
      <c r="J48" s="345" t="str">
        <f t="shared" si="2"/>
        <v/>
      </c>
      <c r="K48" s="529"/>
      <c r="L48" s="345" t="str">
        <f t="shared" si="3"/>
        <v/>
      </c>
      <c r="M48" s="345" t="str">
        <f t="shared" si="4"/>
        <v/>
      </c>
      <c r="N48" s="403" t="str">
        <f t="shared" si="5"/>
        <v/>
      </c>
      <c r="P48" s="239"/>
      <c r="Q48" s="239"/>
      <c r="R48" s="239"/>
      <c r="S48" s="239"/>
    </row>
    <row r="49" spans="1:19" x14ac:dyDescent="0.2">
      <c r="A49" s="405"/>
      <c r="B49" s="406"/>
      <c r="C49" s="406"/>
      <c r="D49" s="406"/>
      <c r="E49" s="757"/>
      <c r="F49" s="397"/>
      <c r="G49" s="395"/>
      <c r="H49" s="395"/>
      <c r="I49" s="395"/>
      <c r="J49" s="345"/>
      <c r="K49" s="345"/>
      <c r="L49" s="345"/>
      <c r="M49" s="345"/>
      <c r="N49" s="403"/>
      <c r="P49" s="239"/>
      <c r="Q49" s="239"/>
      <c r="R49" s="239"/>
      <c r="S49" s="239"/>
    </row>
    <row r="50" spans="1:19" x14ac:dyDescent="0.2">
      <c r="A50" s="410" t="s">
        <v>152</v>
      </c>
      <c r="B50" s="1035">
        <v>913</v>
      </c>
      <c r="C50" s="1035">
        <v>3275</v>
      </c>
      <c r="D50" s="1035">
        <v>1229</v>
      </c>
      <c r="E50" s="1039">
        <f t="shared" si="1"/>
        <v>5417</v>
      </c>
      <c r="F50" s="1037">
        <v>1</v>
      </c>
      <c r="G50" s="1038">
        <v>0.16854347424773861</v>
      </c>
      <c r="H50" s="1038">
        <v>0.60457817980431972</v>
      </c>
      <c r="I50" s="1038">
        <v>0.22687834594794168</v>
      </c>
      <c r="J50" s="345" t="str">
        <f t="shared" si="2"/>
        <v/>
      </c>
      <c r="K50" s="345"/>
      <c r="L50" s="345" t="str">
        <f t="shared" si="3"/>
        <v/>
      </c>
      <c r="M50" s="345" t="str">
        <f t="shared" si="4"/>
        <v/>
      </c>
      <c r="N50" s="403"/>
      <c r="P50" s="239"/>
      <c r="Q50" s="239"/>
      <c r="R50" s="239"/>
      <c r="S50" s="239"/>
    </row>
    <row r="51" spans="1:19" x14ac:dyDescent="0.2">
      <c r="A51" s="400"/>
      <c r="B51" s="330"/>
      <c r="C51" s="330"/>
      <c r="D51" s="330"/>
      <c r="E51" s="401"/>
      <c r="F51" s="176"/>
      <c r="G51" s="330"/>
      <c r="H51" s="330"/>
      <c r="I51" s="330"/>
      <c r="J51" s="345"/>
      <c r="K51" s="345"/>
      <c r="L51" s="345"/>
      <c r="M51" s="345"/>
    </row>
    <row r="52" spans="1:19" x14ac:dyDescent="0.2">
      <c r="A52" s="1412" t="s">
        <v>562</v>
      </c>
      <c r="B52" s="1416" t="s">
        <v>245</v>
      </c>
      <c r="C52" s="1416"/>
      <c r="D52" s="1416"/>
      <c r="E52" s="1417" t="s">
        <v>152</v>
      </c>
      <c r="F52" s="1417" t="s">
        <v>512</v>
      </c>
      <c r="G52" s="1416" t="s">
        <v>245</v>
      </c>
      <c r="H52" s="1416"/>
      <c r="I52" s="1416"/>
      <c r="J52" s="345"/>
      <c r="K52" s="345"/>
      <c r="L52" s="345"/>
      <c r="M52" s="345"/>
    </row>
    <row r="53" spans="1:19" ht="12.75" customHeight="1" x14ac:dyDescent="0.2">
      <c r="A53" s="1415"/>
      <c r="B53" s="389" t="s">
        <v>246</v>
      </c>
      <c r="C53" s="389" t="s">
        <v>247</v>
      </c>
      <c r="D53" s="389" t="s">
        <v>248</v>
      </c>
      <c r="E53" s="1418"/>
      <c r="F53" s="1418"/>
      <c r="G53" s="389" t="s">
        <v>246</v>
      </c>
      <c r="H53" s="389" t="s">
        <v>247</v>
      </c>
      <c r="I53" s="389" t="s">
        <v>248</v>
      </c>
      <c r="J53" s="345"/>
      <c r="K53" s="345"/>
      <c r="L53" s="345"/>
      <c r="M53" s="345"/>
    </row>
    <row r="54" spans="1:19" x14ac:dyDescent="0.2">
      <c r="A54" s="390"/>
      <c r="B54" s="391"/>
      <c r="C54" s="391"/>
      <c r="D54" s="391"/>
      <c r="E54" s="754"/>
      <c r="F54" s="176"/>
      <c r="G54" s="392"/>
      <c r="H54" s="392"/>
      <c r="I54" s="392"/>
      <c r="J54" s="345"/>
      <c r="K54" s="345"/>
      <c r="L54" s="345"/>
      <c r="M54" s="345"/>
    </row>
    <row r="55" spans="1:19" x14ac:dyDescent="0.2">
      <c r="A55" s="402" t="s">
        <v>249</v>
      </c>
      <c r="B55" s="370">
        <v>305</v>
      </c>
      <c r="C55" s="370">
        <v>576</v>
      </c>
      <c r="D55" s="370">
        <v>156</v>
      </c>
      <c r="E55" s="756">
        <v>1037</v>
      </c>
      <c r="F55" s="397">
        <v>0.19996143463170074</v>
      </c>
      <c r="G55" s="395">
        <v>0.29411764705882354</v>
      </c>
      <c r="H55" s="395">
        <v>0.5554484088717454</v>
      </c>
      <c r="I55" s="395">
        <v>0.15043394406943106</v>
      </c>
      <c r="J55" s="345"/>
      <c r="K55" s="345"/>
      <c r="L55" s="345"/>
      <c r="M55" s="345"/>
    </row>
    <row r="56" spans="1:19" x14ac:dyDescent="0.2">
      <c r="A56" s="404" t="s">
        <v>250</v>
      </c>
      <c r="B56" s="370">
        <v>251</v>
      </c>
      <c r="C56" s="370">
        <v>468</v>
      </c>
      <c r="D56" s="370">
        <v>172</v>
      </c>
      <c r="E56" s="756">
        <v>891</v>
      </c>
      <c r="F56" s="397">
        <v>0.17180871577323564</v>
      </c>
      <c r="G56" s="395">
        <v>0.28170594837261503</v>
      </c>
      <c r="H56" s="395">
        <v>0.5252525252525253</v>
      </c>
      <c r="I56" s="395">
        <v>0.19304152637485972</v>
      </c>
      <c r="J56" s="345" t="str">
        <f>IF(E55=SUM(B55:D55),"","TOTAL DOESN’T EQUAL SUM OF PARTS")</f>
        <v/>
      </c>
      <c r="K56" s="345" t="str">
        <f t="shared" ref="K56:M60" si="6">IF(G55=B55/$E55,"","INCORRECT PERCENTAGES")</f>
        <v/>
      </c>
      <c r="L56" s="345" t="str">
        <f t="shared" si="6"/>
        <v/>
      </c>
      <c r="M56" s="345" t="str">
        <f t="shared" si="6"/>
        <v/>
      </c>
      <c r="N56" s="403" t="str">
        <f>IF(E55/$E$65=F55,"","PERCENTAGE SHARE WRONG")</f>
        <v/>
      </c>
      <c r="P56" s="239"/>
      <c r="Q56" s="239"/>
      <c r="R56" s="239"/>
      <c r="S56" s="239"/>
    </row>
    <row r="57" spans="1:19" x14ac:dyDescent="0.2">
      <c r="A57" s="404" t="s">
        <v>251</v>
      </c>
      <c r="B57" s="370">
        <v>143</v>
      </c>
      <c r="C57" s="370">
        <v>657</v>
      </c>
      <c r="D57" s="370">
        <v>332</v>
      </c>
      <c r="E57" s="756">
        <v>1132</v>
      </c>
      <c r="F57" s="397">
        <v>0.21827998457385267</v>
      </c>
      <c r="G57" s="395">
        <v>0.12632508833922262</v>
      </c>
      <c r="H57" s="395">
        <v>0.58038869257950532</v>
      </c>
      <c r="I57" s="395">
        <v>0.29328621908127206</v>
      </c>
      <c r="J57" s="345" t="str">
        <f t="shared" ref="J57:J63" si="7">IF(E56=SUM(B56:D56),"","TOTAL DOESN’T EQUAL SUM OF PARTS")</f>
        <v/>
      </c>
      <c r="K57" s="345" t="str">
        <f t="shared" si="6"/>
        <v/>
      </c>
      <c r="L57" s="345" t="str">
        <f t="shared" si="6"/>
        <v/>
      </c>
      <c r="M57" s="345" t="str">
        <f t="shared" si="6"/>
        <v/>
      </c>
      <c r="N57" s="403" t="str">
        <f t="shared" ref="N57:N63" si="8">IF(E56/$E$65=F56,"","PERCENTAGE SHARE WRONG")</f>
        <v/>
      </c>
      <c r="P57" s="239"/>
      <c r="Q57" s="239"/>
      <c r="R57" s="239"/>
      <c r="S57" s="239"/>
    </row>
    <row r="58" spans="1:19" x14ac:dyDescent="0.2">
      <c r="A58" s="404" t="s">
        <v>252</v>
      </c>
      <c r="B58" s="370">
        <v>147</v>
      </c>
      <c r="C58" s="370">
        <v>572</v>
      </c>
      <c r="D58" s="370">
        <v>231</v>
      </c>
      <c r="E58" s="756">
        <v>950</v>
      </c>
      <c r="F58" s="397">
        <v>0.18318549942151949</v>
      </c>
      <c r="G58" s="395">
        <v>0.15473684210526314</v>
      </c>
      <c r="H58" s="395">
        <v>0.6021052631578947</v>
      </c>
      <c r="I58" s="395">
        <v>0.2431578947368421</v>
      </c>
      <c r="J58" s="345" t="str">
        <f t="shared" si="7"/>
        <v/>
      </c>
      <c r="K58" s="345" t="str">
        <f t="shared" si="6"/>
        <v/>
      </c>
      <c r="L58" s="345" t="str">
        <f t="shared" si="6"/>
        <v/>
      </c>
      <c r="M58" s="345" t="str">
        <f t="shared" si="6"/>
        <v/>
      </c>
      <c r="N58" s="403" t="str">
        <f t="shared" si="8"/>
        <v/>
      </c>
      <c r="P58" s="239"/>
      <c r="Q58" s="239"/>
      <c r="R58" s="239"/>
      <c r="S58" s="239"/>
    </row>
    <row r="59" spans="1:19" x14ac:dyDescent="0.2">
      <c r="A59" s="404" t="s">
        <v>253</v>
      </c>
      <c r="B59" s="370">
        <v>46</v>
      </c>
      <c r="C59" s="370">
        <v>120</v>
      </c>
      <c r="D59" s="370">
        <v>92</v>
      </c>
      <c r="E59" s="756">
        <v>258</v>
      </c>
      <c r="F59" s="397">
        <v>4.9749325106054766E-2</v>
      </c>
      <c r="G59" s="395">
        <v>0.17829457364341086</v>
      </c>
      <c r="H59" s="395">
        <v>0.46511627906976744</v>
      </c>
      <c r="I59" s="395">
        <v>0.35658914728682173</v>
      </c>
      <c r="J59" s="345" t="str">
        <f t="shared" si="7"/>
        <v/>
      </c>
      <c r="K59" s="345" t="str">
        <f t="shared" si="6"/>
        <v/>
      </c>
      <c r="L59" s="345" t="str">
        <f t="shared" si="6"/>
        <v/>
      </c>
      <c r="M59" s="345" t="str">
        <f t="shared" si="6"/>
        <v/>
      </c>
      <c r="N59" s="403" t="str">
        <f t="shared" si="8"/>
        <v/>
      </c>
      <c r="P59" s="239"/>
      <c r="Q59" s="239"/>
      <c r="R59" s="239"/>
      <c r="S59" s="239"/>
    </row>
    <row r="60" spans="1:19" x14ac:dyDescent="0.2">
      <c r="A60" s="404" t="s">
        <v>254</v>
      </c>
      <c r="B60" s="370">
        <v>37</v>
      </c>
      <c r="C60" s="370">
        <v>56</v>
      </c>
      <c r="D60" s="370">
        <v>49</v>
      </c>
      <c r="E60" s="756">
        <v>142</v>
      </c>
      <c r="F60" s="397">
        <v>2.7381411492479753E-2</v>
      </c>
      <c r="G60" s="395">
        <v>0.26056338028169013</v>
      </c>
      <c r="H60" s="395">
        <v>0.39436619718309857</v>
      </c>
      <c r="I60" s="395">
        <v>0.34507042253521125</v>
      </c>
      <c r="J60" s="345" t="str">
        <f t="shared" si="7"/>
        <v/>
      </c>
      <c r="K60" s="345" t="str">
        <f t="shared" si="6"/>
        <v/>
      </c>
      <c r="L60" s="345" t="str">
        <f t="shared" si="6"/>
        <v/>
      </c>
      <c r="M60" s="345" t="str">
        <f t="shared" si="6"/>
        <v/>
      </c>
      <c r="N60" s="403" t="str">
        <f t="shared" si="8"/>
        <v/>
      </c>
      <c r="P60" s="239"/>
      <c r="Q60" s="239"/>
      <c r="R60" s="239"/>
      <c r="S60" s="239"/>
    </row>
    <row r="61" spans="1:19" x14ac:dyDescent="0.2">
      <c r="A61" s="402" t="s">
        <v>255</v>
      </c>
      <c r="B61" s="370">
        <v>38</v>
      </c>
      <c r="C61" s="370">
        <v>44</v>
      </c>
      <c r="D61" s="370">
        <v>29</v>
      </c>
      <c r="E61" s="756">
        <v>111</v>
      </c>
      <c r="F61" s="397">
        <v>2.1403779406093327E-2</v>
      </c>
      <c r="G61" s="395">
        <v>0.34234234234234234</v>
      </c>
      <c r="H61" s="395">
        <v>0.3963963963963964</v>
      </c>
      <c r="I61" s="395">
        <v>0.26126126126126126</v>
      </c>
      <c r="J61" s="345" t="str">
        <f t="shared" si="7"/>
        <v/>
      </c>
      <c r="K61" s="345"/>
      <c r="L61" s="345"/>
      <c r="M61" s="345"/>
      <c r="N61" s="403" t="str">
        <f t="shared" si="8"/>
        <v/>
      </c>
      <c r="P61" s="239"/>
      <c r="Q61" s="239"/>
      <c r="R61" s="239"/>
      <c r="S61" s="239"/>
    </row>
    <row r="62" spans="1:19" ht="12.75" customHeight="1" x14ac:dyDescent="0.2">
      <c r="A62" s="404" t="s">
        <v>256</v>
      </c>
      <c r="B62" s="412" t="s">
        <v>168</v>
      </c>
      <c r="C62" s="412" t="s">
        <v>168</v>
      </c>
      <c r="D62" s="370">
        <v>2</v>
      </c>
      <c r="E62" s="756">
        <v>2</v>
      </c>
      <c r="F62" s="397">
        <v>3.8565368299267258E-4</v>
      </c>
      <c r="G62" s="395">
        <v>0</v>
      </c>
      <c r="H62" s="395">
        <v>0</v>
      </c>
      <c r="I62" s="395">
        <v>1</v>
      </c>
      <c r="J62" s="345" t="str">
        <f t="shared" si="7"/>
        <v/>
      </c>
      <c r="K62" s="345"/>
      <c r="L62" s="345"/>
      <c r="M62" s="345"/>
      <c r="N62" s="403" t="str">
        <f t="shared" si="8"/>
        <v/>
      </c>
      <c r="P62" s="239"/>
      <c r="Q62" s="239"/>
      <c r="R62" s="239"/>
      <c r="S62" s="239"/>
    </row>
    <row r="63" spans="1:19" x14ac:dyDescent="0.2">
      <c r="A63" s="404" t="s">
        <v>257</v>
      </c>
      <c r="B63" s="370">
        <v>149</v>
      </c>
      <c r="C63" s="370">
        <v>190</v>
      </c>
      <c r="D63" s="370">
        <v>324</v>
      </c>
      <c r="E63" s="756">
        <v>663</v>
      </c>
      <c r="F63" s="397">
        <v>0.12784419591207097</v>
      </c>
      <c r="G63" s="395">
        <v>0.22473604826546004</v>
      </c>
      <c r="H63" s="395">
        <v>0.28657616892911009</v>
      </c>
      <c r="I63" s="395">
        <v>0.48868778280542985</v>
      </c>
      <c r="J63" s="345" t="str">
        <f t="shared" si="7"/>
        <v/>
      </c>
      <c r="K63" s="345"/>
      <c r="L63" s="345"/>
      <c r="M63" s="345"/>
      <c r="N63" s="403" t="str">
        <f t="shared" si="8"/>
        <v/>
      </c>
      <c r="P63" s="239"/>
      <c r="Q63" s="239"/>
      <c r="R63" s="239"/>
      <c r="S63" s="239"/>
    </row>
    <row r="64" spans="1:19" x14ac:dyDescent="0.2">
      <c r="A64" s="405"/>
      <c r="B64" s="406"/>
      <c r="C64" s="406"/>
      <c r="D64" s="406"/>
      <c r="E64" s="757"/>
      <c r="F64" s="397"/>
      <c r="G64" s="407"/>
      <c r="H64" s="407"/>
      <c r="I64" s="407"/>
      <c r="J64" s="345"/>
      <c r="K64" s="345"/>
      <c r="L64" s="345"/>
      <c r="M64" s="345"/>
      <c r="N64" s="403"/>
      <c r="P64" s="239"/>
      <c r="Q64" s="239"/>
      <c r="R64" s="239"/>
      <c r="S64" s="239"/>
    </row>
    <row r="65" spans="1:19" x14ac:dyDescent="0.2">
      <c r="A65" s="410" t="s">
        <v>152</v>
      </c>
      <c r="B65" s="1035">
        <v>1116</v>
      </c>
      <c r="C65" s="1035">
        <v>2683</v>
      </c>
      <c r="D65" s="1035">
        <v>1387</v>
      </c>
      <c r="E65" s="1039">
        <v>5186</v>
      </c>
      <c r="F65" s="1037">
        <v>1</v>
      </c>
      <c r="G65" s="1038">
        <v>0.21519475510991129</v>
      </c>
      <c r="H65" s="1038">
        <v>0.51735441573467023</v>
      </c>
      <c r="I65" s="1038">
        <v>0.26745082915541846</v>
      </c>
      <c r="J65" s="345"/>
      <c r="K65" s="345"/>
      <c r="L65" s="345"/>
      <c r="M65" s="345"/>
      <c r="N65" s="403"/>
      <c r="P65" s="239"/>
      <c r="Q65" s="239"/>
      <c r="R65" s="239"/>
      <c r="S65" s="239"/>
    </row>
    <row r="66" spans="1:19" x14ac:dyDescent="0.2">
      <c r="A66" s="413"/>
      <c r="B66" s="414"/>
      <c r="C66" s="414"/>
      <c r="D66" s="414"/>
      <c r="E66" s="415"/>
      <c r="F66" s="415"/>
      <c r="G66" s="415"/>
      <c r="H66" s="415"/>
      <c r="I66" s="415"/>
      <c r="J66" s="345" t="str">
        <f>IF(E65=SUM(B65:D65),"","TOTAL DOESN’T EQUAL SUM OF PARTS")</f>
        <v/>
      </c>
      <c r="K66" s="345"/>
      <c r="L66" s="345"/>
      <c r="M66" s="345"/>
      <c r="N66" s="403"/>
      <c r="P66" s="239"/>
      <c r="Q66" s="239"/>
      <c r="R66" s="239"/>
      <c r="S66" s="239"/>
    </row>
    <row r="67" spans="1:19" x14ac:dyDescent="0.2">
      <c r="A67" s="1412" t="s">
        <v>561</v>
      </c>
      <c r="B67" s="1416" t="s">
        <v>245</v>
      </c>
      <c r="C67" s="1416"/>
      <c r="D67" s="1416"/>
      <c r="E67" s="1417" t="s">
        <v>152</v>
      </c>
      <c r="F67" s="1417" t="s">
        <v>512</v>
      </c>
      <c r="G67" s="1416" t="s">
        <v>245</v>
      </c>
      <c r="H67" s="1416"/>
      <c r="I67" s="1416"/>
      <c r="J67" s="345"/>
      <c r="K67" s="345"/>
      <c r="L67" s="345"/>
      <c r="M67" s="345"/>
    </row>
    <row r="68" spans="1:19" ht="25.5" x14ac:dyDescent="0.2">
      <c r="A68" s="1415"/>
      <c r="B68" s="389" t="s">
        <v>246</v>
      </c>
      <c r="C68" s="389" t="s">
        <v>247</v>
      </c>
      <c r="D68" s="389" t="s">
        <v>248</v>
      </c>
      <c r="E68" s="1418"/>
      <c r="F68" s="1418"/>
      <c r="G68" s="389" t="s">
        <v>246</v>
      </c>
      <c r="H68" s="389" t="s">
        <v>247</v>
      </c>
      <c r="I68" s="389" t="s">
        <v>248</v>
      </c>
      <c r="J68" s="345"/>
      <c r="K68" s="345"/>
      <c r="L68" s="345"/>
      <c r="M68" s="345"/>
    </row>
    <row r="69" spans="1:19" x14ac:dyDescent="0.2">
      <c r="A69" s="390"/>
      <c r="B69" s="391"/>
      <c r="C69" s="391"/>
      <c r="D69" s="391"/>
      <c r="E69" s="754"/>
      <c r="F69" s="176"/>
      <c r="G69" s="392"/>
      <c r="H69" s="392"/>
      <c r="I69" s="392"/>
      <c r="J69" s="345"/>
      <c r="K69" s="345"/>
      <c r="L69" s="345"/>
      <c r="M69" s="345"/>
    </row>
    <row r="70" spans="1:19" x14ac:dyDescent="0.2">
      <c r="A70" s="402" t="s">
        <v>249</v>
      </c>
      <c r="B70" s="416">
        <v>310</v>
      </c>
      <c r="C70" s="416">
        <v>771</v>
      </c>
      <c r="D70" s="416">
        <v>353</v>
      </c>
      <c r="E70" s="756">
        <v>1434</v>
      </c>
      <c r="F70" s="397">
        <v>0.25842494143088846</v>
      </c>
      <c r="G70" s="395">
        <v>0.21617852161785217</v>
      </c>
      <c r="H70" s="395">
        <v>0.53765690376569042</v>
      </c>
      <c r="I70" s="395">
        <v>0.24616457461645747</v>
      </c>
      <c r="J70" s="345"/>
      <c r="K70" s="345"/>
      <c r="L70" s="345"/>
      <c r="M70" s="345"/>
    </row>
    <row r="71" spans="1:19" x14ac:dyDescent="0.2">
      <c r="A71" s="404" t="s">
        <v>250</v>
      </c>
      <c r="B71" s="416">
        <v>497</v>
      </c>
      <c r="C71" s="416">
        <v>310</v>
      </c>
      <c r="D71" s="416">
        <v>177</v>
      </c>
      <c r="E71" s="756">
        <v>984</v>
      </c>
      <c r="F71" s="397">
        <v>0.17732924851324564</v>
      </c>
      <c r="G71" s="395">
        <v>0.50508130081300817</v>
      </c>
      <c r="H71" s="395">
        <v>0.31504065040650409</v>
      </c>
      <c r="I71" s="395">
        <v>0.1798780487804878</v>
      </c>
      <c r="J71" s="345" t="str">
        <f>IF(E70=SUM(B70:D70),"","TOTAL DOESN’T EQUAL SUM OF PARTS")</f>
        <v/>
      </c>
      <c r="K71" s="345" t="str">
        <f t="shared" ref="K71:M73" si="9">IF(G70=B70/$E70,"","INCORRECT PERCENTAGES")</f>
        <v/>
      </c>
      <c r="L71" s="345" t="str">
        <f t="shared" si="9"/>
        <v/>
      </c>
      <c r="M71" s="345" t="str">
        <f t="shared" si="9"/>
        <v/>
      </c>
      <c r="N71" s="403" t="str">
        <f>IF(E70/$E$80=F70,"","PERCENTAGE SHARE WRONG")</f>
        <v/>
      </c>
    </row>
    <row r="72" spans="1:19" x14ac:dyDescent="0.2">
      <c r="A72" s="404" t="s">
        <v>251</v>
      </c>
      <c r="B72" s="416">
        <v>116</v>
      </c>
      <c r="C72" s="416">
        <v>567</v>
      </c>
      <c r="D72" s="416">
        <v>329</v>
      </c>
      <c r="E72" s="756">
        <v>1012</v>
      </c>
      <c r="F72" s="397">
        <v>0.1823752027392323</v>
      </c>
      <c r="G72" s="395">
        <v>0.11462450592885376</v>
      </c>
      <c r="H72" s="395">
        <v>0.56027667984189722</v>
      </c>
      <c r="I72" s="395">
        <v>0.32509881422924902</v>
      </c>
      <c r="J72" s="345" t="str">
        <f t="shared" ref="J72:J78" si="10">IF(E71=SUM(B71:D71),"","TOTAL DOESN’T EQUAL SUM OF PARTS")</f>
        <v/>
      </c>
      <c r="K72" s="345" t="str">
        <f t="shared" si="9"/>
        <v/>
      </c>
      <c r="L72" s="345" t="str">
        <f t="shared" si="9"/>
        <v/>
      </c>
      <c r="M72" s="345" t="str">
        <f t="shared" si="9"/>
        <v/>
      </c>
      <c r="N72" s="403" t="str">
        <f t="shared" ref="N72:N78" si="11">IF(E71/$E$80=F71,"","PERCENTAGE SHARE WRONG")</f>
        <v/>
      </c>
    </row>
    <row r="73" spans="1:19" x14ac:dyDescent="0.2">
      <c r="A73" s="404" t="s">
        <v>252</v>
      </c>
      <c r="B73" s="416">
        <v>132</v>
      </c>
      <c r="C73" s="416">
        <v>530</v>
      </c>
      <c r="D73" s="416">
        <v>391</v>
      </c>
      <c r="E73" s="756">
        <v>1053</v>
      </c>
      <c r="F73" s="397">
        <v>0.18976392142728418</v>
      </c>
      <c r="G73" s="395">
        <v>0.12535612535612536</v>
      </c>
      <c r="H73" s="395">
        <v>0.50332383665716995</v>
      </c>
      <c r="I73" s="395">
        <v>0.37132003798670465</v>
      </c>
      <c r="J73" s="345" t="str">
        <f t="shared" si="10"/>
        <v/>
      </c>
      <c r="K73" s="345" t="str">
        <f t="shared" si="9"/>
        <v/>
      </c>
      <c r="L73" s="345" t="str">
        <f t="shared" si="9"/>
        <v/>
      </c>
      <c r="M73" s="345" t="str">
        <f t="shared" si="9"/>
        <v/>
      </c>
      <c r="N73" s="403" t="str">
        <f t="shared" si="11"/>
        <v/>
      </c>
    </row>
    <row r="74" spans="1:19" x14ac:dyDescent="0.2">
      <c r="A74" s="404" t="s">
        <v>253</v>
      </c>
      <c r="B74" s="416">
        <v>28</v>
      </c>
      <c r="C74" s="416">
        <v>66</v>
      </c>
      <c r="D74" s="416">
        <v>134</v>
      </c>
      <c r="E74" s="756">
        <v>228</v>
      </c>
      <c r="F74" s="397">
        <v>4.1088484411605695E-2</v>
      </c>
      <c r="G74" s="395">
        <v>0.12280701754385964</v>
      </c>
      <c r="H74" s="395">
        <v>0.28947368421052633</v>
      </c>
      <c r="I74" s="395">
        <v>0.58771929824561409</v>
      </c>
      <c r="J74" s="345" t="str">
        <f t="shared" si="10"/>
        <v/>
      </c>
      <c r="K74" s="345"/>
      <c r="L74" s="345"/>
      <c r="M74" s="345"/>
      <c r="N74" s="403" t="str">
        <f t="shared" si="11"/>
        <v/>
      </c>
    </row>
    <row r="75" spans="1:19" x14ac:dyDescent="0.2">
      <c r="A75" s="404" t="s">
        <v>254</v>
      </c>
      <c r="B75" s="416">
        <v>65</v>
      </c>
      <c r="C75" s="416">
        <v>60</v>
      </c>
      <c r="D75" s="416">
        <v>61</v>
      </c>
      <c r="E75" s="756">
        <v>186</v>
      </c>
      <c r="F75" s="397">
        <v>3.3519553072625698E-2</v>
      </c>
      <c r="G75" s="395">
        <v>0.34946236559139787</v>
      </c>
      <c r="H75" s="395">
        <v>0.32258064516129031</v>
      </c>
      <c r="I75" s="395">
        <v>0.32795698924731181</v>
      </c>
      <c r="J75" s="345" t="str">
        <f t="shared" si="10"/>
        <v/>
      </c>
      <c r="K75" s="345"/>
      <c r="L75" s="345"/>
      <c r="M75" s="345"/>
      <c r="N75" s="403" t="str">
        <f t="shared" si="11"/>
        <v/>
      </c>
    </row>
    <row r="76" spans="1:19" x14ac:dyDescent="0.2">
      <c r="A76" s="402" t="s">
        <v>255</v>
      </c>
      <c r="B76" s="416">
        <v>22</v>
      </c>
      <c r="C76" s="416">
        <v>21</v>
      </c>
      <c r="D76" s="416">
        <v>13</v>
      </c>
      <c r="E76" s="756">
        <v>56</v>
      </c>
      <c r="F76" s="397">
        <v>1.0091908451973329E-2</v>
      </c>
      <c r="G76" s="395">
        <v>0.39285714285714285</v>
      </c>
      <c r="H76" s="395">
        <v>0.375</v>
      </c>
      <c r="I76" s="395">
        <v>0.23214285714285715</v>
      </c>
      <c r="J76" s="345" t="str">
        <f t="shared" si="10"/>
        <v/>
      </c>
      <c r="K76" s="345"/>
      <c r="L76" s="345"/>
      <c r="M76" s="345"/>
      <c r="N76" s="403" t="str">
        <f t="shared" si="11"/>
        <v/>
      </c>
    </row>
    <row r="77" spans="1:19" x14ac:dyDescent="0.2">
      <c r="A77" s="404" t="s">
        <v>256</v>
      </c>
      <c r="B77" s="391" t="s">
        <v>168</v>
      </c>
      <c r="C77" s="391" t="s">
        <v>168</v>
      </c>
      <c r="D77" s="416">
        <v>2</v>
      </c>
      <c r="E77" s="756">
        <v>2</v>
      </c>
      <c r="F77" s="397">
        <v>3.6042530185619032E-4</v>
      </c>
      <c r="G77" s="395">
        <v>0</v>
      </c>
      <c r="H77" s="395">
        <v>0</v>
      </c>
      <c r="I77" s="395">
        <v>1</v>
      </c>
      <c r="J77" s="345" t="str">
        <f t="shared" si="10"/>
        <v/>
      </c>
      <c r="K77" s="345"/>
      <c r="L77" s="345"/>
      <c r="M77" s="345"/>
      <c r="N77" s="403" t="str">
        <f t="shared" si="11"/>
        <v/>
      </c>
    </row>
    <row r="78" spans="1:19" x14ac:dyDescent="0.2">
      <c r="A78" s="404" t="s">
        <v>257</v>
      </c>
      <c r="B78" s="416">
        <v>84</v>
      </c>
      <c r="C78" s="416">
        <v>187</v>
      </c>
      <c r="D78" s="416">
        <v>323</v>
      </c>
      <c r="E78" s="756">
        <v>594</v>
      </c>
      <c r="F78" s="397">
        <v>0.10704631465128853</v>
      </c>
      <c r="G78" s="395">
        <v>0.14141414141414141</v>
      </c>
      <c r="H78" s="395">
        <v>0.31481481481481483</v>
      </c>
      <c r="I78" s="395">
        <v>0.54377104377104379</v>
      </c>
      <c r="J78" s="345" t="str">
        <f t="shared" si="10"/>
        <v/>
      </c>
      <c r="K78" s="345"/>
      <c r="L78" s="345"/>
      <c r="M78" s="345"/>
      <c r="N78" s="403" t="str">
        <f t="shared" si="11"/>
        <v/>
      </c>
    </row>
    <row r="79" spans="1:19" x14ac:dyDescent="0.2">
      <c r="A79" s="405"/>
      <c r="B79" s="406"/>
      <c r="C79" s="406"/>
      <c r="D79" s="406"/>
      <c r="E79" s="757"/>
      <c r="F79" s="397"/>
      <c r="G79" s="407"/>
      <c r="H79" s="407"/>
      <c r="I79" s="407"/>
      <c r="J79" s="345"/>
      <c r="K79" s="345"/>
      <c r="L79" s="345"/>
      <c r="M79" s="345"/>
      <c r="N79" s="403"/>
    </row>
    <row r="80" spans="1:19" x14ac:dyDescent="0.2">
      <c r="A80" s="410" t="s">
        <v>152</v>
      </c>
      <c r="B80" s="1035">
        <v>1254</v>
      </c>
      <c r="C80" s="1035">
        <v>2512</v>
      </c>
      <c r="D80" s="1035">
        <v>1783</v>
      </c>
      <c r="E80" s="1036">
        <v>5549</v>
      </c>
      <c r="F80" s="1037">
        <v>1</v>
      </c>
      <c r="G80" s="1038">
        <v>0.22598666426383132</v>
      </c>
      <c r="H80" s="1038">
        <v>0.452694179131375</v>
      </c>
      <c r="I80" s="1038">
        <v>0.32131915660479365</v>
      </c>
      <c r="J80" s="345"/>
      <c r="K80" s="345"/>
      <c r="L80" s="345"/>
      <c r="M80" s="345"/>
    </row>
    <row r="81" spans="1:14" x14ac:dyDescent="0.2">
      <c r="A81" s="413"/>
      <c r="B81" s="414"/>
      <c r="C81" s="414"/>
      <c r="D81" s="414"/>
      <c r="E81" s="415"/>
      <c r="F81" s="415"/>
      <c r="G81" s="415"/>
      <c r="H81" s="415"/>
      <c r="I81" s="415"/>
      <c r="J81" s="345" t="str">
        <f>IF(E80=SUM(B80:D80),"","TOTAL DOESN’T EQUAL SUM OF PARTS")</f>
        <v/>
      </c>
      <c r="K81" s="345"/>
      <c r="L81" s="345"/>
      <c r="M81" s="345"/>
    </row>
    <row r="82" spans="1:14" x14ac:dyDescent="0.2">
      <c r="A82" s="1412" t="s">
        <v>577</v>
      </c>
      <c r="B82" s="1416" t="s">
        <v>245</v>
      </c>
      <c r="C82" s="1416"/>
      <c r="D82" s="1416"/>
      <c r="E82" s="1417" t="s">
        <v>152</v>
      </c>
      <c r="F82" s="1417" t="s">
        <v>512</v>
      </c>
      <c r="G82" s="1416" t="s">
        <v>245</v>
      </c>
      <c r="H82" s="1416"/>
      <c r="I82" s="1416"/>
      <c r="J82" s="345"/>
      <c r="K82" s="345"/>
      <c r="L82" s="345"/>
      <c r="M82" s="345"/>
    </row>
    <row r="83" spans="1:14" ht="12.75" customHeight="1" x14ac:dyDescent="0.2">
      <c r="A83" s="1415"/>
      <c r="B83" s="389" t="s">
        <v>246</v>
      </c>
      <c r="C83" s="389" t="s">
        <v>247</v>
      </c>
      <c r="D83" s="389" t="s">
        <v>248</v>
      </c>
      <c r="E83" s="1418"/>
      <c r="F83" s="1418"/>
      <c r="G83" s="389" t="s">
        <v>246</v>
      </c>
      <c r="H83" s="389" t="s">
        <v>247</v>
      </c>
      <c r="I83" s="389" t="s">
        <v>248</v>
      </c>
      <c r="J83" s="345"/>
      <c r="K83" s="345"/>
      <c r="L83" s="345"/>
      <c r="M83" s="345"/>
    </row>
    <row r="84" spans="1:14" x14ac:dyDescent="0.2">
      <c r="A84" s="390"/>
      <c r="B84" s="391"/>
      <c r="C84" s="391"/>
      <c r="D84" s="391"/>
      <c r="E84" s="754"/>
      <c r="F84" s="176"/>
      <c r="G84" s="392"/>
      <c r="H84" s="392"/>
      <c r="I84" s="392"/>
      <c r="J84" s="345"/>
      <c r="K84" s="345"/>
      <c r="L84" s="345"/>
      <c r="M84" s="345"/>
    </row>
    <row r="85" spans="1:14" x14ac:dyDescent="0.2">
      <c r="A85" s="402" t="s">
        <v>249</v>
      </c>
      <c r="B85" s="416">
        <v>107</v>
      </c>
      <c r="C85" s="416">
        <v>762</v>
      </c>
      <c r="D85" s="416">
        <v>309</v>
      </c>
      <c r="E85" s="756">
        <v>1178</v>
      </c>
      <c r="F85" s="397">
        <v>0.24925941599661447</v>
      </c>
      <c r="G85" s="395">
        <v>9.0831918505942272E-2</v>
      </c>
      <c r="H85" s="395">
        <v>0.64685908319185059</v>
      </c>
      <c r="I85" s="395">
        <v>0.26230899830220711</v>
      </c>
      <c r="J85" s="345"/>
      <c r="K85" s="345"/>
      <c r="L85" s="345"/>
      <c r="M85" s="345"/>
    </row>
    <row r="86" spans="1:14" x14ac:dyDescent="0.2">
      <c r="A86" s="404" t="s">
        <v>250</v>
      </c>
      <c r="B86" s="416">
        <v>487</v>
      </c>
      <c r="C86" s="416">
        <v>252</v>
      </c>
      <c r="D86" s="416">
        <v>230</v>
      </c>
      <c r="E86" s="756">
        <v>969</v>
      </c>
      <c r="F86" s="397">
        <v>0.20503597122302158</v>
      </c>
      <c r="G86" s="395">
        <v>0.50257997936016507</v>
      </c>
      <c r="H86" s="395">
        <v>0.26006191950464397</v>
      </c>
      <c r="I86" s="395">
        <v>0.23735810113519093</v>
      </c>
      <c r="J86" s="345" t="str">
        <f>IF(E85=SUM(B85:D85),"","TOTAL DOESN’T EQUAL SUM OF PARTS")</f>
        <v/>
      </c>
      <c r="K86" s="345" t="str">
        <f t="shared" ref="K86:M91" si="12">IF(G85=B85/$E85,"","INCORRECT PERCENTAGES")</f>
        <v/>
      </c>
      <c r="L86" s="345" t="str">
        <f t="shared" si="12"/>
        <v/>
      </c>
      <c r="M86" s="345" t="str">
        <f t="shared" si="12"/>
        <v/>
      </c>
      <c r="N86" s="403" t="str">
        <f t="shared" ref="N86:N91" si="13">IF(E85/$E$95=F85,"","PERCENTAGE SHARE WRONG")</f>
        <v/>
      </c>
    </row>
    <row r="87" spans="1:14" x14ac:dyDescent="0.2">
      <c r="A87" s="404" t="s">
        <v>251</v>
      </c>
      <c r="B87" s="416">
        <v>116</v>
      </c>
      <c r="C87" s="416">
        <v>398</v>
      </c>
      <c r="D87" s="416">
        <v>281</v>
      </c>
      <c r="E87" s="756">
        <v>795</v>
      </c>
      <c r="F87" s="397">
        <v>0.16821836648328395</v>
      </c>
      <c r="G87" s="395">
        <v>0.14591194968553459</v>
      </c>
      <c r="H87" s="395">
        <v>0.50062893081761006</v>
      </c>
      <c r="I87" s="395">
        <v>0.35345911949685532</v>
      </c>
      <c r="J87" s="345" t="str">
        <f t="shared" ref="J87:J93" si="14">IF(E86=SUM(B86:D86),"","TOTAL DOESN’T EQUAL SUM OF PARTS")</f>
        <v/>
      </c>
      <c r="K87" s="345" t="str">
        <f t="shared" si="12"/>
        <v/>
      </c>
      <c r="L87" s="345" t="str">
        <f t="shared" si="12"/>
        <v/>
      </c>
      <c r="M87" s="345" t="str">
        <f t="shared" si="12"/>
        <v/>
      </c>
      <c r="N87" s="403" t="str">
        <f t="shared" si="13"/>
        <v/>
      </c>
    </row>
    <row r="88" spans="1:14" x14ac:dyDescent="0.2">
      <c r="A88" s="404" t="s">
        <v>252</v>
      </c>
      <c r="B88" s="416">
        <v>101</v>
      </c>
      <c r="C88" s="416">
        <v>445</v>
      </c>
      <c r="D88" s="416">
        <v>259</v>
      </c>
      <c r="E88" s="756">
        <v>805</v>
      </c>
      <c r="F88" s="397">
        <v>0.17033432077867119</v>
      </c>
      <c r="G88" s="395">
        <v>0.12546583850931678</v>
      </c>
      <c r="H88" s="395">
        <v>0.55279503105590067</v>
      </c>
      <c r="I88" s="395">
        <v>0.32173913043478258</v>
      </c>
      <c r="J88" s="345" t="str">
        <f t="shared" si="14"/>
        <v/>
      </c>
      <c r="K88" s="345" t="str">
        <f t="shared" si="12"/>
        <v/>
      </c>
      <c r="L88" s="345" t="str">
        <f t="shared" si="12"/>
        <v/>
      </c>
      <c r="M88" s="345" t="str">
        <f t="shared" si="12"/>
        <v/>
      </c>
      <c r="N88" s="403" t="str">
        <f t="shared" si="13"/>
        <v/>
      </c>
    </row>
    <row r="89" spans="1:14" x14ac:dyDescent="0.2">
      <c r="A89" s="404" t="s">
        <v>253</v>
      </c>
      <c r="B89" s="416">
        <v>17</v>
      </c>
      <c r="C89" s="416">
        <v>39</v>
      </c>
      <c r="D89" s="416">
        <v>171</v>
      </c>
      <c r="E89" s="756">
        <v>227</v>
      </c>
      <c r="F89" s="397">
        <v>4.8032162505289883E-2</v>
      </c>
      <c r="G89" s="395">
        <v>7.4889867841409691E-2</v>
      </c>
      <c r="H89" s="395">
        <v>0.17180616740088106</v>
      </c>
      <c r="I89" s="395">
        <v>0.75330396475770922</v>
      </c>
      <c r="J89" s="345" t="str">
        <f t="shared" si="14"/>
        <v/>
      </c>
      <c r="K89" s="345" t="str">
        <f t="shared" si="12"/>
        <v/>
      </c>
      <c r="L89" s="345" t="str">
        <f t="shared" si="12"/>
        <v/>
      </c>
      <c r="M89" s="345" t="str">
        <f t="shared" si="12"/>
        <v/>
      </c>
      <c r="N89" s="403" t="str">
        <f t="shared" si="13"/>
        <v/>
      </c>
    </row>
    <row r="90" spans="1:14" x14ac:dyDescent="0.2">
      <c r="A90" s="404" t="s">
        <v>254</v>
      </c>
      <c r="B90" s="416">
        <v>28</v>
      </c>
      <c r="C90" s="416">
        <v>61</v>
      </c>
      <c r="D90" s="416">
        <v>76</v>
      </c>
      <c r="E90" s="756">
        <v>165</v>
      </c>
      <c r="F90" s="397">
        <v>3.4913245873889123E-2</v>
      </c>
      <c r="G90" s="395">
        <v>0.16969696969696971</v>
      </c>
      <c r="H90" s="395">
        <v>0.36969696969696969</v>
      </c>
      <c r="I90" s="395">
        <v>0.46060606060606063</v>
      </c>
      <c r="J90" s="345" t="str">
        <f t="shared" si="14"/>
        <v/>
      </c>
      <c r="K90" s="345" t="str">
        <f t="shared" si="12"/>
        <v/>
      </c>
      <c r="L90" s="345" t="str">
        <f t="shared" si="12"/>
        <v/>
      </c>
      <c r="M90" s="345" t="str">
        <f t="shared" si="12"/>
        <v/>
      </c>
      <c r="N90" s="403" t="str">
        <f t="shared" si="13"/>
        <v/>
      </c>
    </row>
    <row r="91" spans="1:14" x14ac:dyDescent="0.2">
      <c r="A91" s="402" t="s">
        <v>255</v>
      </c>
      <c r="B91" s="416">
        <v>9</v>
      </c>
      <c r="C91" s="416">
        <v>7</v>
      </c>
      <c r="D91" s="416">
        <v>11</v>
      </c>
      <c r="E91" s="756">
        <v>27</v>
      </c>
      <c r="F91" s="397">
        <v>5.7130765975454932E-3</v>
      </c>
      <c r="G91" s="395">
        <v>0.33333333333333331</v>
      </c>
      <c r="H91" s="395">
        <v>0.25925925925925924</v>
      </c>
      <c r="I91" s="395">
        <v>0.40740740740740738</v>
      </c>
      <c r="J91" s="345" t="str">
        <f t="shared" si="14"/>
        <v/>
      </c>
      <c r="K91" s="345" t="str">
        <f t="shared" si="12"/>
        <v/>
      </c>
      <c r="L91" s="345" t="str">
        <f t="shared" si="12"/>
        <v/>
      </c>
      <c r="M91" s="345" t="str">
        <f t="shared" si="12"/>
        <v/>
      </c>
      <c r="N91" s="403" t="str">
        <f t="shared" si="13"/>
        <v/>
      </c>
    </row>
    <row r="92" spans="1:14" x14ac:dyDescent="0.2">
      <c r="A92" s="404" t="s">
        <v>256</v>
      </c>
      <c r="B92" s="391" t="s">
        <v>168</v>
      </c>
      <c r="C92" s="391" t="s">
        <v>168</v>
      </c>
      <c r="D92" s="416">
        <v>18</v>
      </c>
      <c r="E92" s="756">
        <v>18</v>
      </c>
      <c r="F92" s="397">
        <v>3.8087177316969952E-3</v>
      </c>
      <c r="G92" s="395">
        <v>0</v>
      </c>
      <c r="H92" s="395">
        <v>0</v>
      </c>
      <c r="I92" s="395">
        <v>1</v>
      </c>
      <c r="J92" s="345" t="str">
        <f t="shared" si="14"/>
        <v/>
      </c>
      <c r="K92" s="345"/>
      <c r="L92" s="345"/>
      <c r="M92" s="345"/>
      <c r="N92" s="403"/>
    </row>
    <row r="93" spans="1:14" x14ac:dyDescent="0.2">
      <c r="A93" s="404" t="s">
        <v>257</v>
      </c>
      <c r="B93" s="416">
        <v>74</v>
      </c>
      <c r="C93" s="416">
        <v>165</v>
      </c>
      <c r="D93" s="416">
        <v>303</v>
      </c>
      <c r="E93" s="756">
        <v>542</v>
      </c>
      <c r="F93" s="397">
        <v>0.1146847228099873</v>
      </c>
      <c r="G93" s="395">
        <v>0.13653136531365315</v>
      </c>
      <c r="H93" s="395">
        <v>0.30442804428044279</v>
      </c>
      <c r="I93" s="395">
        <v>0.55904059040590404</v>
      </c>
      <c r="J93" s="345" t="str">
        <f t="shared" si="14"/>
        <v/>
      </c>
      <c r="K93" s="345"/>
      <c r="L93" s="345"/>
      <c r="M93" s="345"/>
      <c r="N93" s="403"/>
    </row>
    <row r="94" spans="1:14" x14ac:dyDescent="0.2">
      <c r="A94" s="405"/>
      <c r="B94" s="406"/>
      <c r="C94" s="406"/>
      <c r="D94" s="406"/>
      <c r="E94" s="757"/>
      <c r="F94" s="397"/>
      <c r="G94" s="407"/>
      <c r="H94" s="407"/>
      <c r="I94" s="407"/>
      <c r="J94" s="345"/>
      <c r="K94" s="345"/>
      <c r="L94" s="345"/>
      <c r="M94" s="345"/>
      <c r="N94" s="403"/>
    </row>
    <row r="95" spans="1:14" x14ac:dyDescent="0.2">
      <c r="A95" s="410" t="s">
        <v>152</v>
      </c>
      <c r="B95" s="1035">
        <v>939</v>
      </c>
      <c r="C95" s="1035">
        <v>2129</v>
      </c>
      <c r="D95" s="1035">
        <v>1658</v>
      </c>
      <c r="E95" s="1036">
        <v>4726</v>
      </c>
      <c r="F95" s="1037">
        <v>1</v>
      </c>
      <c r="G95" s="1038">
        <v>0.19868810833685993</v>
      </c>
      <c r="H95" s="1038">
        <v>0.45048666948793908</v>
      </c>
      <c r="I95" s="1038">
        <v>0.35082522217520101</v>
      </c>
      <c r="J95" s="345"/>
      <c r="K95" s="345"/>
      <c r="L95" s="345"/>
      <c r="M95" s="345"/>
    </row>
    <row r="96" spans="1:14" x14ac:dyDescent="0.2">
      <c r="A96" s="413"/>
      <c r="B96" s="414"/>
      <c r="C96" s="414"/>
      <c r="D96" s="414"/>
      <c r="E96" s="415"/>
      <c r="F96" s="415"/>
      <c r="G96" s="415"/>
      <c r="H96" s="415"/>
      <c r="I96" s="415"/>
      <c r="J96" s="345" t="str">
        <f>IF(E95=SUM(B95:D95),"","TOTAL DOESN’T EQUAL SUM OF PARTS")</f>
        <v/>
      </c>
      <c r="K96" s="345"/>
      <c r="L96" s="345"/>
      <c r="M96" s="345"/>
    </row>
    <row r="97" spans="1:14" x14ac:dyDescent="0.2">
      <c r="A97" s="1412" t="s">
        <v>476</v>
      </c>
      <c r="B97" s="1416" t="s">
        <v>245</v>
      </c>
      <c r="C97" s="1416"/>
      <c r="D97" s="1416"/>
      <c r="E97" s="1417" t="s">
        <v>152</v>
      </c>
      <c r="F97" s="1417" t="s">
        <v>512</v>
      </c>
      <c r="G97" s="1416" t="s">
        <v>245</v>
      </c>
      <c r="H97" s="1416"/>
      <c r="I97" s="1416"/>
      <c r="J97" s="345"/>
      <c r="K97" s="345"/>
      <c r="L97" s="345"/>
      <c r="M97" s="345"/>
    </row>
    <row r="98" spans="1:14" ht="25.5" x14ac:dyDescent="0.2">
      <c r="A98" s="1415"/>
      <c r="B98" s="389" t="s">
        <v>246</v>
      </c>
      <c r="C98" s="389" t="s">
        <v>247</v>
      </c>
      <c r="D98" s="389" t="s">
        <v>248</v>
      </c>
      <c r="E98" s="1418"/>
      <c r="F98" s="1418"/>
      <c r="G98" s="389" t="s">
        <v>246</v>
      </c>
      <c r="H98" s="389" t="s">
        <v>247</v>
      </c>
      <c r="I98" s="389" t="s">
        <v>248</v>
      </c>
      <c r="J98" s="345"/>
      <c r="K98" s="345"/>
      <c r="L98" s="345"/>
      <c r="M98" s="345"/>
    </row>
    <row r="99" spans="1:14" x14ac:dyDescent="0.2">
      <c r="A99" s="390"/>
      <c r="B99" s="391"/>
      <c r="C99" s="391"/>
      <c r="D99" s="391"/>
      <c r="E99" s="754"/>
      <c r="F99" s="176"/>
      <c r="G99" s="392"/>
      <c r="H99" s="392"/>
      <c r="I99" s="392"/>
      <c r="J99" s="345"/>
      <c r="K99" s="345"/>
      <c r="L99" s="345"/>
      <c r="M99" s="345"/>
    </row>
    <row r="100" spans="1:14" x14ac:dyDescent="0.2">
      <c r="A100" s="402" t="s">
        <v>249</v>
      </c>
      <c r="B100" s="416">
        <v>218</v>
      </c>
      <c r="C100" s="416">
        <v>469</v>
      </c>
      <c r="D100" s="416">
        <v>530</v>
      </c>
      <c r="E100" s="756">
        <v>1217</v>
      </c>
      <c r="F100" s="397">
        <f>E100/$E$110</f>
        <v>0.25020559210526316</v>
      </c>
      <c r="G100" s="395">
        <v>0.17912900575184881</v>
      </c>
      <c r="H100" s="395">
        <v>0.38537387017255548</v>
      </c>
      <c r="I100" s="395">
        <v>0.43549712407559571</v>
      </c>
      <c r="J100" s="345"/>
      <c r="K100" s="345"/>
      <c r="L100" s="345"/>
      <c r="M100" s="345"/>
    </row>
    <row r="101" spans="1:14" x14ac:dyDescent="0.2">
      <c r="A101" s="404" t="s">
        <v>250</v>
      </c>
      <c r="B101" s="416">
        <v>307</v>
      </c>
      <c r="C101" s="416">
        <v>164</v>
      </c>
      <c r="D101" s="416">
        <v>200</v>
      </c>
      <c r="E101" s="756">
        <v>671</v>
      </c>
      <c r="F101" s="397">
        <f t="shared" ref="F101:F107" si="15">E101/$E$110</f>
        <v>0.13795230263157895</v>
      </c>
      <c r="G101" s="395">
        <v>0.45752608047690013</v>
      </c>
      <c r="H101" s="395">
        <v>0.24441132637853949</v>
      </c>
      <c r="I101" s="395">
        <v>0.29806259314456035</v>
      </c>
      <c r="J101" s="345"/>
      <c r="K101" s="345"/>
      <c r="L101" s="345"/>
      <c r="M101" s="345"/>
    </row>
    <row r="102" spans="1:14" x14ac:dyDescent="0.2">
      <c r="A102" s="404" t="s">
        <v>251</v>
      </c>
      <c r="B102" s="416">
        <v>236</v>
      </c>
      <c r="C102" s="416">
        <v>221</v>
      </c>
      <c r="D102" s="416">
        <v>295</v>
      </c>
      <c r="E102" s="756">
        <v>752</v>
      </c>
      <c r="F102" s="397">
        <f t="shared" si="15"/>
        <v>0.15460526315789475</v>
      </c>
      <c r="G102" s="395">
        <v>0.31382978723404253</v>
      </c>
      <c r="H102" s="395">
        <v>0.29388297872340424</v>
      </c>
      <c r="I102" s="395">
        <v>0.39228723404255317</v>
      </c>
      <c r="J102" s="417"/>
      <c r="K102" s="345"/>
      <c r="L102" s="345"/>
      <c r="M102" s="345"/>
      <c r="N102" s="418"/>
    </row>
    <row r="103" spans="1:14" x14ac:dyDescent="0.2">
      <c r="A103" s="404" t="s">
        <v>252</v>
      </c>
      <c r="B103" s="416">
        <v>200</v>
      </c>
      <c r="C103" s="416">
        <v>414</v>
      </c>
      <c r="D103" s="416">
        <v>427</v>
      </c>
      <c r="E103" s="756">
        <v>1041</v>
      </c>
      <c r="F103" s="397">
        <f t="shared" si="15"/>
        <v>0.21402138157894737</v>
      </c>
      <c r="G103" s="395">
        <v>0.19212295869356388</v>
      </c>
      <c r="H103" s="395">
        <v>0.39769452449567722</v>
      </c>
      <c r="I103" s="395">
        <v>0.4101825168107589</v>
      </c>
      <c r="J103" s="417"/>
      <c r="K103" s="345"/>
      <c r="L103" s="345"/>
      <c r="M103" s="345"/>
      <c r="N103" s="418"/>
    </row>
    <row r="104" spans="1:14" x14ac:dyDescent="0.2">
      <c r="A104" s="404" t="s">
        <v>253</v>
      </c>
      <c r="B104" s="416">
        <v>12</v>
      </c>
      <c r="C104" s="416">
        <v>53</v>
      </c>
      <c r="D104" s="416">
        <v>182</v>
      </c>
      <c r="E104" s="756">
        <v>247</v>
      </c>
      <c r="F104" s="397">
        <f t="shared" si="15"/>
        <v>5.078125E-2</v>
      </c>
      <c r="G104" s="395">
        <v>4.8582995951417005E-2</v>
      </c>
      <c r="H104" s="395">
        <v>0.2145748987854251</v>
      </c>
      <c r="I104" s="395">
        <v>0.73684210526315785</v>
      </c>
      <c r="J104" s="417"/>
      <c r="K104" s="345"/>
      <c r="L104" s="345"/>
      <c r="M104" s="345"/>
      <c r="N104" s="418"/>
    </row>
    <row r="105" spans="1:14" x14ac:dyDescent="0.2">
      <c r="A105" s="404" t="s">
        <v>254</v>
      </c>
      <c r="B105" s="416">
        <v>27</v>
      </c>
      <c r="C105" s="416">
        <v>47</v>
      </c>
      <c r="D105" s="416">
        <v>84</v>
      </c>
      <c r="E105" s="756">
        <v>158</v>
      </c>
      <c r="F105" s="397">
        <f t="shared" si="15"/>
        <v>3.2483552631578948E-2</v>
      </c>
      <c r="G105" s="395">
        <v>0.17088607594936708</v>
      </c>
      <c r="H105" s="395">
        <v>0.29746835443037972</v>
      </c>
      <c r="I105" s="395">
        <v>0.53164556962025311</v>
      </c>
      <c r="J105" s="417"/>
      <c r="K105" s="345"/>
      <c r="L105" s="345"/>
      <c r="M105" s="345"/>
      <c r="N105" s="418"/>
    </row>
    <row r="106" spans="1:14" x14ac:dyDescent="0.2">
      <c r="A106" s="402" t="s">
        <v>255</v>
      </c>
      <c r="B106" s="416">
        <v>4</v>
      </c>
      <c r="C106" s="416">
        <v>9</v>
      </c>
      <c r="D106" s="416">
        <v>6</v>
      </c>
      <c r="E106" s="756">
        <v>19</v>
      </c>
      <c r="F106" s="397">
        <f t="shared" si="15"/>
        <v>3.90625E-3</v>
      </c>
      <c r="G106" s="395">
        <v>0.21052631578947367</v>
      </c>
      <c r="H106" s="395">
        <v>0.47368421052631576</v>
      </c>
      <c r="I106" s="395">
        <v>0.31578947368421051</v>
      </c>
      <c r="J106" s="417"/>
      <c r="K106" s="345"/>
      <c r="L106" s="345"/>
      <c r="M106" s="345"/>
      <c r="N106" s="418"/>
    </row>
    <row r="107" spans="1:14" x14ac:dyDescent="0.2">
      <c r="A107" s="404" t="s">
        <v>256</v>
      </c>
      <c r="B107" s="391" t="s">
        <v>168</v>
      </c>
      <c r="C107" s="391" t="s">
        <v>168</v>
      </c>
      <c r="D107" s="416">
        <v>6</v>
      </c>
      <c r="E107" s="756">
        <v>6</v>
      </c>
      <c r="F107" s="397">
        <f t="shared" si="15"/>
        <v>1.2335526315789473E-3</v>
      </c>
      <c r="G107" s="395">
        <v>0</v>
      </c>
      <c r="H107" s="395">
        <v>0</v>
      </c>
      <c r="I107" s="395">
        <v>1</v>
      </c>
      <c r="J107" s="417"/>
      <c r="K107" s="345"/>
      <c r="L107" s="345"/>
      <c r="M107" s="345"/>
      <c r="N107" s="418"/>
    </row>
    <row r="108" spans="1:14" x14ac:dyDescent="0.2">
      <c r="A108" s="404" t="s">
        <v>257</v>
      </c>
      <c r="B108" s="416">
        <v>78</v>
      </c>
      <c r="C108" s="416">
        <v>270</v>
      </c>
      <c r="D108" s="416">
        <v>405</v>
      </c>
      <c r="E108" s="756">
        <v>753</v>
      </c>
      <c r="F108" s="397">
        <f>E108/$E$110</f>
        <v>0.15481085526315788</v>
      </c>
      <c r="G108" s="395">
        <v>0.10358565737051793</v>
      </c>
      <c r="H108" s="395">
        <v>0.35856573705179284</v>
      </c>
      <c r="I108" s="395">
        <v>0.53784860557768921</v>
      </c>
      <c r="J108" s="417"/>
      <c r="K108" s="345"/>
      <c r="L108" s="345"/>
      <c r="M108" s="345"/>
      <c r="N108" s="418"/>
    </row>
    <row r="109" spans="1:14" x14ac:dyDescent="0.2">
      <c r="A109" s="405"/>
      <c r="B109" s="406"/>
      <c r="C109" s="406"/>
      <c r="D109" s="406"/>
      <c r="E109" s="757"/>
      <c r="F109" s="397"/>
      <c r="G109" s="407"/>
      <c r="H109" s="407"/>
      <c r="I109" s="407"/>
      <c r="J109" s="417"/>
      <c r="K109" s="345"/>
      <c r="L109" s="345"/>
      <c r="M109" s="345"/>
      <c r="N109" s="418"/>
    </row>
    <row r="110" spans="1:14" x14ac:dyDescent="0.2">
      <c r="A110" s="410" t="s">
        <v>152</v>
      </c>
      <c r="B110" s="1035">
        <v>1082</v>
      </c>
      <c r="C110" s="1035">
        <v>1647</v>
      </c>
      <c r="D110" s="1035">
        <v>2135</v>
      </c>
      <c r="E110" s="1036">
        <v>4864</v>
      </c>
      <c r="F110" s="1037">
        <f>E110/$E$110</f>
        <v>1</v>
      </c>
      <c r="G110" s="1038">
        <v>0.22245065789473684</v>
      </c>
      <c r="H110" s="1038">
        <v>0.33861019736842107</v>
      </c>
      <c r="I110" s="1038">
        <v>0.43893914473684209</v>
      </c>
      <c r="J110" s="417"/>
      <c r="K110" s="345"/>
      <c r="L110" s="345"/>
      <c r="M110" s="345"/>
      <c r="N110" s="418"/>
    </row>
    <row r="111" spans="1:14" x14ac:dyDescent="0.2">
      <c r="A111" s="413"/>
      <c r="B111" s="414"/>
      <c r="C111" s="414"/>
      <c r="D111" s="414"/>
      <c r="E111" s="415"/>
      <c r="F111" s="415"/>
      <c r="G111" s="415"/>
      <c r="H111" s="415"/>
      <c r="I111" s="415"/>
      <c r="J111" s="417"/>
      <c r="K111" s="345"/>
      <c r="L111" s="345"/>
      <c r="M111" s="345"/>
    </row>
    <row r="112" spans="1:14" x14ac:dyDescent="0.2">
      <c r="A112" s="1412" t="s">
        <v>477</v>
      </c>
      <c r="B112" s="1416" t="s">
        <v>245</v>
      </c>
      <c r="C112" s="1416"/>
      <c r="D112" s="1416"/>
      <c r="E112" s="1417" t="s">
        <v>152</v>
      </c>
      <c r="F112" s="1417" t="s">
        <v>512</v>
      </c>
      <c r="G112" s="1416" t="s">
        <v>245</v>
      </c>
      <c r="H112" s="1416"/>
      <c r="I112" s="1416"/>
      <c r="J112" s="345" t="str">
        <f>IF(E110=SUM(B110:D110),"","TOTAL DOESN’T EQUAL SUM OF PARTS")</f>
        <v/>
      </c>
      <c r="K112" s="345"/>
      <c r="L112" s="345"/>
      <c r="M112" s="345"/>
    </row>
    <row r="113" spans="1:14" ht="25.5" x14ac:dyDescent="0.2">
      <c r="A113" s="1415"/>
      <c r="B113" s="389" t="s">
        <v>246</v>
      </c>
      <c r="C113" s="389" t="s">
        <v>247</v>
      </c>
      <c r="D113" s="389" t="s">
        <v>248</v>
      </c>
      <c r="E113" s="1418"/>
      <c r="F113" s="1418"/>
      <c r="G113" s="389" t="s">
        <v>246</v>
      </c>
      <c r="H113" s="389" t="s">
        <v>247</v>
      </c>
      <c r="I113" s="389" t="s">
        <v>248</v>
      </c>
      <c r="J113" s="345"/>
      <c r="K113" s="345"/>
      <c r="L113" s="345"/>
      <c r="M113" s="345"/>
    </row>
    <row r="114" spans="1:14" x14ac:dyDescent="0.2">
      <c r="A114" s="390"/>
      <c r="B114" s="391"/>
      <c r="C114" s="391"/>
      <c r="D114" s="391"/>
      <c r="E114" s="754"/>
      <c r="F114" s="176"/>
      <c r="G114" s="392"/>
      <c r="H114" s="392"/>
      <c r="I114" s="392"/>
      <c r="J114" s="345"/>
      <c r="K114" s="345"/>
      <c r="L114" s="345"/>
      <c r="M114" s="345"/>
    </row>
    <row r="115" spans="1:14" x14ac:dyDescent="0.2">
      <c r="A115" s="402" t="s">
        <v>249</v>
      </c>
      <c r="B115" s="416">
        <v>289</v>
      </c>
      <c r="C115" s="416">
        <v>328</v>
      </c>
      <c r="D115" s="416">
        <v>405</v>
      </c>
      <c r="E115" s="756">
        <v>1022</v>
      </c>
      <c r="F115" s="397">
        <v>0.17948717948717949</v>
      </c>
      <c r="G115" s="395">
        <v>0.2827788649706458</v>
      </c>
      <c r="H115" s="395">
        <v>0.32093933463796476</v>
      </c>
      <c r="I115" s="395">
        <v>0.39628180039138944</v>
      </c>
      <c r="J115" s="345"/>
      <c r="K115" s="345"/>
      <c r="L115" s="345"/>
      <c r="M115" s="345"/>
    </row>
    <row r="116" spans="1:14" x14ac:dyDescent="0.2">
      <c r="A116" s="404" t="s">
        <v>250</v>
      </c>
      <c r="B116" s="416">
        <v>147</v>
      </c>
      <c r="C116" s="416">
        <v>253</v>
      </c>
      <c r="D116" s="416">
        <v>403</v>
      </c>
      <c r="E116" s="756">
        <v>803</v>
      </c>
      <c r="F116" s="397">
        <v>0.14102564102564102</v>
      </c>
      <c r="G116" s="395">
        <v>0.18306351183063513</v>
      </c>
      <c r="H116" s="395">
        <v>0.31506849315068491</v>
      </c>
      <c r="I116" s="395">
        <v>0.50186799501867996</v>
      </c>
      <c r="J116" s="345"/>
      <c r="K116" s="345"/>
      <c r="L116" s="345"/>
      <c r="M116" s="345"/>
    </row>
    <row r="117" spans="1:14" x14ac:dyDescent="0.2">
      <c r="A117" s="404" t="s">
        <v>251</v>
      </c>
      <c r="B117" s="416">
        <v>108</v>
      </c>
      <c r="C117" s="416">
        <v>141</v>
      </c>
      <c r="D117" s="416">
        <v>528</v>
      </c>
      <c r="E117" s="756">
        <v>777</v>
      </c>
      <c r="F117" s="397">
        <v>0.13645943097997892</v>
      </c>
      <c r="G117" s="395">
        <v>0.138996138996139</v>
      </c>
      <c r="H117" s="395">
        <v>0.18146718146718147</v>
      </c>
      <c r="I117" s="395">
        <v>0.67953667953667951</v>
      </c>
      <c r="J117" s="345"/>
      <c r="K117" s="345"/>
      <c r="L117" s="345"/>
      <c r="M117" s="345"/>
    </row>
    <row r="118" spans="1:14" x14ac:dyDescent="0.2">
      <c r="A118" s="404" t="s">
        <v>252</v>
      </c>
      <c r="B118" s="416">
        <v>119</v>
      </c>
      <c r="C118" s="416">
        <v>200</v>
      </c>
      <c r="D118" s="416">
        <v>914</v>
      </c>
      <c r="E118" s="756">
        <v>1233</v>
      </c>
      <c r="F118" s="397">
        <v>0.21654373024236037</v>
      </c>
      <c r="G118" s="395">
        <v>9.6512570965125707E-2</v>
      </c>
      <c r="H118" s="395">
        <v>0.16220600162206</v>
      </c>
      <c r="I118" s="395">
        <v>0.74128142741281422</v>
      </c>
      <c r="J118" s="345" t="str">
        <f>IF(E115=SUM(B115:D115),"","TOTAL DOESN’T EQUAL SUM OF PARTS")</f>
        <v/>
      </c>
      <c r="K118" s="345" t="str">
        <f t="shared" ref="K118:M120" si="16">IF(G115=B115/$E115,"","INCORRECT PERCENTAGES")</f>
        <v/>
      </c>
      <c r="L118" s="345" t="str">
        <f t="shared" si="16"/>
        <v/>
      </c>
      <c r="M118" s="345" t="str">
        <f t="shared" si="16"/>
        <v/>
      </c>
      <c r="N118" s="418" t="str">
        <f>IF(E115/$E$125=F115,"","PERCENTAGE SHARE WRONG")</f>
        <v/>
      </c>
    </row>
    <row r="119" spans="1:14" x14ac:dyDescent="0.2">
      <c r="A119" s="404" t="s">
        <v>253</v>
      </c>
      <c r="B119" s="416">
        <v>33</v>
      </c>
      <c r="C119" s="416">
        <v>55</v>
      </c>
      <c r="D119" s="416">
        <v>274</v>
      </c>
      <c r="E119" s="756">
        <v>362</v>
      </c>
      <c r="F119" s="397">
        <v>6.3575693712680015E-2</v>
      </c>
      <c r="G119" s="395">
        <v>9.1160220994475141E-2</v>
      </c>
      <c r="H119" s="395">
        <v>0.15193370165745856</v>
      </c>
      <c r="I119" s="395">
        <v>0.75690607734806625</v>
      </c>
      <c r="J119" s="345" t="str">
        <f t="shared" ref="J119:J126" si="17">IF(E116=SUM(B116:D116),"","TOTAL DOESN’T EQUAL SUM OF PARTS")</f>
        <v/>
      </c>
      <c r="K119" s="345" t="str">
        <f t="shared" si="16"/>
        <v/>
      </c>
      <c r="L119" s="345" t="str">
        <f t="shared" si="16"/>
        <v/>
      </c>
      <c r="M119" s="345" t="str">
        <f t="shared" si="16"/>
        <v/>
      </c>
      <c r="N119" s="418" t="str">
        <f t="shared" ref="N119:N126" si="18">IF(E116/$E$125=F116,"","PERCENTAGE SHARE WRONG")</f>
        <v/>
      </c>
    </row>
    <row r="120" spans="1:14" x14ac:dyDescent="0.2">
      <c r="A120" s="404" t="s">
        <v>254</v>
      </c>
      <c r="B120" s="416">
        <v>52</v>
      </c>
      <c r="C120" s="416">
        <v>62</v>
      </c>
      <c r="D120" s="416">
        <v>184</v>
      </c>
      <c r="E120" s="756">
        <v>298</v>
      </c>
      <c r="F120" s="397">
        <v>5.2335792061819458E-2</v>
      </c>
      <c r="G120" s="395">
        <v>0.17449664429530201</v>
      </c>
      <c r="H120" s="395">
        <v>0.20805369127516779</v>
      </c>
      <c r="I120" s="395">
        <v>0.6174496644295302</v>
      </c>
      <c r="J120" s="345" t="str">
        <f t="shared" si="17"/>
        <v/>
      </c>
      <c r="K120" s="345" t="str">
        <f t="shared" si="16"/>
        <v/>
      </c>
      <c r="L120" s="345" t="str">
        <f t="shared" si="16"/>
        <v/>
      </c>
      <c r="M120" s="345" t="str">
        <f t="shared" si="16"/>
        <v/>
      </c>
      <c r="N120" s="418" t="str">
        <f t="shared" si="18"/>
        <v/>
      </c>
    </row>
    <row r="121" spans="1:14" x14ac:dyDescent="0.2">
      <c r="A121" s="402" t="s">
        <v>255</v>
      </c>
      <c r="B121" s="416">
        <v>3</v>
      </c>
      <c r="C121" s="416">
        <v>7</v>
      </c>
      <c r="D121" s="416">
        <v>10</v>
      </c>
      <c r="E121" s="756">
        <v>20</v>
      </c>
      <c r="F121" s="397">
        <v>3.5124692658939235E-3</v>
      </c>
      <c r="G121" s="395">
        <v>0.15</v>
      </c>
      <c r="H121" s="395">
        <v>0.35</v>
      </c>
      <c r="I121" s="395">
        <v>0.5</v>
      </c>
      <c r="J121" s="345" t="str">
        <f t="shared" si="17"/>
        <v/>
      </c>
      <c r="K121" s="345"/>
      <c r="L121" s="345"/>
      <c r="M121" s="345"/>
      <c r="N121" s="418" t="str">
        <f t="shared" si="18"/>
        <v/>
      </c>
    </row>
    <row r="122" spans="1:14" x14ac:dyDescent="0.2">
      <c r="A122" s="404" t="s">
        <v>256</v>
      </c>
      <c r="B122" s="391" t="s">
        <v>168</v>
      </c>
      <c r="C122" s="391" t="s">
        <v>168</v>
      </c>
      <c r="D122" s="416">
        <v>18</v>
      </c>
      <c r="E122" s="756">
        <v>18</v>
      </c>
      <c r="F122" s="397">
        <v>3.1612223393045311E-3</v>
      </c>
      <c r="G122" s="395">
        <v>0</v>
      </c>
      <c r="H122" s="395">
        <v>0</v>
      </c>
      <c r="I122" s="395">
        <v>1</v>
      </c>
      <c r="J122" s="345" t="str">
        <f t="shared" si="17"/>
        <v/>
      </c>
      <c r="K122" s="345"/>
      <c r="L122" s="345"/>
      <c r="M122" s="345"/>
      <c r="N122" s="418" t="str">
        <f t="shared" si="18"/>
        <v/>
      </c>
    </row>
    <row r="123" spans="1:14" x14ac:dyDescent="0.2">
      <c r="A123" s="404" t="s">
        <v>257</v>
      </c>
      <c r="B123" s="416">
        <v>141</v>
      </c>
      <c r="C123" s="416">
        <v>216</v>
      </c>
      <c r="D123" s="416">
        <v>804</v>
      </c>
      <c r="E123" s="756">
        <v>1161</v>
      </c>
      <c r="F123" s="397">
        <v>0.20389884088514226</v>
      </c>
      <c r="G123" s="395">
        <v>0.12144702842377261</v>
      </c>
      <c r="H123" s="395">
        <v>0.18604651162790697</v>
      </c>
      <c r="I123" s="395">
        <v>0.69250645994832039</v>
      </c>
      <c r="J123" s="345" t="str">
        <f t="shared" si="17"/>
        <v/>
      </c>
      <c r="K123" s="345"/>
      <c r="L123" s="345"/>
      <c r="M123" s="345"/>
      <c r="N123" s="418" t="str">
        <f t="shared" si="18"/>
        <v/>
      </c>
    </row>
    <row r="124" spans="1:14" x14ac:dyDescent="0.2">
      <c r="A124" s="405"/>
      <c r="B124" s="419"/>
      <c r="C124" s="419"/>
      <c r="D124" s="419"/>
      <c r="E124" s="759"/>
      <c r="F124" s="397"/>
      <c r="G124" s="407"/>
      <c r="H124" s="407"/>
      <c r="I124" s="407"/>
      <c r="J124" s="345"/>
      <c r="K124" s="345"/>
      <c r="L124" s="345"/>
      <c r="M124" s="345"/>
      <c r="N124" s="418"/>
    </row>
    <row r="125" spans="1:14" x14ac:dyDescent="0.2">
      <c r="A125" s="400" t="s">
        <v>152</v>
      </c>
      <c r="B125" s="407">
        <v>892</v>
      </c>
      <c r="C125" s="407">
        <v>1262</v>
      </c>
      <c r="D125" s="407">
        <v>3540</v>
      </c>
      <c r="E125" s="758">
        <v>5694</v>
      </c>
      <c r="F125" s="408">
        <v>1</v>
      </c>
      <c r="G125" s="409">
        <v>0.15665612925886899</v>
      </c>
      <c r="H125" s="409">
        <v>0.22163681067790658</v>
      </c>
      <c r="I125" s="409">
        <v>0.6217070600632244</v>
      </c>
      <c r="J125" s="345" t="str">
        <f t="shared" si="17"/>
        <v/>
      </c>
      <c r="K125" s="345"/>
      <c r="L125" s="345"/>
      <c r="M125" s="345"/>
      <c r="N125" s="418" t="str">
        <f t="shared" si="18"/>
        <v/>
      </c>
    </row>
    <row r="126" spans="1:14" x14ac:dyDescent="0.2">
      <c r="A126" s="1031"/>
      <c r="B126" s="1032"/>
      <c r="C126" s="1032"/>
      <c r="D126" s="1032"/>
      <c r="E126" s="1032"/>
      <c r="F126" s="1033"/>
      <c r="G126" s="1034"/>
      <c r="H126" s="1034"/>
      <c r="I126" s="1034"/>
      <c r="J126" s="345" t="str">
        <f t="shared" si="17"/>
        <v/>
      </c>
      <c r="K126" s="345"/>
      <c r="L126" s="345"/>
      <c r="M126" s="345"/>
      <c r="N126" s="418" t="str">
        <f t="shared" si="18"/>
        <v/>
      </c>
    </row>
    <row r="127" spans="1:14" ht="22.5" x14ac:dyDescent="0.2">
      <c r="A127" s="413" t="s">
        <v>812</v>
      </c>
      <c r="B127" s="383"/>
      <c r="C127" s="383"/>
      <c r="D127" s="581"/>
      <c r="E127" s="581"/>
      <c r="J127" s="345"/>
      <c r="K127" s="345"/>
      <c r="L127" s="345"/>
      <c r="M127" s="345"/>
    </row>
    <row r="128" spans="1:14" x14ac:dyDescent="0.2">
      <c r="A128" s="441"/>
      <c r="B128" s="383"/>
      <c r="C128" s="383"/>
      <c r="D128" s="383"/>
      <c r="E128" s="383"/>
      <c r="J128" s="345" t="str">
        <f>IF(E125=SUM(B125:D125),"","TOTAL DOESN’T EQUAL SUM OF PARTS")</f>
        <v/>
      </c>
      <c r="K128" s="345" t="str">
        <f>IF(G125=B125/$E125,"","INCORRECT PERCENTAGES")</f>
        <v/>
      </c>
      <c r="L128" s="345" t="str">
        <f>IF(H125=C125/$E125,"","INCORRECT PERCENTAGES")</f>
        <v/>
      </c>
      <c r="M128" s="345" t="str">
        <f>IF(I125=D125/$E125,"","INCORRECT PERCENTAGES")</f>
        <v/>
      </c>
    </row>
    <row r="129" spans="1:14" x14ac:dyDescent="0.2">
      <c r="A129" s="420" t="s">
        <v>160</v>
      </c>
      <c r="B129" s="414"/>
      <c r="C129" s="414"/>
      <c r="D129" s="414"/>
      <c r="E129" s="379"/>
      <c r="F129" s="379"/>
      <c r="G129" s="379"/>
      <c r="H129" s="379"/>
      <c r="I129" s="379"/>
      <c r="K129" s="176"/>
      <c r="L129" s="176"/>
    </row>
    <row r="130" spans="1:14" x14ac:dyDescent="0.2">
      <c r="A130" s="1419" t="s">
        <v>813</v>
      </c>
      <c r="B130" s="1420"/>
      <c r="C130" s="1420"/>
      <c r="D130" s="1420"/>
      <c r="E130" s="1420"/>
      <c r="F130" s="942"/>
      <c r="G130" s="942"/>
      <c r="H130" s="942"/>
      <c r="I130" s="942"/>
      <c r="N130" s="163"/>
    </row>
    <row r="131" spans="1:14" x14ac:dyDescent="0.2">
      <c r="A131" s="1421" t="s">
        <v>817</v>
      </c>
      <c r="B131" s="1421"/>
      <c r="C131" s="1421"/>
      <c r="D131" s="1421"/>
      <c r="E131" s="1421"/>
      <c r="F131" s="421"/>
      <c r="G131" s="421"/>
      <c r="H131" s="421"/>
      <c r="I131" s="421"/>
      <c r="N131" s="163"/>
    </row>
    <row r="132" spans="1:14" x14ac:dyDescent="0.2">
      <c r="A132" s="1421"/>
      <c r="B132" s="1421"/>
      <c r="C132" s="1421"/>
      <c r="D132" s="1421"/>
      <c r="E132" s="1421"/>
      <c r="F132" s="421"/>
      <c r="G132" s="421"/>
      <c r="H132" s="421"/>
      <c r="I132" s="421"/>
      <c r="K132" s="176"/>
      <c r="L132" s="176"/>
    </row>
    <row r="133" spans="1:14" s="942" customFormat="1" x14ac:dyDescent="0.2">
      <c r="A133" s="1421"/>
      <c r="B133" s="1421"/>
      <c r="C133" s="1421"/>
      <c r="D133" s="1421"/>
      <c r="E133" s="1421"/>
      <c r="F133" s="163"/>
      <c r="G133" s="163"/>
      <c r="H133" s="163"/>
      <c r="I133" s="163"/>
    </row>
    <row r="134" spans="1:14" x14ac:dyDescent="0.2">
      <c r="A134" s="1421"/>
      <c r="B134" s="1421"/>
      <c r="C134" s="1421"/>
      <c r="D134" s="1421"/>
      <c r="E134" s="1421"/>
      <c r="K134" s="176"/>
      <c r="L134" s="176"/>
    </row>
    <row r="135" spans="1:14" ht="33" customHeight="1" x14ac:dyDescent="0.2">
      <c r="A135" s="1421"/>
      <c r="B135" s="1421"/>
      <c r="C135" s="1421"/>
      <c r="D135" s="1421"/>
      <c r="E135" s="1421"/>
      <c r="K135" s="176"/>
      <c r="L135" s="176"/>
    </row>
    <row r="136" spans="1:14" x14ac:dyDescent="0.2">
      <c r="A136" s="1130" t="s">
        <v>814</v>
      </c>
      <c r="B136" s="942"/>
      <c r="C136" s="942"/>
      <c r="D136" s="942"/>
      <c r="E136" s="1142"/>
      <c r="K136" s="176"/>
      <c r="L136" s="176"/>
    </row>
    <row r="137" spans="1:14" x14ac:dyDescent="0.2">
      <c r="A137" s="1143"/>
      <c r="B137" s="1144"/>
      <c r="C137" s="1144"/>
      <c r="D137" s="1144"/>
      <c r="E137" s="1145"/>
      <c r="F137" s="427"/>
      <c r="G137" s="427"/>
      <c r="H137" s="427"/>
      <c r="I137" s="427"/>
      <c r="K137" s="176"/>
      <c r="L137" s="176"/>
    </row>
    <row r="138" spans="1:14" x14ac:dyDescent="0.2">
      <c r="A138" s="939" t="s">
        <v>99</v>
      </c>
      <c r="B138" s="1144"/>
      <c r="C138" s="1144"/>
      <c r="D138" s="1144"/>
      <c r="E138" s="942"/>
      <c r="F138" s="427"/>
      <c r="G138" s="427"/>
      <c r="H138" s="427"/>
      <c r="I138" s="427"/>
      <c r="K138" s="176"/>
      <c r="L138" s="176"/>
    </row>
    <row r="139" spans="1:14" x14ac:dyDescent="0.2">
      <c r="A139" s="93" t="s">
        <v>102</v>
      </c>
      <c r="B139" s="176"/>
      <c r="C139" s="176"/>
      <c r="F139" s="427"/>
      <c r="G139" s="427"/>
      <c r="H139" s="427"/>
      <c r="I139" s="427"/>
      <c r="K139" s="176"/>
      <c r="L139" s="176"/>
    </row>
    <row r="140" spans="1:14" x14ac:dyDescent="0.2">
      <c r="A140" s="323"/>
      <c r="B140" s="176"/>
      <c r="C140" s="176"/>
      <c r="F140" s="427"/>
      <c r="G140" s="427"/>
      <c r="H140" s="427"/>
      <c r="I140" s="427"/>
      <c r="J140" s="176"/>
      <c r="K140" s="176"/>
      <c r="L140" s="176"/>
    </row>
    <row r="141" spans="1:14" x14ac:dyDescent="0.2">
      <c r="A141" s="422"/>
      <c r="B141" s="176"/>
      <c r="C141" s="176"/>
      <c r="F141" s="427"/>
      <c r="G141" s="427"/>
      <c r="H141" s="427"/>
      <c r="I141" s="427"/>
      <c r="J141" s="176"/>
      <c r="K141" s="176"/>
      <c r="L141" s="176"/>
    </row>
    <row r="142" spans="1:14" x14ac:dyDescent="0.2">
      <c r="A142" s="423"/>
      <c r="B142" s="176"/>
      <c r="C142" s="176"/>
      <c r="F142" s="427"/>
      <c r="G142" s="427"/>
      <c r="H142" s="427"/>
      <c r="I142" s="427"/>
      <c r="J142" s="176"/>
      <c r="K142" s="176"/>
      <c r="L142" s="176"/>
    </row>
    <row r="143" spans="1:14" x14ac:dyDescent="0.2">
      <c r="A143" s="424"/>
      <c r="B143" s="176"/>
      <c r="C143" s="176"/>
      <c r="F143" s="427"/>
      <c r="G143" s="427"/>
      <c r="H143" s="427"/>
      <c r="I143" s="427"/>
      <c r="J143" s="176"/>
      <c r="K143" s="176"/>
      <c r="L143" s="176"/>
    </row>
    <row r="144" spans="1:14" x14ac:dyDescent="0.2">
      <c r="A144" s="425"/>
      <c r="B144" s="426"/>
      <c r="C144" s="426"/>
      <c r="D144" s="426"/>
      <c r="E144" s="427"/>
      <c r="F144" s="427"/>
      <c r="G144" s="427"/>
      <c r="H144" s="427"/>
      <c r="I144" s="427"/>
      <c r="J144" s="176"/>
      <c r="K144" s="176"/>
      <c r="L144" s="176"/>
    </row>
    <row r="145" spans="1:12" x14ac:dyDescent="0.2">
      <c r="A145" s="428"/>
      <c r="B145" s="426"/>
      <c r="C145" s="426"/>
      <c r="D145" s="426"/>
      <c r="E145" s="427"/>
      <c r="F145" s="427"/>
      <c r="G145" s="427"/>
      <c r="H145" s="427"/>
      <c r="I145" s="427"/>
      <c r="J145" s="176"/>
      <c r="K145" s="176"/>
      <c r="L145" s="176"/>
    </row>
    <row r="146" spans="1:12" x14ac:dyDescent="0.2">
      <c r="A146" s="429"/>
      <c r="B146" s="426"/>
      <c r="C146" s="426"/>
      <c r="D146" s="426"/>
      <c r="E146" s="427"/>
      <c r="F146" s="427"/>
      <c r="G146" s="427"/>
      <c r="H146" s="427"/>
      <c r="I146" s="427"/>
      <c r="J146" s="176"/>
      <c r="K146" s="176"/>
      <c r="L146" s="176"/>
    </row>
    <row r="147" spans="1:12" x14ac:dyDescent="0.2">
      <c r="A147" s="429"/>
      <c r="B147" s="426"/>
      <c r="C147" s="426"/>
      <c r="D147" s="426"/>
      <c r="E147" s="427"/>
      <c r="F147" s="427"/>
      <c r="G147" s="427"/>
      <c r="H147" s="427"/>
      <c r="I147" s="427"/>
      <c r="J147" s="176"/>
      <c r="K147" s="176"/>
      <c r="L147" s="176"/>
    </row>
    <row r="148" spans="1:12" x14ac:dyDescent="0.2">
      <c r="A148" s="429"/>
      <c r="B148" s="426"/>
      <c r="C148" s="426"/>
      <c r="D148" s="426"/>
      <c r="E148" s="427"/>
      <c r="F148" s="432"/>
      <c r="G148" s="432"/>
      <c r="H148" s="432"/>
      <c r="I148" s="432"/>
      <c r="J148" s="176"/>
      <c r="K148" s="176"/>
      <c r="L148" s="176"/>
    </row>
    <row r="149" spans="1:12" x14ac:dyDescent="0.2">
      <c r="A149" s="429"/>
      <c r="B149" s="426"/>
      <c r="C149" s="426"/>
      <c r="D149" s="426"/>
      <c r="E149" s="427"/>
      <c r="F149" s="176"/>
      <c r="G149" s="176"/>
      <c r="H149" s="176"/>
      <c r="I149" s="176"/>
      <c r="J149" s="176"/>
      <c r="K149" s="176"/>
      <c r="L149" s="176"/>
    </row>
    <row r="150" spans="1:12" x14ac:dyDescent="0.2">
      <c r="A150" s="425"/>
      <c r="B150" s="426"/>
      <c r="C150" s="426"/>
      <c r="D150" s="426"/>
      <c r="E150" s="427"/>
      <c r="F150" s="176"/>
      <c r="G150" s="176"/>
      <c r="H150" s="176"/>
      <c r="I150" s="176"/>
      <c r="J150" s="176"/>
      <c r="K150" s="176"/>
      <c r="L150" s="176"/>
    </row>
    <row r="151" spans="1:12" x14ac:dyDescent="0.2">
      <c r="A151" s="429"/>
      <c r="B151" s="426"/>
      <c r="C151" s="426"/>
      <c r="D151" s="426"/>
      <c r="E151" s="427"/>
      <c r="F151" s="176"/>
      <c r="G151" s="176"/>
      <c r="H151" s="176"/>
      <c r="I151" s="176"/>
      <c r="J151" s="176"/>
      <c r="K151" s="176"/>
      <c r="L151" s="176"/>
    </row>
    <row r="152" spans="1:12" x14ac:dyDescent="0.2">
      <c r="A152" s="429"/>
      <c r="B152" s="426"/>
      <c r="C152" s="426"/>
      <c r="D152" s="426"/>
      <c r="E152" s="427"/>
      <c r="F152" s="176"/>
      <c r="G152" s="176"/>
      <c r="H152" s="176"/>
      <c r="I152" s="176"/>
      <c r="J152" s="176"/>
      <c r="K152" s="176"/>
      <c r="L152" s="176"/>
    </row>
    <row r="153" spans="1:12" x14ac:dyDescent="0.2">
      <c r="A153" s="430"/>
      <c r="B153" s="426"/>
      <c r="C153" s="426"/>
      <c r="D153" s="426"/>
      <c r="E153" s="427"/>
      <c r="F153" s="176"/>
      <c r="G153" s="176"/>
      <c r="H153" s="176"/>
      <c r="I153" s="176"/>
      <c r="J153" s="176"/>
      <c r="K153" s="176"/>
      <c r="L153" s="176"/>
    </row>
    <row r="154" spans="1:12" x14ac:dyDescent="0.2">
      <c r="A154" s="431"/>
      <c r="B154" s="427"/>
      <c r="C154" s="427"/>
      <c r="D154" s="427"/>
      <c r="E154" s="427"/>
      <c r="F154" s="176"/>
      <c r="G154" s="176"/>
      <c r="H154" s="176"/>
      <c r="I154" s="176"/>
      <c r="J154" s="176"/>
      <c r="K154" s="176"/>
      <c r="L154" s="176"/>
    </row>
    <row r="155" spans="1:12" x14ac:dyDescent="0.2">
      <c r="A155" s="431"/>
      <c r="B155" s="432"/>
      <c r="C155" s="432"/>
      <c r="D155" s="432"/>
      <c r="E155" s="432"/>
      <c r="F155" s="176"/>
      <c r="G155" s="176"/>
      <c r="H155" s="176"/>
      <c r="I155" s="176"/>
      <c r="J155" s="176"/>
      <c r="K155" s="176"/>
      <c r="L155" s="176"/>
    </row>
    <row r="156" spans="1:12" x14ac:dyDescent="0.2">
      <c r="A156" s="176"/>
      <c r="B156" s="176"/>
      <c r="C156" s="176"/>
      <c r="D156" s="176"/>
      <c r="E156" s="176"/>
      <c r="F156" s="176"/>
      <c r="G156" s="176"/>
      <c r="H156" s="176"/>
      <c r="I156" s="176"/>
      <c r="J156" s="176"/>
      <c r="K156" s="176"/>
      <c r="L156" s="176"/>
    </row>
    <row r="157" spans="1:12" x14ac:dyDescent="0.2">
      <c r="A157" s="176"/>
      <c r="B157" s="176"/>
      <c r="C157" s="176"/>
      <c r="D157" s="176"/>
      <c r="E157" s="176"/>
      <c r="F157" s="176"/>
      <c r="G157" s="176"/>
      <c r="H157" s="176"/>
      <c r="I157" s="176"/>
      <c r="J157" s="176"/>
      <c r="K157" s="176"/>
      <c r="L157" s="176"/>
    </row>
    <row r="158" spans="1:12" x14ac:dyDescent="0.2">
      <c r="A158" s="176"/>
      <c r="B158" s="176"/>
      <c r="C158" s="176"/>
      <c r="D158" s="176"/>
      <c r="E158" s="176"/>
      <c r="F158" s="176"/>
      <c r="G158" s="176"/>
      <c r="H158" s="176"/>
      <c r="I158" s="176"/>
      <c r="J158" s="176"/>
      <c r="K158" s="176"/>
      <c r="L158" s="176"/>
    </row>
    <row r="159" spans="1:12" x14ac:dyDescent="0.2">
      <c r="A159" s="176"/>
      <c r="B159" s="176"/>
      <c r="C159" s="176"/>
      <c r="D159" s="176"/>
      <c r="E159" s="176"/>
      <c r="F159" s="176"/>
      <c r="G159" s="176"/>
      <c r="H159" s="176"/>
      <c r="I159" s="176"/>
      <c r="J159" s="176"/>
    </row>
    <row r="160" spans="1:12" x14ac:dyDescent="0.2">
      <c r="A160" s="176"/>
      <c r="B160" s="176"/>
      <c r="C160" s="176"/>
      <c r="D160" s="176"/>
      <c r="E160" s="176"/>
      <c r="F160" s="176"/>
      <c r="G160" s="176"/>
      <c r="H160" s="176"/>
      <c r="I160" s="176"/>
      <c r="J160" s="176"/>
    </row>
    <row r="161" spans="1:10" x14ac:dyDescent="0.2">
      <c r="A161" s="176"/>
      <c r="B161" s="176"/>
      <c r="C161" s="176"/>
      <c r="D161" s="176"/>
      <c r="E161" s="176"/>
      <c r="F161" s="176"/>
      <c r="G161" s="176"/>
      <c r="H161" s="176"/>
      <c r="I161" s="176"/>
      <c r="J161" s="176"/>
    </row>
    <row r="162" spans="1:10" x14ac:dyDescent="0.2">
      <c r="A162" s="176"/>
      <c r="B162" s="176"/>
      <c r="C162" s="176"/>
      <c r="D162" s="176"/>
      <c r="E162" s="176"/>
      <c r="F162" s="176"/>
      <c r="G162" s="176"/>
      <c r="H162" s="176"/>
      <c r="I162" s="176"/>
      <c r="J162" s="176"/>
    </row>
    <row r="163" spans="1:10" x14ac:dyDescent="0.2">
      <c r="A163" s="176"/>
      <c r="B163" s="176"/>
      <c r="C163" s="176"/>
      <c r="D163" s="176"/>
      <c r="E163" s="176"/>
      <c r="F163" s="176"/>
      <c r="G163" s="176"/>
      <c r="H163" s="176"/>
      <c r="I163" s="176"/>
      <c r="J163" s="176"/>
    </row>
    <row r="164" spans="1:10" x14ac:dyDescent="0.2">
      <c r="A164" s="176"/>
      <c r="B164" s="176"/>
      <c r="C164" s="176"/>
      <c r="D164" s="176"/>
      <c r="E164" s="176"/>
      <c r="F164" s="176"/>
      <c r="G164" s="176"/>
      <c r="H164" s="176"/>
      <c r="I164" s="176"/>
      <c r="J164" s="176"/>
    </row>
    <row r="165" spans="1:10" x14ac:dyDescent="0.2">
      <c r="A165" s="176"/>
      <c r="B165" s="176"/>
      <c r="C165" s="176"/>
      <c r="D165" s="176"/>
      <c r="E165" s="176"/>
      <c r="F165" s="176"/>
      <c r="G165" s="176"/>
      <c r="H165" s="176"/>
      <c r="I165" s="176"/>
      <c r="J165" s="176"/>
    </row>
    <row r="166" spans="1:10" x14ac:dyDescent="0.2">
      <c r="A166" s="176"/>
      <c r="B166" s="176"/>
      <c r="C166" s="176"/>
      <c r="D166" s="176"/>
      <c r="E166" s="176"/>
      <c r="F166" s="176"/>
      <c r="G166" s="176"/>
      <c r="H166" s="176"/>
      <c r="I166" s="176"/>
      <c r="J166" s="176"/>
    </row>
    <row r="167" spans="1:10" x14ac:dyDescent="0.2">
      <c r="A167" s="176"/>
      <c r="B167" s="176"/>
      <c r="C167" s="176"/>
      <c r="D167" s="176"/>
      <c r="E167" s="176"/>
      <c r="F167" s="176"/>
      <c r="G167" s="176"/>
      <c r="H167" s="176"/>
      <c r="I167" s="176"/>
      <c r="J167" s="176"/>
    </row>
    <row r="168" spans="1:10" x14ac:dyDescent="0.2">
      <c r="A168" s="176"/>
      <c r="B168" s="176"/>
      <c r="C168" s="176"/>
      <c r="D168" s="176"/>
      <c r="E168" s="176"/>
      <c r="F168" s="176"/>
      <c r="G168" s="176"/>
      <c r="H168" s="176"/>
      <c r="I168" s="176"/>
      <c r="J168" s="176"/>
    </row>
    <row r="169" spans="1:10" x14ac:dyDescent="0.2">
      <c r="A169" s="176"/>
      <c r="B169" s="176"/>
      <c r="C169" s="176"/>
      <c r="D169" s="176"/>
      <c r="E169" s="176"/>
      <c r="F169" s="176"/>
      <c r="G169" s="176"/>
      <c r="H169" s="176"/>
      <c r="I169" s="176"/>
      <c r="J169" s="176"/>
    </row>
    <row r="170" spans="1:10" x14ac:dyDescent="0.2">
      <c r="A170" s="176"/>
      <c r="B170" s="176"/>
      <c r="C170" s="176"/>
      <c r="D170" s="176"/>
      <c r="E170" s="176"/>
      <c r="F170" s="176"/>
      <c r="G170" s="176"/>
      <c r="H170" s="176"/>
      <c r="I170" s="176"/>
      <c r="J170" s="176"/>
    </row>
    <row r="171" spans="1:10" x14ac:dyDescent="0.2">
      <c r="A171" s="176"/>
      <c r="B171" s="176"/>
      <c r="C171" s="176"/>
      <c r="D171" s="176"/>
      <c r="E171" s="176"/>
      <c r="J171" s="176"/>
    </row>
    <row r="172" spans="1:10" x14ac:dyDescent="0.2">
      <c r="A172" s="176"/>
      <c r="B172" s="176"/>
      <c r="C172" s="176"/>
      <c r="D172" s="176"/>
      <c r="E172" s="176"/>
      <c r="J172" s="176"/>
    </row>
    <row r="173" spans="1:10" x14ac:dyDescent="0.2">
      <c r="A173" s="176"/>
      <c r="B173" s="176"/>
      <c r="C173" s="176"/>
      <c r="D173" s="176"/>
      <c r="E173" s="176"/>
      <c r="J173" s="176"/>
    </row>
    <row r="174" spans="1:10" x14ac:dyDescent="0.2">
      <c r="A174" s="176"/>
      <c r="B174" s="176"/>
      <c r="C174" s="176"/>
      <c r="D174" s="176"/>
      <c r="E174" s="176"/>
    </row>
    <row r="175" spans="1:10" x14ac:dyDescent="0.2">
      <c r="A175" s="176"/>
      <c r="B175" s="176"/>
      <c r="C175" s="176"/>
      <c r="D175" s="176"/>
      <c r="E175" s="176"/>
    </row>
    <row r="176" spans="1:10" x14ac:dyDescent="0.2">
      <c r="A176" s="176"/>
      <c r="B176" s="176"/>
      <c r="C176" s="176"/>
      <c r="D176" s="176"/>
      <c r="E176" s="176"/>
    </row>
    <row r="177" spans="1:5" x14ac:dyDescent="0.2">
      <c r="A177" s="176"/>
      <c r="B177" s="176"/>
      <c r="C177" s="176"/>
      <c r="D177" s="176"/>
      <c r="E177" s="176"/>
    </row>
  </sheetData>
  <mergeCells count="42">
    <mergeCell ref="A130:E130"/>
    <mergeCell ref="A131:E135"/>
    <mergeCell ref="G5:I5"/>
    <mergeCell ref="A5:A6"/>
    <mergeCell ref="B5:D5"/>
    <mergeCell ref="E5:E6"/>
    <mergeCell ref="F5:F6"/>
    <mergeCell ref="G97:I97"/>
    <mergeCell ref="A52:A53"/>
    <mergeCell ref="B52:D52"/>
    <mergeCell ref="E52:E53"/>
    <mergeCell ref="G52:I52"/>
    <mergeCell ref="A97:A98"/>
    <mergeCell ref="B97:D97"/>
    <mergeCell ref="E97:E98"/>
    <mergeCell ref="F97:F98"/>
    <mergeCell ref="A112:A113"/>
    <mergeCell ref="B112:D112"/>
    <mergeCell ref="E112:E113"/>
    <mergeCell ref="F112:F113"/>
    <mergeCell ref="G112:I112"/>
    <mergeCell ref="G37:I37"/>
    <mergeCell ref="A82:A83"/>
    <mergeCell ref="B82:D82"/>
    <mergeCell ref="E82:E83"/>
    <mergeCell ref="F82:F83"/>
    <mergeCell ref="A37:A38"/>
    <mergeCell ref="B37:D37"/>
    <mergeCell ref="E37:E38"/>
    <mergeCell ref="F37:F38"/>
    <mergeCell ref="G82:I82"/>
    <mergeCell ref="F52:F53"/>
    <mergeCell ref="G67:I67"/>
    <mergeCell ref="A67:A68"/>
    <mergeCell ref="B67:D67"/>
    <mergeCell ref="E67:E68"/>
    <mergeCell ref="F67:F68"/>
    <mergeCell ref="A22:A23"/>
    <mergeCell ref="B22:D22"/>
    <mergeCell ref="E22:E23"/>
    <mergeCell ref="F22:F23"/>
    <mergeCell ref="G22:I22"/>
  </mergeCells>
  <phoneticPr fontId="2" type="noConversion"/>
  <hyperlinks>
    <hyperlink ref="I1" location="Index!A1" display="Index"/>
  </hyperlinks>
  <pageMargins left="0.75" right="0.75" top="1" bottom="1" header="0.5" footer="0.5"/>
  <pageSetup paperSize="9" scale="65" orientation="landscape" r:id="rId1"/>
  <headerFooter alignWithMargins="0">
    <oddHeader>&amp;CCourt Statistics Quarterly 
Additional Tables - 2014</oddHeader>
    <oddFooter>Page &amp;P of &amp;N</oddFooter>
  </headerFooter>
  <rowBreaks count="2" manualBreakCount="2">
    <brk id="66" max="8" man="1"/>
    <brk id="111"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V100"/>
  <sheetViews>
    <sheetView zoomScaleSheetLayoutView="100" workbookViewId="0">
      <selection activeCell="B70" sqref="B70"/>
    </sheetView>
  </sheetViews>
  <sheetFormatPr defaultRowHeight="12.75" x14ac:dyDescent="0.2"/>
  <cols>
    <col min="1" max="1" width="41.7109375" style="163" customWidth="1"/>
    <col min="2" max="5" width="12.7109375" style="163" customWidth="1"/>
    <col min="6" max="6" width="9.140625" style="345"/>
    <col min="7" max="16384" width="9.140625" style="163"/>
  </cols>
  <sheetData>
    <row r="1" spans="1:5" x14ac:dyDescent="0.2">
      <c r="A1" s="889" t="s">
        <v>666</v>
      </c>
      <c r="B1" s="368"/>
      <c r="C1" s="368"/>
      <c r="D1" s="368"/>
      <c r="E1" s="188" t="s">
        <v>531</v>
      </c>
    </row>
    <row r="2" spans="1:5" ht="12.75" customHeight="1" x14ac:dyDescent="0.2">
      <c r="A2" s="1424" t="s">
        <v>45</v>
      </c>
      <c r="B2" s="1424"/>
      <c r="C2" s="1424"/>
      <c r="D2" s="1424"/>
      <c r="E2" s="1424"/>
    </row>
    <row r="3" spans="1:5" ht="15.75" customHeight="1" x14ac:dyDescent="0.2">
      <c r="A3" s="1425" t="s">
        <v>783</v>
      </c>
      <c r="B3" s="1426"/>
      <c r="C3" s="1426"/>
      <c r="D3" s="1426"/>
      <c r="E3" s="1426"/>
    </row>
    <row r="4" spans="1:5" ht="12.75" customHeight="1" x14ac:dyDescent="0.2">
      <c r="A4" s="390"/>
      <c r="B4" s="390"/>
      <c r="C4" s="390"/>
      <c r="D4" s="390"/>
      <c r="E4" s="390"/>
    </row>
    <row r="5" spans="1:5" ht="12.75" customHeight="1" x14ac:dyDescent="0.2">
      <c r="A5" s="1412"/>
      <c r="B5" s="1416" t="s">
        <v>593</v>
      </c>
      <c r="C5" s="1416"/>
      <c r="D5" s="1416"/>
      <c r="E5" s="1417" t="s">
        <v>152</v>
      </c>
    </row>
    <row r="6" spans="1:5" ht="28.5" customHeight="1" x14ac:dyDescent="0.2">
      <c r="A6" s="1404"/>
      <c r="B6" s="389" t="s">
        <v>246</v>
      </c>
      <c r="C6" s="389" t="s">
        <v>247</v>
      </c>
      <c r="D6" s="389" t="s">
        <v>258</v>
      </c>
      <c r="E6" s="1415"/>
    </row>
    <row r="7" spans="1:5" ht="12.75" customHeight="1" x14ac:dyDescent="0.2">
      <c r="B7" s="433"/>
      <c r="C7" s="433"/>
      <c r="D7" s="433"/>
      <c r="E7" s="748"/>
    </row>
    <row r="8" spans="1:5" ht="12.75" customHeight="1" x14ac:dyDescent="0.2">
      <c r="A8" s="300">
        <v>2003</v>
      </c>
      <c r="B8" s="433">
        <v>257</v>
      </c>
      <c r="C8" s="433">
        <v>229</v>
      </c>
      <c r="D8" s="433">
        <v>127</v>
      </c>
      <c r="E8" s="749">
        <v>613</v>
      </c>
    </row>
    <row r="9" spans="1:5" ht="12.75" customHeight="1" x14ac:dyDescent="0.2">
      <c r="A9" s="300">
        <v>2004</v>
      </c>
      <c r="B9" s="433">
        <v>319</v>
      </c>
      <c r="C9" s="433">
        <v>222</v>
      </c>
      <c r="D9" s="433">
        <v>138</v>
      </c>
      <c r="E9" s="749">
        <v>679</v>
      </c>
    </row>
    <row r="10" spans="1:5" ht="12.75" customHeight="1" x14ac:dyDescent="0.2">
      <c r="A10" s="300">
        <v>2005</v>
      </c>
      <c r="B10" s="433">
        <v>214</v>
      </c>
      <c r="C10" s="433">
        <v>252</v>
      </c>
      <c r="D10" s="433">
        <v>129</v>
      </c>
      <c r="E10" s="749">
        <v>595</v>
      </c>
    </row>
    <row r="11" spans="1:5" ht="12.75" customHeight="1" x14ac:dyDescent="0.2">
      <c r="A11" s="300">
        <v>2006</v>
      </c>
      <c r="B11" s="433">
        <v>215</v>
      </c>
      <c r="C11" s="433">
        <v>226</v>
      </c>
      <c r="D11" s="433">
        <v>128</v>
      </c>
      <c r="E11" s="749">
        <v>569</v>
      </c>
    </row>
    <row r="12" spans="1:5" ht="12.75" customHeight="1" x14ac:dyDescent="0.2">
      <c r="A12" s="300">
        <v>2007</v>
      </c>
      <c r="B12" s="433">
        <v>162</v>
      </c>
      <c r="C12" s="433">
        <v>266</v>
      </c>
      <c r="D12" s="433">
        <v>171</v>
      </c>
      <c r="E12" s="749">
        <v>599</v>
      </c>
    </row>
    <row r="13" spans="1:5" ht="12.75" customHeight="1" x14ac:dyDescent="0.2">
      <c r="A13" s="300">
        <v>2008</v>
      </c>
      <c r="B13" s="433">
        <v>105</v>
      </c>
      <c r="C13" s="433">
        <v>299</v>
      </c>
      <c r="D13" s="433">
        <v>188</v>
      </c>
      <c r="E13" s="749">
        <v>592</v>
      </c>
    </row>
    <row r="14" spans="1:5" ht="12.75" customHeight="1" x14ac:dyDescent="0.2">
      <c r="A14" s="300">
        <v>2009</v>
      </c>
      <c r="B14" s="433">
        <v>251</v>
      </c>
      <c r="C14" s="433">
        <v>594</v>
      </c>
      <c r="D14" s="433">
        <v>759</v>
      </c>
      <c r="E14" s="749">
        <v>1604</v>
      </c>
    </row>
    <row r="15" spans="1:5" ht="12.75" customHeight="1" x14ac:dyDescent="0.2">
      <c r="A15" s="300">
        <v>2010</v>
      </c>
      <c r="B15" s="433">
        <v>174</v>
      </c>
      <c r="C15" s="433">
        <v>441</v>
      </c>
      <c r="D15" s="433">
        <v>844</v>
      </c>
      <c r="E15" s="749">
        <v>1459</v>
      </c>
    </row>
    <row r="16" spans="1:5" ht="12.75" customHeight="1" x14ac:dyDescent="0.2">
      <c r="A16" s="300">
        <v>2011</v>
      </c>
      <c r="B16" s="433">
        <v>36</v>
      </c>
      <c r="C16" s="433">
        <v>540</v>
      </c>
      <c r="D16" s="433">
        <v>716</v>
      </c>
      <c r="E16" s="749">
        <v>1292</v>
      </c>
    </row>
    <row r="17" spans="1:11" ht="12.75" customHeight="1" x14ac:dyDescent="0.2">
      <c r="A17" s="300">
        <v>2012</v>
      </c>
      <c r="B17" s="433">
        <v>81</v>
      </c>
      <c r="C17" s="433">
        <v>367</v>
      </c>
      <c r="D17" s="433">
        <v>633</v>
      </c>
      <c r="E17" s="749">
        <v>1081</v>
      </c>
    </row>
    <row r="18" spans="1:11" ht="12.75" customHeight="1" x14ac:dyDescent="0.2">
      <c r="A18" s="300">
        <v>2013</v>
      </c>
      <c r="B18" s="370">
        <v>54</v>
      </c>
      <c r="C18" s="370">
        <v>179</v>
      </c>
      <c r="D18" s="370">
        <v>579</v>
      </c>
      <c r="E18" s="749">
        <v>812</v>
      </c>
    </row>
    <row r="19" spans="1:11" ht="12.75" customHeight="1" x14ac:dyDescent="0.2">
      <c r="A19" s="1091">
        <v>2014</v>
      </c>
      <c r="B19" s="371">
        <v>20</v>
      </c>
      <c r="C19" s="371">
        <v>233</v>
      </c>
      <c r="D19" s="371">
        <v>497</v>
      </c>
      <c r="E19" s="751">
        <v>750</v>
      </c>
    </row>
    <row r="20" spans="1:11" ht="12.75" customHeight="1" x14ac:dyDescent="0.2">
      <c r="A20" s="434">
        <v>2014</v>
      </c>
      <c r="B20" s="435">
        <v>46</v>
      </c>
      <c r="C20" s="435">
        <v>161</v>
      </c>
      <c r="D20" s="435">
        <v>737</v>
      </c>
      <c r="E20" s="750">
        <v>944</v>
      </c>
    </row>
    <row r="21" spans="1:11" ht="12.75" customHeight="1" x14ac:dyDescent="0.2">
      <c r="A21" s="384"/>
      <c r="B21" s="401"/>
      <c r="C21" s="401"/>
      <c r="D21" s="401"/>
      <c r="E21" s="401"/>
    </row>
    <row r="22" spans="1:11" x14ac:dyDescent="0.2">
      <c r="A22" s="1412" t="s">
        <v>784</v>
      </c>
      <c r="B22" s="1416" t="s">
        <v>593</v>
      </c>
      <c r="C22" s="1416"/>
      <c r="D22" s="1416"/>
      <c r="E22" s="1417" t="s">
        <v>152</v>
      </c>
    </row>
    <row r="23" spans="1:11" ht="25.5" x14ac:dyDescent="0.2">
      <c r="A23" s="1404"/>
      <c r="B23" s="389" t="s">
        <v>246</v>
      </c>
      <c r="C23" s="389" t="s">
        <v>247</v>
      </c>
      <c r="D23" s="389" t="s">
        <v>258</v>
      </c>
      <c r="E23" s="1415"/>
    </row>
    <row r="24" spans="1:11" x14ac:dyDescent="0.2">
      <c r="A24" s="176"/>
      <c r="B24" s="433"/>
      <c r="C24" s="433"/>
      <c r="D24" s="433"/>
      <c r="E24" s="748"/>
    </row>
    <row r="25" spans="1:11" x14ac:dyDescent="0.2">
      <c r="A25" s="1094" t="s">
        <v>259</v>
      </c>
      <c r="B25" s="371">
        <v>46</v>
      </c>
      <c r="C25" s="371">
        <v>161</v>
      </c>
      <c r="D25" s="371">
        <v>737</v>
      </c>
      <c r="E25" s="751">
        <v>944</v>
      </c>
      <c r="H25" s="239"/>
      <c r="I25" s="258"/>
    </row>
    <row r="26" spans="1:11" ht="13.5" customHeight="1" x14ac:dyDescent="0.2">
      <c r="A26" s="1094" t="s">
        <v>260</v>
      </c>
      <c r="B26" s="438" t="s">
        <v>168</v>
      </c>
      <c r="C26" s="438" t="s">
        <v>168</v>
      </c>
      <c r="D26" s="438" t="s">
        <v>168</v>
      </c>
      <c r="E26" s="748" t="s">
        <v>168</v>
      </c>
      <c r="H26" s="239"/>
      <c r="I26" s="258"/>
    </row>
    <row r="27" spans="1:11" x14ac:dyDescent="0.2">
      <c r="A27" s="1094"/>
      <c r="B27" s="176"/>
      <c r="C27" s="296"/>
      <c r="D27" s="296"/>
      <c r="E27" s="751"/>
      <c r="H27" s="239"/>
      <c r="I27" s="258"/>
    </row>
    <row r="28" spans="1:11" x14ac:dyDescent="0.2">
      <c r="A28" s="439" t="s">
        <v>152</v>
      </c>
      <c r="B28" s="436">
        <v>46</v>
      </c>
      <c r="C28" s="436">
        <v>161</v>
      </c>
      <c r="D28" s="436">
        <v>737</v>
      </c>
      <c r="E28" s="750">
        <v>944</v>
      </c>
      <c r="H28" s="258"/>
      <c r="I28" s="258"/>
      <c r="J28" s="258"/>
      <c r="K28" s="258"/>
    </row>
    <row r="29" spans="1:11" ht="12.75" customHeight="1" x14ac:dyDescent="0.2">
      <c r="A29" s="1093"/>
      <c r="B29" s="401"/>
      <c r="C29" s="401"/>
      <c r="D29" s="401"/>
      <c r="E29" s="401"/>
    </row>
    <row r="30" spans="1:11" x14ac:dyDescent="0.2">
      <c r="A30" s="1412" t="s">
        <v>640</v>
      </c>
      <c r="B30" s="1416" t="s">
        <v>593</v>
      </c>
      <c r="C30" s="1416"/>
      <c r="D30" s="1416"/>
      <c r="E30" s="1417" t="s">
        <v>152</v>
      </c>
    </row>
    <row r="31" spans="1:11" ht="25.5" x14ac:dyDescent="0.2">
      <c r="A31" s="1404"/>
      <c r="B31" s="389" t="s">
        <v>246</v>
      </c>
      <c r="C31" s="389" t="s">
        <v>247</v>
      </c>
      <c r="D31" s="389" t="s">
        <v>258</v>
      </c>
      <c r="E31" s="1415"/>
    </row>
    <row r="32" spans="1:11" x14ac:dyDescent="0.2">
      <c r="A32" s="176"/>
      <c r="B32" s="433"/>
      <c r="C32" s="433"/>
      <c r="D32" s="433"/>
      <c r="E32" s="748"/>
    </row>
    <row r="33" spans="1:11" x14ac:dyDescent="0.2">
      <c r="A33" s="390" t="s">
        <v>259</v>
      </c>
      <c r="B33" s="371">
        <v>20</v>
      </c>
      <c r="C33" s="371">
        <v>233</v>
      </c>
      <c r="D33" s="371">
        <v>497</v>
      </c>
      <c r="E33" s="751">
        <v>750</v>
      </c>
      <c r="H33" s="239"/>
      <c r="I33" s="258"/>
    </row>
    <row r="34" spans="1:11" ht="13.5" customHeight="1" x14ac:dyDescent="0.2">
      <c r="A34" s="390" t="s">
        <v>260</v>
      </c>
      <c r="B34" s="438" t="s">
        <v>168</v>
      </c>
      <c r="C34" s="438" t="s">
        <v>168</v>
      </c>
      <c r="D34" s="438" t="s">
        <v>168</v>
      </c>
      <c r="E34" s="751"/>
      <c r="H34" s="239"/>
      <c r="I34" s="258"/>
    </row>
    <row r="35" spans="1:11" x14ac:dyDescent="0.2">
      <c r="A35" s="390"/>
      <c r="B35" s="176"/>
      <c r="C35" s="296"/>
      <c r="D35" s="296"/>
      <c r="E35" s="751"/>
      <c r="H35" s="239"/>
      <c r="I35" s="258"/>
    </row>
    <row r="36" spans="1:11" x14ac:dyDescent="0.2">
      <c r="A36" s="439" t="s">
        <v>152</v>
      </c>
      <c r="B36" s="436">
        <v>20</v>
      </c>
      <c r="C36" s="436">
        <v>233</v>
      </c>
      <c r="D36" s="436">
        <v>497</v>
      </c>
      <c r="E36" s="750">
        <v>750</v>
      </c>
      <c r="H36" s="258"/>
      <c r="I36" s="258"/>
      <c r="J36" s="258"/>
      <c r="K36" s="258"/>
    </row>
    <row r="37" spans="1:11" ht="12.75" customHeight="1" x14ac:dyDescent="0.2">
      <c r="A37" s="384"/>
      <c r="B37" s="401"/>
      <c r="C37" s="401"/>
      <c r="D37" s="401"/>
      <c r="E37" s="401"/>
    </row>
    <row r="38" spans="1:11" x14ac:dyDescent="0.2">
      <c r="A38" s="1412" t="s">
        <v>563</v>
      </c>
      <c r="B38" s="1416" t="s">
        <v>593</v>
      </c>
      <c r="C38" s="1416"/>
      <c r="D38" s="1416"/>
      <c r="E38" s="1417" t="s">
        <v>152</v>
      </c>
    </row>
    <row r="39" spans="1:11" ht="25.5" x14ac:dyDescent="0.2">
      <c r="A39" s="1404"/>
      <c r="B39" s="389" t="s">
        <v>246</v>
      </c>
      <c r="C39" s="389" t="s">
        <v>247</v>
      </c>
      <c r="D39" s="389" t="s">
        <v>258</v>
      </c>
      <c r="E39" s="1415"/>
    </row>
    <row r="40" spans="1:11" x14ac:dyDescent="0.2">
      <c r="A40" s="176"/>
      <c r="B40" s="433"/>
      <c r="C40" s="433"/>
      <c r="D40" s="433"/>
      <c r="E40" s="748"/>
    </row>
    <row r="41" spans="1:11" x14ac:dyDescent="0.2">
      <c r="A41" s="390" t="s">
        <v>259</v>
      </c>
      <c r="B41" s="371">
        <v>53</v>
      </c>
      <c r="C41" s="371">
        <v>175</v>
      </c>
      <c r="D41" s="371">
        <v>569</v>
      </c>
      <c r="E41" s="751">
        <v>797</v>
      </c>
      <c r="H41" s="239"/>
      <c r="I41" s="258"/>
    </row>
    <row r="42" spans="1:11" ht="13.5" customHeight="1" x14ac:dyDescent="0.2">
      <c r="A42" s="390" t="s">
        <v>260</v>
      </c>
      <c r="B42" s="176">
        <v>1</v>
      </c>
      <c r="C42" s="296">
        <v>4</v>
      </c>
      <c r="D42" s="296">
        <v>10</v>
      </c>
      <c r="E42" s="751">
        <v>15</v>
      </c>
      <c r="H42" s="239"/>
      <c r="I42" s="258"/>
    </row>
    <row r="43" spans="1:11" x14ac:dyDescent="0.2">
      <c r="A43" s="390"/>
      <c r="B43" s="176"/>
      <c r="C43" s="296"/>
      <c r="D43" s="296"/>
      <c r="E43" s="751"/>
      <c r="H43" s="239"/>
      <c r="I43" s="258"/>
    </row>
    <row r="44" spans="1:11" x14ac:dyDescent="0.2">
      <c r="A44" s="439" t="s">
        <v>152</v>
      </c>
      <c r="B44" s="436">
        <v>54</v>
      </c>
      <c r="C44" s="436">
        <v>179</v>
      </c>
      <c r="D44" s="436">
        <v>579</v>
      </c>
      <c r="E44" s="750">
        <v>812</v>
      </c>
      <c r="H44" s="258"/>
      <c r="I44" s="258"/>
      <c r="J44" s="258"/>
      <c r="K44" s="258"/>
    </row>
    <row r="45" spans="1:11" x14ac:dyDescent="0.2">
      <c r="A45" s="439"/>
      <c r="B45" s="411" t="str">
        <f>IF(B44=B18,"","DOESN’T MATCH WITH TOP TABLE")</f>
        <v/>
      </c>
      <c r="C45" s="411" t="str">
        <f>IF(C44=C18,"","DOESN’T MATCH WITH TOP TABLE")</f>
        <v/>
      </c>
      <c r="D45" s="411" t="str">
        <f>IF(D44=D18,"","DOESN’T MATCH WITH TOP TABLE")</f>
        <v/>
      </c>
      <c r="E45" s="411" t="str">
        <f>IF(E44=E18,"","DOESN’T MATCH WITH TOP TABLE")</f>
        <v/>
      </c>
    </row>
    <row r="46" spans="1:11" x14ac:dyDescent="0.2">
      <c r="A46" s="1412" t="s">
        <v>564</v>
      </c>
      <c r="B46" s="1416" t="s">
        <v>593</v>
      </c>
      <c r="C46" s="1416"/>
      <c r="D46" s="1416"/>
      <c r="E46" s="1417" t="s">
        <v>152</v>
      </c>
    </row>
    <row r="47" spans="1:11" ht="25.5" x14ac:dyDescent="0.2">
      <c r="A47" s="1404"/>
      <c r="B47" s="389" t="s">
        <v>246</v>
      </c>
      <c r="C47" s="389" t="s">
        <v>247</v>
      </c>
      <c r="D47" s="389" t="s">
        <v>258</v>
      </c>
      <c r="E47" s="1415"/>
    </row>
    <row r="48" spans="1:11" x14ac:dyDescent="0.2">
      <c r="B48" s="433"/>
      <c r="C48" s="433"/>
      <c r="D48" s="433"/>
      <c r="E48" s="748"/>
    </row>
    <row r="49" spans="1:5" x14ac:dyDescent="0.2">
      <c r="A49" s="390" t="s">
        <v>259</v>
      </c>
      <c r="B49" s="370">
        <v>81</v>
      </c>
      <c r="C49" s="370">
        <v>367</v>
      </c>
      <c r="D49" s="370">
        <v>633</v>
      </c>
      <c r="E49" s="751">
        <v>1081</v>
      </c>
    </row>
    <row r="50" spans="1:5" ht="25.5" x14ac:dyDescent="0.2">
      <c r="A50" s="390" t="s">
        <v>260</v>
      </c>
      <c r="B50" s="438" t="s">
        <v>168</v>
      </c>
      <c r="C50" s="438" t="s">
        <v>168</v>
      </c>
      <c r="D50" s="438" t="s">
        <v>168</v>
      </c>
      <c r="E50" s="752" t="s">
        <v>168</v>
      </c>
    </row>
    <row r="51" spans="1:5" x14ac:dyDescent="0.2">
      <c r="A51" s="390"/>
      <c r="B51" s="371"/>
      <c r="C51" s="371"/>
      <c r="D51" s="371"/>
      <c r="E51" s="751"/>
    </row>
    <row r="52" spans="1:5" x14ac:dyDescent="0.2">
      <c r="A52" s="384" t="s">
        <v>152</v>
      </c>
      <c r="B52" s="367">
        <v>81</v>
      </c>
      <c r="C52" s="367">
        <v>367</v>
      </c>
      <c r="D52" s="367">
        <v>633</v>
      </c>
      <c r="E52" s="751">
        <v>1081</v>
      </c>
    </row>
    <row r="53" spans="1:5" x14ac:dyDescent="0.2">
      <c r="A53" s="439"/>
      <c r="B53" s="411" t="str">
        <f>IF(B52=B17,"","DOESN’T MATCH WITH TOP TABLE")</f>
        <v/>
      </c>
      <c r="C53" s="411" t="str">
        <f>IF(C52=C17,"","DOESN’T MATCH WITH TOP TABLE")</f>
        <v/>
      </c>
      <c r="D53" s="411" t="str">
        <f>IF(D52=D17,"","DOESN’T MATCH WITH TOP TABLE")</f>
        <v/>
      </c>
      <c r="E53" s="753" t="str">
        <f>IF(E52=E17,"","DOESN’T MATCH WITH TOP TABLE")</f>
        <v/>
      </c>
    </row>
    <row r="54" spans="1:5" x14ac:dyDescent="0.2">
      <c r="A54" s="384"/>
      <c r="B54" s="401"/>
      <c r="C54" s="401"/>
      <c r="D54" s="401"/>
      <c r="E54" s="401"/>
    </row>
    <row r="55" spans="1:5" x14ac:dyDescent="0.2">
      <c r="A55" s="1412" t="s">
        <v>586</v>
      </c>
      <c r="B55" s="1416" t="s">
        <v>593</v>
      </c>
      <c r="C55" s="1416"/>
      <c r="D55" s="1416"/>
      <c r="E55" s="1417" t="s">
        <v>152</v>
      </c>
    </row>
    <row r="56" spans="1:5" ht="25.5" x14ac:dyDescent="0.2">
      <c r="A56" s="1404"/>
      <c r="B56" s="389" t="s">
        <v>246</v>
      </c>
      <c r="C56" s="389" t="s">
        <v>247</v>
      </c>
      <c r="D56" s="389" t="s">
        <v>258</v>
      </c>
      <c r="E56" s="1415"/>
    </row>
    <row r="57" spans="1:5" x14ac:dyDescent="0.2">
      <c r="B57" s="433"/>
      <c r="C57" s="433"/>
      <c r="D57" s="433"/>
      <c r="E57" s="748"/>
    </row>
    <row r="58" spans="1:5" x14ac:dyDescent="0.2">
      <c r="A58" s="390" t="s">
        <v>259</v>
      </c>
      <c r="B58" s="370">
        <v>29</v>
      </c>
      <c r="C58" s="370">
        <v>535</v>
      </c>
      <c r="D58" s="370">
        <v>716</v>
      </c>
      <c r="E58" s="751">
        <v>1280</v>
      </c>
    </row>
    <row r="59" spans="1:5" ht="25.5" x14ac:dyDescent="0.2">
      <c r="A59" s="390" t="s">
        <v>260</v>
      </c>
      <c r="B59" s="163">
        <v>7</v>
      </c>
      <c r="C59" s="440">
        <v>5</v>
      </c>
      <c r="D59" s="438" t="s">
        <v>168</v>
      </c>
      <c r="E59" s="751">
        <v>12</v>
      </c>
    </row>
    <row r="60" spans="1:5" x14ac:dyDescent="0.2">
      <c r="A60" s="390"/>
      <c r="B60" s="371"/>
      <c r="C60" s="371"/>
      <c r="D60" s="371"/>
      <c r="E60" s="751"/>
    </row>
    <row r="61" spans="1:5" x14ac:dyDescent="0.2">
      <c r="A61" s="384" t="s">
        <v>152</v>
      </c>
      <c r="B61" s="367">
        <v>36</v>
      </c>
      <c r="C61" s="367">
        <v>540</v>
      </c>
      <c r="D61" s="367">
        <v>716</v>
      </c>
      <c r="E61" s="751">
        <v>1292</v>
      </c>
    </row>
    <row r="62" spans="1:5" x14ac:dyDescent="0.2">
      <c r="A62" s="439"/>
      <c r="B62" s="411" t="str">
        <f>IF(B61=B16,"","DOESN’T MATCH WITH TOP TABLE")</f>
        <v/>
      </c>
      <c r="C62" s="411" t="str">
        <f>IF(C61=C16,"","DOESN’T MATCH WITH TOP TABLE")</f>
        <v/>
      </c>
      <c r="D62" s="411" t="str">
        <f>IF(D61=D16,"","DOESN’T MATCH WITH TOP TABLE")</f>
        <v/>
      </c>
      <c r="E62" s="753" t="str">
        <f>IF(E61=E16,"","DOESN’T MATCH WITH TOP TABLE")</f>
        <v/>
      </c>
    </row>
    <row r="63" spans="1:5" x14ac:dyDescent="0.2">
      <c r="A63" s="384"/>
      <c r="B63" s="401"/>
      <c r="C63" s="401"/>
      <c r="D63" s="401"/>
      <c r="E63" s="401"/>
    </row>
    <row r="64" spans="1:5" x14ac:dyDescent="0.2">
      <c r="A64" s="1412" t="s">
        <v>478</v>
      </c>
      <c r="B64" s="1416" t="s">
        <v>593</v>
      </c>
      <c r="C64" s="1416"/>
      <c r="D64" s="1416"/>
      <c r="E64" s="1417" t="s">
        <v>152</v>
      </c>
    </row>
    <row r="65" spans="1:5" ht="25.5" x14ac:dyDescent="0.2">
      <c r="A65" s="1404"/>
      <c r="B65" s="389" t="s">
        <v>246</v>
      </c>
      <c r="C65" s="389" t="s">
        <v>247</v>
      </c>
      <c r="D65" s="389" t="s">
        <v>258</v>
      </c>
      <c r="E65" s="1415"/>
    </row>
    <row r="66" spans="1:5" x14ac:dyDescent="0.2">
      <c r="B66" s="433"/>
      <c r="C66" s="433"/>
      <c r="D66" s="433"/>
      <c r="E66" s="748"/>
    </row>
    <row r="67" spans="1:5" x14ac:dyDescent="0.2">
      <c r="A67" s="390" t="s">
        <v>259</v>
      </c>
      <c r="B67" s="370">
        <v>126</v>
      </c>
      <c r="C67" s="370">
        <v>374</v>
      </c>
      <c r="D67" s="370">
        <v>690</v>
      </c>
      <c r="E67" s="751">
        <v>1190</v>
      </c>
    </row>
    <row r="68" spans="1:5" ht="22.5" customHeight="1" x14ac:dyDescent="0.2">
      <c r="A68" s="390" t="s">
        <v>260</v>
      </c>
      <c r="B68" s="163">
        <v>48</v>
      </c>
      <c r="C68" s="440">
        <v>67</v>
      </c>
      <c r="D68" s="440">
        <v>154</v>
      </c>
      <c r="E68" s="751">
        <v>269</v>
      </c>
    </row>
    <row r="69" spans="1:5" x14ac:dyDescent="0.2">
      <c r="A69" s="390"/>
      <c r="B69" s="371"/>
      <c r="C69" s="371"/>
      <c r="D69" s="371"/>
      <c r="E69" s="751"/>
    </row>
    <row r="70" spans="1:5" x14ac:dyDescent="0.2">
      <c r="A70" s="384" t="s">
        <v>152</v>
      </c>
      <c r="B70" s="367">
        <v>174</v>
      </c>
      <c r="C70" s="367">
        <v>441</v>
      </c>
      <c r="D70" s="367">
        <v>844</v>
      </c>
      <c r="E70" s="749">
        <v>1459</v>
      </c>
    </row>
    <row r="71" spans="1:5" x14ac:dyDescent="0.2">
      <c r="A71" s="439"/>
      <c r="B71" s="411" t="str">
        <f>IF(B70=B15,"","DOESN’T MATCH WITH TOP TABLE")</f>
        <v/>
      </c>
      <c r="C71" s="411" t="str">
        <f>IF(C70=C15,"","DOESN’T MATCH WITH TOP TABLE")</f>
        <v/>
      </c>
      <c r="D71" s="411" t="str">
        <f>IF(D70=D15,"","DOESN’T MATCH WITH TOP TABLE")</f>
        <v/>
      </c>
      <c r="E71" s="753" t="str">
        <f>IF(E70=E15,"","DOESN’T MATCH WITH TOP TABLE")</f>
        <v/>
      </c>
    </row>
    <row r="72" spans="1:5" x14ac:dyDescent="0.2">
      <c r="A72" s="384"/>
      <c r="B72" s="401"/>
      <c r="C72" s="401"/>
      <c r="D72" s="401"/>
      <c r="E72" s="401"/>
    </row>
    <row r="73" spans="1:5" x14ac:dyDescent="0.2">
      <c r="A73" s="1412" t="s">
        <v>479</v>
      </c>
      <c r="B73" s="1416" t="s">
        <v>593</v>
      </c>
      <c r="C73" s="1416"/>
      <c r="D73" s="1416"/>
      <c r="E73" s="1417" t="s">
        <v>152</v>
      </c>
    </row>
    <row r="74" spans="1:5" ht="25.5" x14ac:dyDescent="0.2">
      <c r="A74" s="1404"/>
      <c r="B74" s="389" t="s">
        <v>246</v>
      </c>
      <c r="C74" s="389" t="s">
        <v>247</v>
      </c>
      <c r="D74" s="389" t="s">
        <v>258</v>
      </c>
      <c r="E74" s="1415"/>
    </row>
    <row r="75" spans="1:5" x14ac:dyDescent="0.2">
      <c r="B75" s="433"/>
      <c r="C75" s="433"/>
      <c r="D75" s="433"/>
      <c r="E75" s="748"/>
    </row>
    <row r="76" spans="1:5" x14ac:dyDescent="0.2">
      <c r="A76" s="390" t="s">
        <v>259</v>
      </c>
      <c r="B76" s="370">
        <v>235</v>
      </c>
      <c r="C76" s="370">
        <v>492</v>
      </c>
      <c r="D76" s="370">
        <v>554</v>
      </c>
      <c r="E76" s="751">
        <v>1281</v>
      </c>
    </row>
    <row r="77" spans="1:5" ht="18.75" customHeight="1" x14ac:dyDescent="0.2">
      <c r="A77" s="390" t="s">
        <v>260</v>
      </c>
      <c r="B77" s="371">
        <v>16</v>
      </c>
      <c r="C77" s="371">
        <v>102</v>
      </c>
      <c r="D77" s="371">
        <v>205</v>
      </c>
      <c r="E77" s="751">
        <v>323</v>
      </c>
    </row>
    <row r="78" spans="1:5" x14ac:dyDescent="0.2">
      <c r="A78" s="390"/>
      <c r="B78" s="371"/>
      <c r="C78" s="371"/>
      <c r="D78" s="371"/>
      <c r="E78" s="751"/>
    </row>
    <row r="79" spans="1:5" x14ac:dyDescent="0.2">
      <c r="A79" s="384" t="s">
        <v>152</v>
      </c>
      <c r="B79" s="367">
        <v>251</v>
      </c>
      <c r="C79" s="367">
        <v>594</v>
      </c>
      <c r="D79" s="367">
        <v>759</v>
      </c>
      <c r="E79" s="749">
        <v>1604</v>
      </c>
    </row>
    <row r="80" spans="1:5" x14ac:dyDescent="0.2">
      <c r="A80" s="439"/>
      <c r="B80" s="411" t="str">
        <f>IF(B79=B14,"","DOESN’T MATCH WITH TOP TABLE")</f>
        <v/>
      </c>
      <c r="C80" s="411" t="str">
        <f>IF(C79=C14,"","DOESN’T MATCH WITH TOP TABLE")</f>
        <v/>
      </c>
      <c r="D80" s="411" t="str">
        <f>IF(D79=D14,"","DOESN’T MATCH WITH TOP TABLE")</f>
        <v/>
      </c>
      <c r="E80" s="753" t="str">
        <f>IF(E79=E14,"","DOESN’T MATCH WITH TOP TABLE")</f>
        <v/>
      </c>
    </row>
    <row r="81" spans="1:256" x14ac:dyDescent="0.2">
      <c r="A81" s="1040"/>
      <c r="B81" s="1030"/>
      <c r="C81" s="1030"/>
      <c r="D81" s="1030"/>
      <c r="E81" s="1030"/>
    </row>
    <row r="82" spans="1:256" x14ac:dyDescent="0.2">
      <c r="A82" s="413" t="s">
        <v>706</v>
      </c>
      <c r="F82" s="163"/>
    </row>
    <row r="83" spans="1:256" x14ac:dyDescent="0.2">
      <c r="A83" s="1378"/>
      <c r="B83" s="1380"/>
      <c r="C83" s="473"/>
      <c r="D83" s="473"/>
      <c r="E83" s="583"/>
      <c r="F83" s="163"/>
    </row>
    <row r="84" spans="1:256" ht="14.25" customHeight="1" x14ac:dyDescent="0.2">
      <c r="A84" s="420" t="s">
        <v>154</v>
      </c>
    </row>
    <row r="85" spans="1:256" ht="14.25" customHeight="1" x14ac:dyDescent="0.2">
      <c r="A85" s="482" t="s">
        <v>21</v>
      </c>
      <c r="B85" s="482"/>
      <c r="C85" s="482"/>
      <c r="D85" s="482"/>
      <c r="E85" s="482"/>
      <c r="F85" s="482"/>
      <c r="G85" s="482"/>
      <c r="H85" s="482"/>
      <c r="I85" s="482"/>
      <c r="J85" s="482"/>
      <c r="K85" s="482"/>
      <c r="L85" s="482"/>
      <c r="M85" s="482"/>
      <c r="N85" s="482"/>
      <c r="O85" s="482"/>
      <c r="P85" s="482"/>
      <c r="Q85" s="482"/>
      <c r="R85" s="482"/>
      <c r="S85" s="482"/>
      <c r="T85" s="482"/>
      <c r="U85" s="482"/>
      <c r="V85" s="482"/>
      <c r="W85" s="482"/>
      <c r="X85" s="482"/>
      <c r="Y85" s="482"/>
      <c r="Z85" s="482"/>
      <c r="AA85" s="482"/>
      <c r="AB85" s="482"/>
      <c r="AC85" s="482"/>
      <c r="AD85" s="482"/>
      <c r="AE85" s="482"/>
      <c r="AF85" s="482"/>
      <c r="AG85" s="482"/>
      <c r="AH85" s="482"/>
      <c r="AI85" s="482"/>
      <c r="AJ85" s="482"/>
      <c r="AK85" s="482"/>
      <c r="AL85" s="482"/>
      <c r="AM85" s="482"/>
      <c r="AN85" s="482"/>
      <c r="AO85" s="482"/>
      <c r="AP85" s="482"/>
      <c r="AQ85" s="482"/>
      <c r="AR85" s="482"/>
      <c r="AS85" s="482"/>
      <c r="AT85" s="482"/>
      <c r="AU85" s="482"/>
      <c r="AV85" s="482"/>
      <c r="AW85" s="482"/>
      <c r="AX85" s="482"/>
      <c r="AY85" s="482"/>
      <c r="AZ85" s="482"/>
      <c r="BA85" s="482"/>
      <c r="BB85" s="482"/>
      <c r="BC85" s="482"/>
      <c r="BD85" s="482"/>
      <c r="BE85" s="482"/>
      <c r="BF85" s="482"/>
      <c r="BG85" s="482"/>
      <c r="BH85" s="482"/>
      <c r="BI85" s="482"/>
      <c r="BJ85" s="482"/>
      <c r="BK85" s="482"/>
      <c r="BL85" s="482"/>
      <c r="BM85" s="482"/>
      <c r="BN85" s="482"/>
      <c r="BO85" s="482"/>
      <c r="BP85" s="482"/>
      <c r="BQ85" s="482"/>
      <c r="BR85" s="482"/>
      <c r="BS85" s="482"/>
      <c r="BT85" s="482"/>
      <c r="BU85" s="482"/>
      <c r="BV85" s="482"/>
      <c r="BW85" s="482"/>
      <c r="BX85" s="482"/>
      <c r="BY85" s="482"/>
      <c r="BZ85" s="482"/>
      <c r="CA85" s="482"/>
      <c r="CB85" s="482"/>
      <c r="CC85" s="482"/>
      <c r="CD85" s="482"/>
      <c r="CE85" s="482"/>
      <c r="CF85" s="482"/>
      <c r="CG85" s="482"/>
      <c r="CH85" s="482"/>
      <c r="CI85" s="482"/>
      <c r="CJ85" s="482"/>
      <c r="CK85" s="482"/>
      <c r="CL85" s="482"/>
      <c r="CM85" s="482"/>
      <c r="CN85" s="482"/>
      <c r="CO85" s="482"/>
      <c r="CP85" s="482"/>
      <c r="CQ85" s="482"/>
      <c r="CR85" s="482"/>
      <c r="CS85" s="482"/>
      <c r="CT85" s="482"/>
      <c r="CU85" s="482"/>
      <c r="CV85" s="482"/>
      <c r="CW85" s="482"/>
      <c r="CX85" s="482"/>
      <c r="CY85" s="482"/>
      <c r="CZ85" s="482"/>
      <c r="DA85" s="482"/>
      <c r="DB85" s="482"/>
      <c r="DC85" s="482"/>
      <c r="DD85" s="482"/>
      <c r="DE85" s="482"/>
      <c r="DF85" s="482"/>
      <c r="DG85" s="482"/>
      <c r="DH85" s="482"/>
      <c r="DI85" s="482"/>
      <c r="DJ85" s="482"/>
      <c r="DK85" s="482"/>
      <c r="DL85" s="482"/>
      <c r="DM85" s="482"/>
      <c r="DN85" s="482"/>
      <c r="DO85" s="482"/>
      <c r="DP85" s="482"/>
      <c r="DQ85" s="482"/>
      <c r="DR85" s="482"/>
      <c r="DS85" s="482"/>
      <c r="DT85" s="482"/>
      <c r="DU85" s="482"/>
      <c r="DV85" s="482"/>
      <c r="DW85" s="482"/>
      <c r="DX85" s="482"/>
      <c r="DY85" s="482"/>
      <c r="DZ85" s="482"/>
      <c r="EA85" s="482"/>
      <c r="EB85" s="482"/>
      <c r="EC85" s="482"/>
      <c r="ED85" s="482"/>
      <c r="EE85" s="482"/>
      <c r="EF85" s="482"/>
      <c r="EG85" s="482"/>
      <c r="EH85" s="482"/>
      <c r="EI85" s="482"/>
      <c r="EJ85" s="482"/>
      <c r="EK85" s="482"/>
      <c r="EL85" s="482"/>
      <c r="EM85" s="482"/>
      <c r="EN85" s="482"/>
      <c r="EO85" s="482"/>
      <c r="EP85" s="482"/>
      <c r="EQ85" s="482"/>
      <c r="ER85" s="482"/>
      <c r="ES85" s="482"/>
      <c r="ET85" s="482"/>
      <c r="EU85" s="482"/>
      <c r="EV85" s="482"/>
      <c r="EW85" s="482"/>
      <c r="EX85" s="482"/>
      <c r="EY85" s="482"/>
      <c r="EZ85" s="482"/>
      <c r="FA85" s="482"/>
      <c r="FB85" s="482"/>
      <c r="FC85" s="482"/>
      <c r="FD85" s="482"/>
      <c r="FE85" s="482"/>
      <c r="FF85" s="482"/>
      <c r="FG85" s="482"/>
      <c r="FH85" s="482"/>
      <c r="FI85" s="482"/>
      <c r="FJ85" s="482"/>
      <c r="FK85" s="482"/>
      <c r="FL85" s="482"/>
      <c r="FM85" s="482"/>
      <c r="FN85" s="482"/>
      <c r="FO85" s="482"/>
      <c r="FP85" s="482"/>
      <c r="FQ85" s="482"/>
      <c r="FR85" s="482"/>
      <c r="FS85" s="482"/>
      <c r="FT85" s="482"/>
      <c r="FU85" s="482"/>
      <c r="FV85" s="482"/>
      <c r="FW85" s="482"/>
      <c r="FX85" s="482"/>
      <c r="FY85" s="482"/>
      <c r="FZ85" s="482"/>
      <c r="GA85" s="482"/>
      <c r="GB85" s="482"/>
      <c r="GC85" s="482"/>
      <c r="GD85" s="482"/>
      <c r="GE85" s="482"/>
      <c r="GF85" s="482"/>
      <c r="GG85" s="482"/>
      <c r="GH85" s="482"/>
      <c r="GI85" s="482"/>
      <c r="GJ85" s="482"/>
      <c r="GK85" s="482"/>
      <c r="GL85" s="482"/>
      <c r="GM85" s="482"/>
      <c r="GN85" s="482"/>
      <c r="GO85" s="482"/>
      <c r="GP85" s="482"/>
      <c r="GQ85" s="482"/>
      <c r="GR85" s="482"/>
      <c r="GS85" s="482"/>
      <c r="GT85" s="482"/>
      <c r="GU85" s="482"/>
      <c r="GV85" s="482"/>
      <c r="GW85" s="482"/>
      <c r="GX85" s="482"/>
      <c r="GY85" s="482"/>
      <c r="GZ85" s="482"/>
      <c r="HA85" s="482"/>
      <c r="HB85" s="482"/>
      <c r="HC85" s="482"/>
      <c r="HD85" s="482"/>
      <c r="HE85" s="482"/>
      <c r="HF85" s="482"/>
      <c r="HG85" s="482"/>
      <c r="HH85" s="482"/>
      <c r="HI85" s="482"/>
      <c r="HJ85" s="482"/>
      <c r="HK85" s="482"/>
      <c r="HL85" s="482"/>
      <c r="HM85" s="482"/>
      <c r="HN85" s="482"/>
      <c r="HO85" s="482"/>
      <c r="HP85" s="482"/>
      <c r="HQ85" s="482"/>
      <c r="HR85" s="482"/>
      <c r="HS85" s="482"/>
      <c r="HT85" s="482"/>
      <c r="HU85" s="482"/>
      <c r="HV85" s="482"/>
      <c r="HW85" s="482"/>
      <c r="HX85" s="482"/>
      <c r="HY85" s="482"/>
      <c r="HZ85" s="482"/>
      <c r="IA85" s="482"/>
      <c r="IB85" s="482"/>
      <c r="IC85" s="482"/>
      <c r="ID85" s="482"/>
      <c r="IE85" s="482"/>
      <c r="IF85" s="482"/>
      <c r="IG85" s="482"/>
      <c r="IH85" s="482"/>
      <c r="II85" s="482"/>
      <c r="IJ85" s="482"/>
      <c r="IK85" s="482"/>
      <c r="IL85" s="482"/>
      <c r="IM85" s="482"/>
      <c r="IN85" s="482"/>
      <c r="IO85" s="482"/>
      <c r="IP85" s="482"/>
      <c r="IQ85" s="482"/>
      <c r="IR85" s="482"/>
      <c r="IS85" s="482"/>
      <c r="IT85" s="482"/>
      <c r="IU85" s="482"/>
      <c r="IV85" s="482"/>
    </row>
    <row r="86" spans="1:256" x14ac:dyDescent="0.2">
      <c r="A86" s="1378" t="s">
        <v>594</v>
      </c>
      <c r="B86" s="1423"/>
      <c r="C86" s="1423"/>
      <c r="D86" s="1423"/>
      <c r="E86" s="1423"/>
    </row>
    <row r="87" spans="1:256" ht="24" customHeight="1" x14ac:dyDescent="0.2">
      <c r="A87" s="1335" t="s">
        <v>44</v>
      </c>
      <c r="B87" s="1335"/>
      <c r="C87" s="1335"/>
      <c r="D87" s="1335"/>
      <c r="E87" s="1335"/>
    </row>
    <row r="88" spans="1:256" ht="24" customHeight="1" x14ac:dyDescent="0.2">
      <c r="A88" s="998"/>
      <c r="B88" s="998"/>
      <c r="C88" s="998"/>
      <c r="D88" s="998"/>
      <c r="E88" s="998"/>
    </row>
    <row r="89" spans="1:256" x14ac:dyDescent="0.2">
      <c r="A89" s="92" t="s">
        <v>99</v>
      </c>
      <c r="B89" s="442"/>
      <c r="C89" s="442"/>
      <c r="D89" s="442"/>
      <c r="E89" s="442"/>
      <c r="F89" s="443"/>
    </row>
    <row r="90" spans="1:256" x14ac:dyDescent="0.2">
      <c r="A90" s="93" t="s">
        <v>102</v>
      </c>
      <c r="B90" s="176"/>
      <c r="C90" s="176"/>
      <c r="D90" s="176"/>
      <c r="E90" s="176"/>
      <c r="F90" s="443"/>
    </row>
    <row r="91" spans="1:256" x14ac:dyDescent="0.2">
      <c r="A91" s="176"/>
      <c r="B91" s="176"/>
      <c r="C91" s="176"/>
      <c r="D91" s="176"/>
      <c r="E91" s="176"/>
      <c r="F91" s="443"/>
    </row>
    <row r="92" spans="1:256" x14ac:dyDescent="0.2">
      <c r="A92" s="176"/>
      <c r="B92" s="176"/>
      <c r="C92" s="176"/>
      <c r="D92" s="176"/>
      <c r="E92" s="176"/>
      <c r="F92" s="443"/>
    </row>
    <row r="93" spans="1:256" x14ac:dyDescent="0.2">
      <c r="A93" s="444"/>
      <c r="B93" s="444"/>
      <c r="C93" s="444"/>
      <c r="D93" s="444"/>
      <c r="E93" s="445"/>
      <c r="F93" s="443"/>
    </row>
    <row r="94" spans="1:256" x14ac:dyDescent="0.2">
      <c r="A94" s="218"/>
      <c r="B94" s="446"/>
      <c r="C94" s="446"/>
      <c r="D94" s="446"/>
      <c r="E94" s="447"/>
      <c r="F94" s="443"/>
    </row>
    <row r="95" spans="1:256" x14ac:dyDescent="0.2">
      <c r="A95" s="448"/>
      <c r="B95" s="446"/>
      <c r="C95" s="446"/>
      <c r="D95" s="446"/>
      <c r="E95" s="447"/>
      <c r="F95" s="443"/>
    </row>
    <row r="96" spans="1:256" x14ac:dyDescent="0.2">
      <c r="A96" s="218"/>
      <c r="B96" s="226"/>
      <c r="C96" s="226"/>
      <c r="D96" s="226"/>
      <c r="E96" s="218"/>
      <c r="F96" s="443"/>
    </row>
    <row r="97" spans="1:6" x14ac:dyDescent="0.2">
      <c r="A97" s="449"/>
      <c r="B97" s="446"/>
      <c r="C97" s="446"/>
      <c r="D97" s="446"/>
      <c r="E97" s="447"/>
      <c r="F97" s="443"/>
    </row>
    <row r="98" spans="1:6" x14ac:dyDescent="0.2">
      <c r="A98" s="448"/>
      <c r="B98" s="446"/>
      <c r="C98" s="446"/>
      <c r="D98" s="446"/>
      <c r="E98" s="447"/>
      <c r="F98" s="443"/>
    </row>
    <row r="99" spans="1:6" x14ac:dyDescent="0.2">
      <c r="A99" s="444"/>
      <c r="B99" s="447"/>
      <c r="C99" s="447"/>
      <c r="D99" s="447"/>
      <c r="E99" s="447"/>
      <c r="F99" s="443"/>
    </row>
    <row r="100" spans="1:6" x14ac:dyDescent="0.2">
      <c r="A100" s="444"/>
      <c r="B100" s="450"/>
      <c r="C100" s="450"/>
      <c r="D100" s="450"/>
      <c r="E100" s="450"/>
      <c r="F100" s="443"/>
    </row>
  </sheetData>
  <mergeCells count="29">
    <mergeCell ref="E64:E65"/>
    <mergeCell ref="A55:A56"/>
    <mergeCell ref="B55:D55"/>
    <mergeCell ref="E55:E56"/>
    <mergeCell ref="A46:A47"/>
    <mergeCell ref="B46:D46"/>
    <mergeCell ref="E46:E47"/>
    <mergeCell ref="A64:A65"/>
    <mergeCell ref="B64:D64"/>
    <mergeCell ref="A2:E2"/>
    <mergeCell ref="A3:E3"/>
    <mergeCell ref="A38:A39"/>
    <mergeCell ref="B38:D38"/>
    <mergeCell ref="E38:E39"/>
    <mergeCell ref="A5:A6"/>
    <mergeCell ref="B5:D5"/>
    <mergeCell ref="E5:E6"/>
    <mergeCell ref="A30:A31"/>
    <mergeCell ref="B30:D30"/>
    <mergeCell ref="E30:E31"/>
    <mergeCell ref="A22:A23"/>
    <mergeCell ref="B22:D22"/>
    <mergeCell ref="E22:E23"/>
    <mergeCell ref="A87:E87"/>
    <mergeCell ref="A86:E86"/>
    <mergeCell ref="A73:A74"/>
    <mergeCell ref="B73:D73"/>
    <mergeCell ref="E73:E74"/>
    <mergeCell ref="A83:B83"/>
  </mergeCells>
  <phoneticPr fontId="2" type="noConversion"/>
  <hyperlinks>
    <hyperlink ref="E1" location="Index!A1" display="Index"/>
  </hyperlinks>
  <pageMargins left="0.75" right="0.75" top="1" bottom="1" header="0.5" footer="0.5"/>
  <pageSetup paperSize="9" scale="63" orientation="landscape" r:id="rId1"/>
  <headerFooter alignWithMargins="0">
    <oddHeader>&amp;CCourt Statistics Quarterly 
Additional Tables - 2014</oddHeader>
    <oddFooter>Page &amp;P of &amp;N</oddFooter>
  </headerFooter>
  <rowBreaks count="1" manualBreakCount="1">
    <brk id="45"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V34"/>
  <sheetViews>
    <sheetView zoomScaleSheetLayoutView="100" workbookViewId="0">
      <selection activeCell="B70" sqref="B70"/>
    </sheetView>
  </sheetViews>
  <sheetFormatPr defaultColWidth="13.42578125" defaultRowHeight="12.75" x14ac:dyDescent="0.2"/>
  <cols>
    <col min="1" max="1" width="13.42578125" style="163" customWidth="1"/>
    <col min="2" max="4" width="23.140625" style="163" customWidth="1"/>
    <col min="5" max="16384" width="13.42578125" style="163"/>
  </cols>
  <sheetData>
    <row r="1" spans="1:4" ht="12.75" customHeight="1" x14ac:dyDescent="0.2">
      <c r="A1" s="890" t="s">
        <v>667</v>
      </c>
      <c r="B1" s="368"/>
      <c r="D1" s="188" t="s">
        <v>531</v>
      </c>
    </row>
    <row r="2" spans="1:4" ht="14.25" x14ac:dyDescent="0.2">
      <c r="A2" s="385" t="s">
        <v>715</v>
      </c>
      <c r="B2" s="385"/>
    </row>
    <row r="3" spans="1:4" ht="14.25" customHeight="1" x14ac:dyDescent="0.2">
      <c r="A3" s="582" t="s">
        <v>785</v>
      </c>
      <c r="B3" s="385"/>
    </row>
    <row r="4" spans="1:4" x14ac:dyDescent="0.2">
      <c r="A4" s="390"/>
    </row>
    <row r="5" spans="1:4" ht="36" customHeight="1" x14ac:dyDescent="0.2">
      <c r="A5" s="452" t="s">
        <v>261</v>
      </c>
      <c r="B5" s="746" t="s">
        <v>262</v>
      </c>
      <c r="C5" s="746" t="s">
        <v>716</v>
      </c>
      <c r="D5" s="746" t="s">
        <v>49</v>
      </c>
    </row>
    <row r="6" spans="1:4" ht="18.75" customHeight="1" x14ac:dyDescent="0.2">
      <c r="A6" s="453">
        <v>2005</v>
      </c>
      <c r="B6" s="289">
        <v>3841</v>
      </c>
      <c r="C6" s="176">
        <v>224</v>
      </c>
      <c r="D6" s="454">
        <v>4.0999999999999996</v>
      </c>
    </row>
    <row r="7" spans="1:4" ht="18.75" customHeight="1" x14ac:dyDescent="0.2">
      <c r="A7" s="453">
        <v>2006</v>
      </c>
      <c r="B7" s="289">
        <v>4246</v>
      </c>
      <c r="C7" s="176">
        <v>199</v>
      </c>
      <c r="D7" s="454">
        <v>3.6</v>
      </c>
    </row>
    <row r="8" spans="1:4" ht="18.75" customHeight="1" x14ac:dyDescent="0.2">
      <c r="A8" s="453">
        <v>2007</v>
      </c>
      <c r="B8" s="289">
        <v>4794</v>
      </c>
      <c r="C8" s="176">
        <v>221</v>
      </c>
      <c r="D8" s="454">
        <v>4.0999999999999996</v>
      </c>
    </row>
    <row r="9" spans="1:4" ht="18.75" customHeight="1" x14ac:dyDescent="0.2">
      <c r="A9" s="453">
        <v>2008</v>
      </c>
      <c r="B9" s="289">
        <v>5173</v>
      </c>
      <c r="C9" s="176">
        <v>251</v>
      </c>
      <c r="D9" s="455">
        <v>4.3</v>
      </c>
    </row>
    <row r="10" spans="1:4" ht="18.75" customHeight="1" x14ac:dyDescent="0.2">
      <c r="A10" s="453">
        <v>2009</v>
      </c>
      <c r="B10" s="289">
        <v>5694</v>
      </c>
      <c r="C10" s="176">
        <v>196</v>
      </c>
      <c r="D10" s="455">
        <v>3.8</v>
      </c>
    </row>
    <row r="11" spans="1:4" ht="18.75" customHeight="1" x14ac:dyDescent="0.2">
      <c r="A11" s="453">
        <v>2010</v>
      </c>
      <c r="B11" s="289">
        <v>4864</v>
      </c>
      <c r="C11" s="456">
        <v>182</v>
      </c>
      <c r="D11" s="455">
        <v>4</v>
      </c>
    </row>
    <row r="12" spans="1:4" ht="18.75" customHeight="1" x14ac:dyDescent="0.2">
      <c r="A12" s="108">
        <v>2011</v>
      </c>
      <c r="B12" s="195">
        <v>4726</v>
      </c>
      <c r="C12" s="456">
        <v>193</v>
      </c>
      <c r="D12" s="456">
        <v>3.6</v>
      </c>
    </row>
    <row r="13" spans="1:4" ht="18.75" customHeight="1" x14ac:dyDescent="0.2">
      <c r="A13" s="747" t="s">
        <v>720</v>
      </c>
      <c r="B13" s="195">
        <v>5549</v>
      </c>
      <c r="C13" s="176">
        <v>217</v>
      </c>
      <c r="D13" s="456">
        <v>3.7</v>
      </c>
    </row>
    <row r="14" spans="1:4" ht="18.75" customHeight="1" x14ac:dyDescent="0.2">
      <c r="A14" s="108">
        <v>2013</v>
      </c>
      <c r="B14" s="195">
        <v>5186</v>
      </c>
      <c r="C14" s="176">
        <v>287</v>
      </c>
      <c r="D14" s="456">
        <v>2.4</v>
      </c>
    </row>
    <row r="15" spans="1:4" ht="18.75" customHeight="1" x14ac:dyDescent="0.2">
      <c r="A15" s="1091">
        <v>2014</v>
      </c>
      <c r="B15" s="195">
        <v>5359</v>
      </c>
      <c r="C15" s="176">
        <v>226</v>
      </c>
      <c r="D15" s="456">
        <v>3.4</v>
      </c>
    </row>
    <row r="16" spans="1:4" ht="18.75" customHeight="1" x14ac:dyDescent="0.2">
      <c r="A16" s="434">
        <v>2015</v>
      </c>
      <c r="B16" s="203">
        <v>4874</v>
      </c>
      <c r="C16" s="313">
        <v>199</v>
      </c>
      <c r="D16" s="457">
        <v>3.3</v>
      </c>
    </row>
    <row r="17" spans="1:256" ht="18.75" customHeight="1" x14ac:dyDescent="0.2">
      <c r="A17" s="982"/>
      <c r="B17" s="195"/>
      <c r="C17" s="176"/>
      <c r="D17" s="456"/>
    </row>
    <row r="18" spans="1:256" ht="12.75" customHeight="1" x14ac:dyDescent="0.2">
      <c r="A18" s="1041" t="s">
        <v>713</v>
      </c>
    </row>
    <row r="19" spans="1:256" x14ac:dyDescent="0.2">
      <c r="A19" s="1427"/>
      <c r="B19" s="1428"/>
      <c r="C19" s="1428"/>
      <c r="D19" s="231"/>
    </row>
    <row r="20" spans="1:256" x14ac:dyDescent="0.2">
      <c r="A20" s="458" t="s">
        <v>154</v>
      </c>
      <c r="B20" s="222"/>
      <c r="C20" s="222"/>
      <c r="D20" s="231"/>
    </row>
    <row r="21" spans="1:256" ht="12.75" customHeight="1" x14ac:dyDescent="0.2">
      <c r="A21" s="482" t="s">
        <v>714</v>
      </c>
      <c r="B21" s="482"/>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t="s">
        <v>19</v>
      </c>
      <c r="AD21" s="482" t="s">
        <v>19</v>
      </c>
      <c r="AE21" s="482" t="s">
        <v>19</v>
      </c>
      <c r="AF21" s="482" t="s">
        <v>19</v>
      </c>
      <c r="AG21" s="482" t="s">
        <v>19</v>
      </c>
      <c r="AH21" s="482" t="s">
        <v>19</v>
      </c>
      <c r="AI21" s="482" t="s">
        <v>19</v>
      </c>
      <c r="AJ21" s="482" t="s">
        <v>19</v>
      </c>
      <c r="AK21" s="482" t="s">
        <v>19</v>
      </c>
      <c r="AL21" s="482" t="s">
        <v>19</v>
      </c>
      <c r="AM21" s="482" t="s">
        <v>19</v>
      </c>
      <c r="AN21" s="482" t="s">
        <v>19</v>
      </c>
      <c r="AO21" s="482" t="s">
        <v>19</v>
      </c>
      <c r="AP21" s="482" t="s">
        <v>19</v>
      </c>
      <c r="AQ21" s="482" t="s">
        <v>19</v>
      </c>
      <c r="AR21" s="482" t="s">
        <v>19</v>
      </c>
      <c r="AS21" s="482" t="s">
        <v>19</v>
      </c>
      <c r="AT21" s="482" t="s">
        <v>19</v>
      </c>
      <c r="AU21" s="482" t="s">
        <v>19</v>
      </c>
      <c r="AV21" s="482" t="s">
        <v>19</v>
      </c>
      <c r="AW21" s="482" t="s">
        <v>19</v>
      </c>
      <c r="AX21" s="482" t="s">
        <v>19</v>
      </c>
      <c r="AY21" s="482" t="s">
        <v>19</v>
      </c>
      <c r="AZ21" s="482" t="s">
        <v>19</v>
      </c>
      <c r="BA21" s="482" t="s">
        <v>19</v>
      </c>
      <c r="BB21" s="482" t="s">
        <v>19</v>
      </c>
      <c r="BC21" s="482" t="s">
        <v>19</v>
      </c>
      <c r="BD21" s="482" t="s">
        <v>19</v>
      </c>
      <c r="BE21" s="482" t="s">
        <v>19</v>
      </c>
      <c r="BF21" s="482" t="s">
        <v>19</v>
      </c>
      <c r="BG21" s="482" t="s">
        <v>19</v>
      </c>
      <c r="BH21" s="482" t="s">
        <v>19</v>
      </c>
      <c r="BI21" s="482" t="s">
        <v>19</v>
      </c>
      <c r="BJ21" s="482" t="s">
        <v>19</v>
      </c>
      <c r="BK21" s="482" t="s">
        <v>19</v>
      </c>
      <c r="BL21" s="482" t="s">
        <v>19</v>
      </c>
      <c r="BM21" s="482" t="s">
        <v>19</v>
      </c>
      <c r="BN21" s="482" t="s">
        <v>19</v>
      </c>
      <c r="BO21" s="482" t="s">
        <v>19</v>
      </c>
      <c r="BP21" s="482" t="s">
        <v>19</v>
      </c>
      <c r="BQ21" s="482" t="s">
        <v>19</v>
      </c>
      <c r="BR21" s="482" t="s">
        <v>19</v>
      </c>
      <c r="BS21" s="482" t="s">
        <v>19</v>
      </c>
      <c r="BT21" s="482" t="s">
        <v>19</v>
      </c>
      <c r="BU21" s="482" t="s">
        <v>19</v>
      </c>
      <c r="BV21" s="482" t="s">
        <v>19</v>
      </c>
      <c r="BW21" s="482" t="s">
        <v>19</v>
      </c>
      <c r="BX21" s="482" t="s">
        <v>19</v>
      </c>
      <c r="BY21" s="482" t="s">
        <v>19</v>
      </c>
      <c r="BZ21" s="482" t="s">
        <v>19</v>
      </c>
      <c r="CA21" s="482" t="s">
        <v>19</v>
      </c>
      <c r="CB21" s="482" t="s">
        <v>19</v>
      </c>
      <c r="CC21" s="482" t="s">
        <v>19</v>
      </c>
      <c r="CD21" s="482" t="s">
        <v>19</v>
      </c>
      <c r="CE21" s="482" t="s">
        <v>19</v>
      </c>
      <c r="CF21" s="482" t="s">
        <v>19</v>
      </c>
      <c r="CG21" s="482" t="s">
        <v>19</v>
      </c>
      <c r="CH21" s="482" t="s">
        <v>19</v>
      </c>
      <c r="CI21" s="482" t="s">
        <v>19</v>
      </c>
      <c r="CJ21" s="482" t="s">
        <v>19</v>
      </c>
      <c r="CK21" s="482" t="s">
        <v>19</v>
      </c>
      <c r="CL21" s="482" t="s">
        <v>19</v>
      </c>
      <c r="CM21" s="482" t="s">
        <v>19</v>
      </c>
      <c r="CN21" s="482" t="s">
        <v>19</v>
      </c>
      <c r="CO21" s="482" t="s">
        <v>19</v>
      </c>
      <c r="CP21" s="482" t="s">
        <v>19</v>
      </c>
      <c r="CQ21" s="482" t="s">
        <v>19</v>
      </c>
      <c r="CR21" s="482" t="s">
        <v>19</v>
      </c>
      <c r="CS21" s="482" t="s">
        <v>19</v>
      </c>
      <c r="CT21" s="482" t="s">
        <v>19</v>
      </c>
      <c r="CU21" s="482" t="s">
        <v>19</v>
      </c>
      <c r="CV21" s="482" t="s">
        <v>19</v>
      </c>
      <c r="CW21" s="482" t="s">
        <v>19</v>
      </c>
      <c r="CX21" s="482" t="s">
        <v>19</v>
      </c>
      <c r="CY21" s="482" t="s">
        <v>19</v>
      </c>
      <c r="CZ21" s="482" t="s">
        <v>19</v>
      </c>
      <c r="DA21" s="482" t="s">
        <v>19</v>
      </c>
      <c r="DB21" s="482" t="s">
        <v>19</v>
      </c>
      <c r="DC21" s="482" t="s">
        <v>19</v>
      </c>
      <c r="DD21" s="482" t="s">
        <v>19</v>
      </c>
      <c r="DE21" s="482" t="s">
        <v>19</v>
      </c>
      <c r="DF21" s="482" t="s">
        <v>19</v>
      </c>
      <c r="DG21" s="482" t="s">
        <v>19</v>
      </c>
      <c r="DH21" s="482" t="s">
        <v>19</v>
      </c>
      <c r="DI21" s="482" t="s">
        <v>19</v>
      </c>
      <c r="DJ21" s="482" t="s">
        <v>19</v>
      </c>
      <c r="DK21" s="482" t="s">
        <v>19</v>
      </c>
      <c r="DL21" s="482" t="s">
        <v>19</v>
      </c>
      <c r="DM21" s="482" t="s">
        <v>19</v>
      </c>
      <c r="DN21" s="482" t="s">
        <v>19</v>
      </c>
      <c r="DO21" s="482" t="s">
        <v>19</v>
      </c>
      <c r="DP21" s="482" t="s">
        <v>19</v>
      </c>
      <c r="DQ21" s="482" t="s">
        <v>19</v>
      </c>
      <c r="DR21" s="482" t="s">
        <v>19</v>
      </c>
      <c r="DS21" s="482" t="s">
        <v>19</v>
      </c>
      <c r="DT21" s="482" t="s">
        <v>19</v>
      </c>
      <c r="DU21" s="482" t="s">
        <v>19</v>
      </c>
      <c r="DV21" s="482" t="s">
        <v>19</v>
      </c>
      <c r="DW21" s="482" t="s">
        <v>19</v>
      </c>
      <c r="DX21" s="482" t="s">
        <v>19</v>
      </c>
      <c r="DY21" s="482" t="s">
        <v>19</v>
      </c>
      <c r="DZ21" s="482" t="s">
        <v>19</v>
      </c>
      <c r="EA21" s="482" t="s">
        <v>19</v>
      </c>
      <c r="EB21" s="482" t="s">
        <v>19</v>
      </c>
      <c r="EC21" s="482" t="s">
        <v>19</v>
      </c>
      <c r="ED21" s="482" t="s">
        <v>19</v>
      </c>
      <c r="EE21" s="482" t="s">
        <v>19</v>
      </c>
      <c r="EF21" s="482" t="s">
        <v>19</v>
      </c>
      <c r="EG21" s="482" t="s">
        <v>19</v>
      </c>
      <c r="EH21" s="482" t="s">
        <v>19</v>
      </c>
      <c r="EI21" s="482" t="s">
        <v>19</v>
      </c>
      <c r="EJ21" s="482" t="s">
        <v>19</v>
      </c>
      <c r="EK21" s="482" t="s">
        <v>19</v>
      </c>
      <c r="EL21" s="482" t="s">
        <v>19</v>
      </c>
      <c r="EM21" s="482" t="s">
        <v>19</v>
      </c>
      <c r="EN21" s="482" t="s">
        <v>19</v>
      </c>
      <c r="EO21" s="482" t="s">
        <v>19</v>
      </c>
      <c r="EP21" s="482" t="s">
        <v>19</v>
      </c>
      <c r="EQ21" s="482" t="s">
        <v>19</v>
      </c>
      <c r="ER21" s="482" t="s">
        <v>19</v>
      </c>
      <c r="ES21" s="482" t="s">
        <v>19</v>
      </c>
      <c r="ET21" s="482" t="s">
        <v>19</v>
      </c>
      <c r="EU21" s="482" t="s">
        <v>19</v>
      </c>
      <c r="EV21" s="482" t="s">
        <v>19</v>
      </c>
      <c r="EW21" s="482" t="s">
        <v>19</v>
      </c>
      <c r="EX21" s="482" t="s">
        <v>19</v>
      </c>
      <c r="EY21" s="482" t="s">
        <v>19</v>
      </c>
      <c r="EZ21" s="482" t="s">
        <v>19</v>
      </c>
      <c r="FA21" s="482" t="s">
        <v>19</v>
      </c>
      <c r="FB21" s="482" t="s">
        <v>19</v>
      </c>
      <c r="FC21" s="482" t="s">
        <v>19</v>
      </c>
      <c r="FD21" s="482" t="s">
        <v>19</v>
      </c>
      <c r="FE21" s="482" t="s">
        <v>19</v>
      </c>
      <c r="FF21" s="482" t="s">
        <v>19</v>
      </c>
      <c r="FG21" s="482" t="s">
        <v>19</v>
      </c>
      <c r="FH21" s="482" t="s">
        <v>19</v>
      </c>
      <c r="FI21" s="482" t="s">
        <v>19</v>
      </c>
      <c r="FJ21" s="482" t="s">
        <v>19</v>
      </c>
      <c r="FK21" s="482" t="s">
        <v>19</v>
      </c>
      <c r="FL21" s="482" t="s">
        <v>19</v>
      </c>
      <c r="FM21" s="482" t="s">
        <v>19</v>
      </c>
      <c r="FN21" s="482" t="s">
        <v>19</v>
      </c>
      <c r="FO21" s="482" t="s">
        <v>19</v>
      </c>
      <c r="FP21" s="482" t="s">
        <v>19</v>
      </c>
      <c r="FQ21" s="482" t="s">
        <v>19</v>
      </c>
      <c r="FR21" s="482" t="s">
        <v>19</v>
      </c>
      <c r="FS21" s="482" t="s">
        <v>19</v>
      </c>
      <c r="FT21" s="482" t="s">
        <v>19</v>
      </c>
      <c r="FU21" s="482" t="s">
        <v>19</v>
      </c>
      <c r="FV21" s="482" t="s">
        <v>19</v>
      </c>
      <c r="FW21" s="482" t="s">
        <v>19</v>
      </c>
      <c r="FX21" s="482" t="s">
        <v>19</v>
      </c>
      <c r="FY21" s="482" t="s">
        <v>19</v>
      </c>
      <c r="FZ21" s="482" t="s">
        <v>19</v>
      </c>
      <c r="GA21" s="482" t="s">
        <v>19</v>
      </c>
      <c r="GB21" s="482" t="s">
        <v>19</v>
      </c>
      <c r="GC21" s="482" t="s">
        <v>19</v>
      </c>
      <c r="GD21" s="482" t="s">
        <v>19</v>
      </c>
      <c r="GE21" s="482" t="s">
        <v>19</v>
      </c>
      <c r="GF21" s="482" t="s">
        <v>19</v>
      </c>
      <c r="GG21" s="482" t="s">
        <v>19</v>
      </c>
      <c r="GH21" s="482" t="s">
        <v>19</v>
      </c>
      <c r="GI21" s="482" t="s">
        <v>19</v>
      </c>
      <c r="GJ21" s="482" t="s">
        <v>19</v>
      </c>
      <c r="GK21" s="482" t="s">
        <v>19</v>
      </c>
      <c r="GL21" s="482" t="s">
        <v>19</v>
      </c>
      <c r="GM21" s="482" t="s">
        <v>19</v>
      </c>
      <c r="GN21" s="482" t="s">
        <v>19</v>
      </c>
      <c r="GO21" s="482" t="s">
        <v>19</v>
      </c>
      <c r="GP21" s="482" t="s">
        <v>19</v>
      </c>
      <c r="GQ21" s="482" t="s">
        <v>19</v>
      </c>
      <c r="GR21" s="482" t="s">
        <v>19</v>
      </c>
      <c r="GS21" s="482" t="s">
        <v>19</v>
      </c>
      <c r="GT21" s="482" t="s">
        <v>19</v>
      </c>
      <c r="GU21" s="482" t="s">
        <v>19</v>
      </c>
      <c r="GV21" s="482" t="s">
        <v>19</v>
      </c>
      <c r="GW21" s="482" t="s">
        <v>19</v>
      </c>
      <c r="GX21" s="482" t="s">
        <v>19</v>
      </c>
      <c r="GY21" s="482" t="s">
        <v>19</v>
      </c>
      <c r="GZ21" s="482" t="s">
        <v>19</v>
      </c>
      <c r="HA21" s="482" t="s">
        <v>19</v>
      </c>
      <c r="HB21" s="482" t="s">
        <v>19</v>
      </c>
      <c r="HC21" s="482" t="s">
        <v>19</v>
      </c>
      <c r="HD21" s="482" t="s">
        <v>19</v>
      </c>
      <c r="HE21" s="482" t="s">
        <v>19</v>
      </c>
      <c r="HF21" s="482" t="s">
        <v>19</v>
      </c>
      <c r="HG21" s="482" t="s">
        <v>19</v>
      </c>
      <c r="HH21" s="482" t="s">
        <v>19</v>
      </c>
      <c r="HI21" s="482" t="s">
        <v>19</v>
      </c>
      <c r="HJ21" s="482" t="s">
        <v>19</v>
      </c>
      <c r="HK21" s="482" t="s">
        <v>19</v>
      </c>
      <c r="HL21" s="482" t="s">
        <v>19</v>
      </c>
      <c r="HM21" s="482" t="s">
        <v>19</v>
      </c>
      <c r="HN21" s="482" t="s">
        <v>19</v>
      </c>
      <c r="HO21" s="482" t="s">
        <v>19</v>
      </c>
      <c r="HP21" s="482" t="s">
        <v>19</v>
      </c>
      <c r="HQ21" s="482" t="s">
        <v>19</v>
      </c>
      <c r="HR21" s="482" t="s">
        <v>19</v>
      </c>
      <c r="HS21" s="482" t="s">
        <v>19</v>
      </c>
      <c r="HT21" s="482" t="s">
        <v>19</v>
      </c>
      <c r="HU21" s="482" t="s">
        <v>19</v>
      </c>
      <c r="HV21" s="482" t="s">
        <v>19</v>
      </c>
      <c r="HW21" s="482" t="s">
        <v>19</v>
      </c>
      <c r="HX21" s="482" t="s">
        <v>19</v>
      </c>
      <c r="HY21" s="482" t="s">
        <v>19</v>
      </c>
      <c r="HZ21" s="482" t="s">
        <v>19</v>
      </c>
      <c r="IA21" s="482" t="s">
        <v>19</v>
      </c>
      <c r="IB21" s="482" t="s">
        <v>19</v>
      </c>
      <c r="IC21" s="482" t="s">
        <v>19</v>
      </c>
      <c r="ID21" s="482" t="s">
        <v>19</v>
      </c>
      <c r="IE21" s="482" t="s">
        <v>19</v>
      </c>
      <c r="IF21" s="482" t="s">
        <v>19</v>
      </c>
      <c r="IG21" s="482" t="s">
        <v>19</v>
      </c>
      <c r="IH21" s="482" t="s">
        <v>19</v>
      </c>
      <c r="II21" s="482" t="s">
        <v>19</v>
      </c>
      <c r="IJ21" s="482" t="s">
        <v>19</v>
      </c>
      <c r="IK21" s="482" t="s">
        <v>19</v>
      </c>
      <c r="IL21" s="482" t="s">
        <v>19</v>
      </c>
      <c r="IM21" s="482" t="s">
        <v>19</v>
      </c>
      <c r="IN21" s="482" t="s">
        <v>19</v>
      </c>
      <c r="IO21" s="482" t="s">
        <v>19</v>
      </c>
      <c r="IP21" s="482" t="s">
        <v>19</v>
      </c>
      <c r="IQ21" s="482" t="s">
        <v>19</v>
      </c>
      <c r="IR21" s="482" t="s">
        <v>19</v>
      </c>
      <c r="IS21" s="482" t="s">
        <v>19</v>
      </c>
      <c r="IT21" s="482" t="s">
        <v>19</v>
      </c>
      <c r="IU21" s="482" t="s">
        <v>19</v>
      </c>
      <c r="IV21" s="482" t="s">
        <v>19</v>
      </c>
    </row>
    <row r="22" spans="1:256" ht="24.95" customHeight="1" x14ac:dyDescent="0.2">
      <c r="A22" s="1411" t="s">
        <v>717</v>
      </c>
      <c r="B22" s="1317"/>
      <c r="C22" s="1317"/>
      <c r="D22" s="1317"/>
    </row>
    <row r="23" spans="1:256" ht="24.95" customHeight="1" x14ac:dyDescent="0.2">
      <c r="A23" s="1411" t="s">
        <v>718</v>
      </c>
      <c r="B23" s="1317"/>
      <c r="C23" s="1317"/>
      <c r="D23" s="1317"/>
    </row>
    <row r="24" spans="1:256" x14ac:dyDescent="0.2">
      <c r="A24" s="1411" t="s">
        <v>719</v>
      </c>
      <c r="B24" s="1317"/>
      <c r="C24" s="1317"/>
      <c r="D24" s="1317"/>
      <c r="E24" s="176"/>
      <c r="F24" s="176"/>
    </row>
    <row r="25" spans="1:256" x14ac:dyDescent="0.2">
      <c r="A25" s="995"/>
      <c r="B25" s="983"/>
      <c r="C25" s="983"/>
      <c r="D25" s="983"/>
      <c r="E25" s="176"/>
      <c r="F25" s="176"/>
    </row>
    <row r="26" spans="1:256" x14ac:dyDescent="0.2">
      <c r="A26" s="92" t="s">
        <v>99</v>
      </c>
      <c r="B26" s="459"/>
      <c r="C26" s="218"/>
      <c r="D26" s="218"/>
      <c r="E26" s="176"/>
      <c r="F26" s="176"/>
    </row>
    <row r="27" spans="1:256" x14ac:dyDescent="0.2">
      <c r="A27" s="93" t="s">
        <v>102</v>
      </c>
      <c r="B27" s="460"/>
      <c r="C27" s="460"/>
      <c r="D27" s="460"/>
      <c r="E27" s="176"/>
      <c r="F27" s="176"/>
    </row>
    <row r="28" spans="1:256" x14ac:dyDescent="0.2">
      <c r="A28" s="218"/>
      <c r="B28" s="461"/>
      <c r="C28" s="218"/>
      <c r="D28" s="218"/>
      <c r="E28" s="176"/>
      <c r="F28" s="176"/>
    </row>
    <row r="29" spans="1:256" x14ac:dyDescent="0.2">
      <c r="A29" s="462"/>
      <c r="B29" s="210"/>
      <c r="C29" s="218"/>
      <c r="D29" s="463"/>
      <c r="E29" s="176"/>
      <c r="F29" s="176"/>
    </row>
    <row r="30" spans="1:256" x14ac:dyDescent="0.2">
      <c r="A30" s="462"/>
      <c r="B30" s="210"/>
      <c r="C30" s="218"/>
      <c r="D30" s="463"/>
      <c r="E30" s="176"/>
      <c r="F30" s="176"/>
    </row>
    <row r="31" spans="1:256" x14ac:dyDescent="0.2">
      <c r="A31" s="462"/>
      <c r="B31" s="210"/>
      <c r="C31" s="218"/>
      <c r="D31" s="464"/>
      <c r="E31" s="176"/>
      <c r="F31" s="176"/>
    </row>
    <row r="32" spans="1:256" x14ac:dyDescent="0.2">
      <c r="A32" s="462"/>
      <c r="B32" s="210"/>
      <c r="C32" s="218"/>
      <c r="D32" s="464"/>
      <c r="E32" s="176"/>
      <c r="F32" s="176"/>
    </row>
    <row r="33" spans="1:6" x14ac:dyDescent="0.2">
      <c r="A33" s="444"/>
      <c r="B33" s="465"/>
      <c r="C33" s="218"/>
      <c r="D33" s="218"/>
      <c r="E33" s="176"/>
      <c r="F33" s="176"/>
    </row>
    <row r="34" spans="1:6" x14ac:dyDescent="0.2">
      <c r="A34" s="420"/>
      <c r="B34" s="176"/>
      <c r="C34" s="176"/>
      <c r="D34" s="176"/>
      <c r="E34" s="176"/>
      <c r="F34" s="176"/>
    </row>
  </sheetData>
  <mergeCells count="4">
    <mergeCell ref="A19:C19"/>
    <mergeCell ref="A22:D22"/>
    <mergeCell ref="A23:D23"/>
    <mergeCell ref="A24:D24"/>
  </mergeCells>
  <phoneticPr fontId="2" type="noConversion"/>
  <hyperlinks>
    <hyperlink ref="D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V40"/>
  <sheetViews>
    <sheetView zoomScaleSheetLayoutView="100" workbookViewId="0">
      <selection activeCell="B70" sqref="B70"/>
    </sheetView>
  </sheetViews>
  <sheetFormatPr defaultRowHeight="12.75" x14ac:dyDescent="0.2"/>
  <cols>
    <col min="1" max="1" width="27.7109375" style="163" customWidth="1"/>
    <col min="2" max="2" width="30" style="163" customWidth="1"/>
    <col min="3" max="16384" width="9.140625" style="163"/>
  </cols>
  <sheetData>
    <row r="1" spans="1:4" x14ac:dyDescent="0.2">
      <c r="A1" s="890" t="s">
        <v>668</v>
      </c>
      <c r="B1" s="188" t="s">
        <v>531</v>
      </c>
    </row>
    <row r="2" spans="1:4" ht="14.25" x14ac:dyDescent="0.2">
      <c r="A2" s="437" t="s">
        <v>295</v>
      </c>
      <c r="B2" s="368"/>
    </row>
    <row r="3" spans="1:4" ht="14.25" x14ac:dyDescent="0.2">
      <c r="A3" s="582" t="s">
        <v>786</v>
      </c>
      <c r="B3" s="385"/>
    </row>
    <row r="4" spans="1:4" ht="12.75" customHeight="1" x14ac:dyDescent="0.2">
      <c r="A4" s="387"/>
      <c r="B4" s="385"/>
    </row>
    <row r="5" spans="1:4" x14ac:dyDescent="0.2">
      <c r="A5" s="452" t="s">
        <v>261</v>
      </c>
      <c r="B5" s="466" t="s">
        <v>264</v>
      </c>
    </row>
    <row r="6" spans="1:4" x14ac:dyDescent="0.2">
      <c r="A6" s="300">
        <v>2003</v>
      </c>
      <c r="B6" s="467">
        <v>6485</v>
      </c>
    </row>
    <row r="7" spans="1:4" x14ac:dyDescent="0.2">
      <c r="A7" s="300">
        <v>2004</v>
      </c>
      <c r="B7" s="467">
        <v>9446</v>
      </c>
    </row>
    <row r="8" spans="1:4" x14ac:dyDescent="0.2">
      <c r="A8" s="300">
        <v>2005</v>
      </c>
      <c r="B8" s="468">
        <v>9335</v>
      </c>
    </row>
    <row r="9" spans="1:4" x14ac:dyDescent="0.2">
      <c r="A9" s="453">
        <v>2006</v>
      </c>
      <c r="B9" s="468">
        <v>7626</v>
      </c>
    </row>
    <row r="10" spans="1:4" x14ac:dyDescent="0.2">
      <c r="A10" s="453">
        <v>2007</v>
      </c>
      <c r="B10" s="469">
        <v>8794</v>
      </c>
    </row>
    <row r="11" spans="1:4" x14ac:dyDescent="0.2">
      <c r="A11" s="453">
        <v>2008</v>
      </c>
      <c r="B11" s="468">
        <v>11660</v>
      </c>
    </row>
    <row r="12" spans="1:4" x14ac:dyDescent="0.2">
      <c r="A12" s="453">
        <v>2009</v>
      </c>
      <c r="B12" s="468">
        <v>9297</v>
      </c>
    </row>
    <row r="13" spans="1:4" x14ac:dyDescent="0.2">
      <c r="A13" s="453">
        <v>2010</v>
      </c>
      <c r="B13" s="468">
        <v>8113</v>
      </c>
    </row>
    <row r="14" spans="1:4" x14ac:dyDescent="0.2">
      <c r="A14" s="453">
        <v>2011</v>
      </c>
      <c r="B14" s="468">
        <v>9642</v>
      </c>
      <c r="D14" s="195"/>
    </row>
    <row r="15" spans="1:4" x14ac:dyDescent="0.2">
      <c r="A15" s="453">
        <v>2012</v>
      </c>
      <c r="B15" s="468">
        <v>10254</v>
      </c>
      <c r="D15" s="195"/>
    </row>
    <row r="16" spans="1:4" x14ac:dyDescent="0.2">
      <c r="A16" s="453">
        <v>2013</v>
      </c>
      <c r="B16" s="470">
        <v>12013</v>
      </c>
      <c r="D16" s="195"/>
    </row>
    <row r="17" spans="1:256" x14ac:dyDescent="0.2">
      <c r="A17" s="1091">
        <v>2014</v>
      </c>
      <c r="B17" s="470">
        <v>12010</v>
      </c>
    </row>
    <row r="18" spans="1:256" x14ac:dyDescent="0.2">
      <c r="A18" s="434">
        <v>2015</v>
      </c>
      <c r="B18" s="471">
        <v>10130</v>
      </c>
    </row>
    <row r="19" spans="1:256" x14ac:dyDescent="0.2">
      <c r="A19" s="982"/>
      <c r="B19" s="470"/>
    </row>
    <row r="20" spans="1:256" x14ac:dyDescent="0.2">
      <c r="A20" s="1041" t="s">
        <v>713</v>
      </c>
    </row>
    <row r="21" spans="1:256" ht="12.75" customHeight="1" x14ac:dyDescent="0.2">
      <c r="A21" s="1378"/>
      <c r="B21" s="1318"/>
    </row>
    <row r="22" spans="1:256" x14ac:dyDescent="0.2">
      <c r="A22" s="420" t="s">
        <v>154</v>
      </c>
    </row>
    <row r="23" spans="1:256" ht="21.75" customHeight="1" x14ac:dyDescent="0.2">
      <c r="A23" s="1411" t="s">
        <v>818</v>
      </c>
      <c r="B23" s="1411"/>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t="s">
        <v>19</v>
      </c>
      <c r="AD23" s="482" t="s">
        <v>19</v>
      </c>
      <c r="AE23" s="482" t="s">
        <v>19</v>
      </c>
      <c r="AF23" s="482" t="s">
        <v>19</v>
      </c>
      <c r="AG23" s="482" t="s">
        <v>19</v>
      </c>
      <c r="AH23" s="482" t="s">
        <v>19</v>
      </c>
      <c r="AI23" s="482" t="s">
        <v>19</v>
      </c>
      <c r="AJ23" s="482" t="s">
        <v>19</v>
      </c>
      <c r="AK23" s="482" t="s">
        <v>19</v>
      </c>
      <c r="AL23" s="482" t="s">
        <v>19</v>
      </c>
      <c r="AM23" s="482" t="s">
        <v>19</v>
      </c>
      <c r="AN23" s="482" t="s">
        <v>19</v>
      </c>
      <c r="AO23" s="482" t="s">
        <v>19</v>
      </c>
      <c r="AP23" s="482" t="s">
        <v>19</v>
      </c>
      <c r="AQ23" s="482" t="s">
        <v>19</v>
      </c>
      <c r="AR23" s="482" t="s">
        <v>19</v>
      </c>
      <c r="AS23" s="482" t="s">
        <v>19</v>
      </c>
      <c r="AT23" s="482" t="s">
        <v>19</v>
      </c>
      <c r="AU23" s="482" t="s">
        <v>19</v>
      </c>
      <c r="AV23" s="482" t="s">
        <v>19</v>
      </c>
      <c r="AW23" s="482" t="s">
        <v>19</v>
      </c>
      <c r="AX23" s="482" t="s">
        <v>19</v>
      </c>
      <c r="AY23" s="482" t="s">
        <v>19</v>
      </c>
      <c r="AZ23" s="482" t="s">
        <v>19</v>
      </c>
      <c r="BA23" s="482" t="s">
        <v>19</v>
      </c>
      <c r="BB23" s="482" t="s">
        <v>19</v>
      </c>
      <c r="BC23" s="482" t="s">
        <v>19</v>
      </c>
      <c r="BD23" s="482" t="s">
        <v>19</v>
      </c>
      <c r="BE23" s="482" t="s">
        <v>19</v>
      </c>
      <c r="BF23" s="482" t="s">
        <v>19</v>
      </c>
      <c r="BG23" s="482" t="s">
        <v>19</v>
      </c>
      <c r="BH23" s="482" t="s">
        <v>19</v>
      </c>
      <c r="BI23" s="482" t="s">
        <v>19</v>
      </c>
      <c r="BJ23" s="482" t="s">
        <v>19</v>
      </c>
      <c r="BK23" s="482" t="s">
        <v>19</v>
      </c>
      <c r="BL23" s="482" t="s">
        <v>19</v>
      </c>
      <c r="BM23" s="482" t="s">
        <v>19</v>
      </c>
      <c r="BN23" s="482" t="s">
        <v>19</v>
      </c>
      <c r="BO23" s="482" t="s">
        <v>19</v>
      </c>
      <c r="BP23" s="482" t="s">
        <v>19</v>
      </c>
      <c r="BQ23" s="482" t="s">
        <v>19</v>
      </c>
      <c r="BR23" s="482" t="s">
        <v>19</v>
      </c>
      <c r="BS23" s="482" t="s">
        <v>19</v>
      </c>
      <c r="BT23" s="482" t="s">
        <v>19</v>
      </c>
      <c r="BU23" s="482" t="s">
        <v>19</v>
      </c>
      <c r="BV23" s="482" t="s">
        <v>19</v>
      </c>
      <c r="BW23" s="482" t="s">
        <v>19</v>
      </c>
      <c r="BX23" s="482" t="s">
        <v>19</v>
      </c>
      <c r="BY23" s="482" t="s">
        <v>19</v>
      </c>
      <c r="BZ23" s="482" t="s">
        <v>19</v>
      </c>
      <c r="CA23" s="482" t="s">
        <v>19</v>
      </c>
      <c r="CB23" s="482" t="s">
        <v>19</v>
      </c>
      <c r="CC23" s="482" t="s">
        <v>19</v>
      </c>
      <c r="CD23" s="482" t="s">
        <v>19</v>
      </c>
      <c r="CE23" s="482" t="s">
        <v>19</v>
      </c>
      <c r="CF23" s="482" t="s">
        <v>19</v>
      </c>
      <c r="CG23" s="482" t="s">
        <v>19</v>
      </c>
      <c r="CH23" s="482" t="s">
        <v>19</v>
      </c>
      <c r="CI23" s="482" t="s">
        <v>19</v>
      </c>
      <c r="CJ23" s="482" t="s">
        <v>19</v>
      </c>
      <c r="CK23" s="482" t="s">
        <v>19</v>
      </c>
      <c r="CL23" s="482" t="s">
        <v>19</v>
      </c>
      <c r="CM23" s="482" t="s">
        <v>19</v>
      </c>
      <c r="CN23" s="482" t="s">
        <v>19</v>
      </c>
      <c r="CO23" s="482" t="s">
        <v>19</v>
      </c>
      <c r="CP23" s="482" t="s">
        <v>19</v>
      </c>
      <c r="CQ23" s="482" t="s">
        <v>19</v>
      </c>
      <c r="CR23" s="482" t="s">
        <v>19</v>
      </c>
      <c r="CS23" s="482" t="s">
        <v>19</v>
      </c>
      <c r="CT23" s="482" t="s">
        <v>19</v>
      </c>
      <c r="CU23" s="482" t="s">
        <v>19</v>
      </c>
      <c r="CV23" s="482" t="s">
        <v>19</v>
      </c>
      <c r="CW23" s="482" t="s">
        <v>19</v>
      </c>
      <c r="CX23" s="482" t="s">
        <v>19</v>
      </c>
      <c r="CY23" s="482" t="s">
        <v>19</v>
      </c>
      <c r="CZ23" s="482" t="s">
        <v>19</v>
      </c>
      <c r="DA23" s="482" t="s">
        <v>19</v>
      </c>
      <c r="DB23" s="482" t="s">
        <v>19</v>
      </c>
      <c r="DC23" s="482" t="s">
        <v>19</v>
      </c>
      <c r="DD23" s="482" t="s">
        <v>19</v>
      </c>
      <c r="DE23" s="482" t="s">
        <v>19</v>
      </c>
      <c r="DF23" s="482" t="s">
        <v>19</v>
      </c>
      <c r="DG23" s="482" t="s">
        <v>19</v>
      </c>
      <c r="DH23" s="482" t="s">
        <v>19</v>
      </c>
      <c r="DI23" s="482" t="s">
        <v>19</v>
      </c>
      <c r="DJ23" s="482" t="s">
        <v>19</v>
      </c>
      <c r="DK23" s="482" t="s">
        <v>19</v>
      </c>
      <c r="DL23" s="482" t="s">
        <v>19</v>
      </c>
      <c r="DM23" s="482" t="s">
        <v>19</v>
      </c>
      <c r="DN23" s="482" t="s">
        <v>19</v>
      </c>
      <c r="DO23" s="482" t="s">
        <v>19</v>
      </c>
      <c r="DP23" s="482" t="s">
        <v>19</v>
      </c>
      <c r="DQ23" s="482" t="s">
        <v>19</v>
      </c>
      <c r="DR23" s="482" t="s">
        <v>19</v>
      </c>
      <c r="DS23" s="482" t="s">
        <v>19</v>
      </c>
      <c r="DT23" s="482" t="s">
        <v>19</v>
      </c>
      <c r="DU23" s="482" t="s">
        <v>19</v>
      </c>
      <c r="DV23" s="482" t="s">
        <v>19</v>
      </c>
      <c r="DW23" s="482" t="s">
        <v>19</v>
      </c>
      <c r="DX23" s="482" t="s">
        <v>19</v>
      </c>
      <c r="DY23" s="482" t="s">
        <v>19</v>
      </c>
      <c r="DZ23" s="482" t="s">
        <v>19</v>
      </c>
      <c r="EA23" s="482" t="s">
        <v>19</v>
      </c>
      <c r="EB23" s="482" t="s">
        <v>19</v>
      </c>
      <c r="EC23" s="482" t="s">
        <v>19</v>
      </c>
      <c r="ED23" s="482" t="s">
        <v>19</v>
      </c>
      <c r="EE23" s="482" t="s">
        <v>19</v>
      </c>
      <c r="EF23" s="482" t="s">
        <v>19</v>
      </c>
      <c r="EG23" s="482" t="s">
        <v>19</v>
      </c>
      <c r="EH23" s="482" t="s">
        <v>19</v>
      </c>
      <c r="EI23" s="482" t="s">
        <v>19</v>
      </c>
      <c r="EJ23" s="482" t="s">
        <v>19</v>
      </c>
      <c r="EK23" s="482" t="s">
        <v>19</v>
      </c>
      <c r="EL23" s="482" t="s">
        <v>19</v>
      </c>
      <c r="EM23" s="482" t="s">
        <v>19</v>
      </c>
      <c r="EN23" s="482" t="s">
        <v>19</v>
      </c>
      <c r="EO23" s="482" t="s">
        <v>19</v>
      </c>
      <c r="EP23" s="482" t="s">
        <v>19</v>
      </c>
      <c r="EQ23" s="482" t="s">
        <v>19</v>
      </c>
      <c r="ER23" s="482" t="s">
        <v>19</v>
      </c>
      <c r="ES23" s="482" t="s">
        <v>19</v>
      </c>
      <c r="ET23" s="482" t="s">
        <v>19</v>
      </c>
      <c r="EU23" s="482" t="s">
        <v>19</v>
      </c>
      <c r="EV23" s="482" t="s">
        <v>19</v>
      </c>
      <c r="EW23" s="482" t="s">
        <v>19</v>
      </c>
      <c r="EX23" s="482" t="s">
        <v>19</v>
      </c>
      <c r="EY23" s="482" t="s">
        <v>19</v>
      </c>
      <c r="EZ23" s="482" t="s">
        <v>19</v>
      </c>
      <c r="FA23" s="482" t="s">
        <v>19</v>
      </c>
      <c r="FB23" s="482" t="s">
        <v>19</v>
      </c>
      <c r="FC23" s="482" t="s">
        <v>19</v>
      </c>
      <c r="FD23" s="482" t="s">
        <v>19</v>
      </c>
      <c r="FE23" s="482" t="s">
        <v>19</v>
      </c>
      <c r="FF23" s="482" t="s">
        <v>19</v>
      </c>
      <c r="FG23" s="482" t="s">
        <v>19</v>
      </c>
      <c r="FH23" s="482" t="s">
        <v>19</v>
      </c>
      <c r="FI23" s="482" t="s">
        <v>19</v>
      </c>
      <c r="FJ23" s="482" t="s">
        <v>19</v>
      </c>
      <c r="FK23" s="482" t="s">
        <v>19</v>
      </c>
      <c r="FL23" s="482" t="s">
        <v>19</v>
      </c>
      <c r="FM23" s="482" t="s">
        <v>19</v>
      </c>
      <c r="FN23" s="482" t="s">
        <v>19</v>
      </c>
      <c r="FO23" s="482" t="s">
        <v>19</v>
      </c>
      <c r="FP23" s="482" t="s">
        <v>19</v>
      </c>
      <c r="FQ23" s="482" t="s">
        <v>19</v>
      </c>
      <c r="FR23" s="482" t="s">
        <v>19</v>
      </c>
      <c r="FS23" s="482" t="s">
        <v>19</v>
      </c>
      <c r="FT23" s="482" t="s">
        <v>19</v>
      </c>
      <c r="FU23" s="482" t="s">
        <v>19</v>
      </c>
      <c r="FV23" s="482" t="s">
        <v>19</v>
      </c>
      <c r="FW23" s="482" t="s">
        <v>19</v>
      </c>
      <c r="FX23" s="482" t="s">
        <v>19</v>
      </c>
      <c r="FY23" s="482" t="s">
        <v>19</v>
      </c>
      <c r="FZ23" s="482" t="s">
        <v>19</v>
      </c>
      <c r="GA23" s="482" t="s">
        <v>19</v>
      </c>
      <c r="GB23" s="482" t="s">
        <v>19</v>
      </c>
      <c r="GC23" s="482" t="s">
        <v>19</v>
      </c>
      <c r="GD23" s="482" t="s">
        <v>19</v>
      </c>
      <c r="GE23" s="482" t="s">
        <v>19</v>
      </c>
      <c r="GF23" s="482" t="s">
        <v>19</v>
      </c>
      <c r="GG23" s="482" t="s">
        <v>19</v>
      </c>
      <c r="GH23" s="482" t="s">
        <v>19</v>
      </c>
      <c r="GI23" s="482" t="s">
        <v>19</v>
      </c>
      <c r="GJ23" s="482" t="s">
        <v>19</v>
      </c>
      <c r="GK23" s="482" t="s">
        <v>19</v>
      </c>
      <c r="GL23" s="482" t="s">
        <v>19</v>
      </c>
      <c r="GM23" s="482" t="s">
        <v>19</v>
      </c>
      <c r="GN23" s="482" t="s">
        <v>19</v>
      </c>
      <c r="GO23" s="482" t="s">
        <v>19</v>
      </c>
      <c r="GP23" s="482" t="s">
        <v>19</v>
      </c>
      <c r="GQ23" s="482" t="s">
        <v>19</v>
      </c>
      <c r="GR23" s="482" t="s">
        <v>19</v>
      </c>
      <c r="GS23" s="482" t="s">
        <v>19</v>
      </c>
      <c r="GT23" s="482" t="s">
        <v>19</v>
      </c>
      <c r="GU23" s="482" t="s">
        <v>19</v>
      </c>
      <c r="GV23" s="482" t="s">
        <v>19</v>
      </c>
      <c r="GW23" s="482" t="s">
        <v>19</v>
      </c>
      <c r="GX23" s="482" t="s">
        <v>19</v>
      </c>
      <c r="GY23" s="482" t="s">
        <v>19</v>
      </c>
      <c r="GZ23" s="482" t="s">
        <v>19</v>
      </c>
      <c r="HA23" s="482" t="s">
        <v>19</v>
      </c>
      <c r="HB23" s="482" t="s">
        <v>19</v>
      </c>
      <c r="HC23" s="482" t="s">
        <v>19</v>
      </c>
      <c r="HD23" s="482" t="s">
        <v>19</v>
      </c>
      <c r="HE23" s="482" t="s">
        <v>19</v>
      </c>
      <c r="HF23" s="482" t="s">
        <v>19</v>
      </c>
      <c r="HG23" s="482" t="s">
        <v>19</v>
      </c>
      <c r="HH23" s="482" t="s">
        <v>19</v>
      </c>
      <c r="HI23" s="482" t="s">
        <v>19</v>
      </c>
      <c r="HJ23" s="482" t="s">
        <v>19</v>
      </c>
      <c r="HK23" s="482" t="s">
        <v>19</v>
      </c>
      <c r="HL23" s="482" t="s">
        <v>19</v>
      </c>
      <c r="HM23" s="482" t="s">
        <v>19</v>
      </c>
      <c r="HN23" s="482" t="s">
        <v>19</v>
      </c>
      <c r="HO23" s="482" t="s">
        <v>19</v>
      </c>
      <c r="HP23" s="482" t="s">
        <v>19</v>
      </c>
      <c r="HQ23" s="482" t="s">
        <v>19</v>
      </c>
      <c r="HR23" s="482" t="s">
        <v>19</v>
      </c>
      <c r="HS23" s="482" t="s">
        <v>19</v>
      </c>
      <c r="HT23" s="482" t="s">
        <v>19</v>
      </c>
      <c r="HU23" s="482" t="s">
        <v>19</v>
      </c>
      <c r="HV23" s="482" t="s">
        <v>19</v>
      </c>
      <c r="HW23" s="482" t="s">
        <v>19</v>
      </c>
      <c r="HX23" s="482" t="s">
        <v>19</v>
      </c>
      <c r="HY23" s="482" t="s">
        <v>19</v>
      </c>
      <c r="HZ23" s="482" t="s">
        <v>19</v>
      </c>
      <c r="IA23" s="482" t="s">
        <v>19</v>
      </c>
      <c r="IB23" s="482" t="s">
        <v>19</v>
      </c>
      <c r="IC23" s="482" t="s">
        <v>19</v>
      </c>
      <c r="ID23" s="482" t="s">
        <v>19</v>
      </c>
      <c r="IE23" s="482" t="s">
        <v>19</v>
      </c>
      <c r="IF23" s="482" t="s">
        <v>19</v>
      </c>
      <c r="IG23" s="482" t="s">
        <v>19</v>
      </c>
      <c r="IH23" s="482" t="s">
        <v>19</v>
      </c>
      <c r="II23" s="482" t="s">
        <v>19</v>
      </c>
      <c r="IJ23" s="482" t="s">
        <v>19</v>
      </c>
      <c r="IK23" s="482" t="s">
        <v>19</v>
      </c>
      <c r="IL23" s="482" t="s">
        <v>19</v>
      </c>
      <c r="IM23" s="482" t="s">
        <v>19</v>
      </c>
      <c r="IN23" s="482" t="s">
        <v>19</v>
      </c>
      <c r="IO23" s="482" t="s">
        <v>19</v>
      </c>
      <c r="IP23" s="482" t="s">
        <v>19</v>
      </c>
      <c r="IQ23" s="482" t="s">
        <v>19</v>
      </c>
      <c r="IR23" s="482" t="s">
        <v>19</v>
      </c>
      <c r="IS23" s="482" t="s">
        <v>19</v>
      </c>
      <c r="IT23" s="482" t="s">
        <v>19</v>
      </c>
      <c r="IU23" s="482" t="s">
        <v>19</v>
      </c>
      <c r="IV23" s="482" t="s">
        <v>19</v>
      </c>
    </row>
    <row r="24" spans="1:256" ht="25.5" customHeight="1" x14ac:dyDescent="0.2">
      <c r="A24" s="1411" t="s">
        <v>721</v>
      </c>
      <c r="B24" s="1429"/>
    </row>
    <row r="25" spans="1:256" x14ac:dyDescent="0.2">
      <c r="A25" s="995"/>
      <c r="B25" s="999"/>
    </row>
    <row r="26" spans="1:256" x14ac:dyDescent="0.2">
      <c r="A26" s="92" t="s">
        <v>99</v>
      </c>
      <c r="B26" s="231"/>
      <c r="F26" s="90"/>
    </row>
    <row r="27" spans="1:256" x14ac:dyDescent="0.2">
      <c r="A27" s="93" t="s">
        <v>102</v>
      </c>
      <c r="B27" s="231"/>
    </row>
    <row r="28" spans="1:256" x14ac:dyDescent="0.2">
      <c r="A28" s="218"/>
      <c r="B28" s="218"/>
      <c r="C28" s="176"/>
      <c r="D28" s="176"/>
    </row>
    <row r="29" spans="1:256" x14ac:dyDescent="0.2">
      <c r="A29" s="444"/>
      <c r="B29" s="461"/>
      <c r="C29" s="176"/>
      <c r="D29" s="176"/>
    </row>
    <row r="30" spans="1:256" x14ac:dyDescent="0.2">
      <c r="A30" s="459"/>
      <c r="B30" s="459"/>
      <c r="C30" s="176"/>
      <c r="D30" s="176"/>
    </row>
    <row r="31" spans="1:256" x14ac:dyDescent="0.2">
      <c r="A31" s="449"/>
      <c r="B31" s="459"/>
      <c r="C31" s="176"/>
      <c r="D31" s="176"/>
    </row>
    <row r="32" spans="1:256" x14ac:dyDescent="0.2">
      <c r="A32" s="449"/>
      <c r="B32" s="459"/>
      <c r="C32" s="176"/>
      <c r="D32" s="176"/>
    </row>
    <row r="33" spans="1:4" x14ac:dyDescent="0.2">
      <c r="A33" s="444"/>
      <c r="B33" s="447"/>
      <c r="C33" s="176"/>
      <c r="D33" s="176"/>
    </row>
    <row r="34" spans="1:4" x14ac:dyDescent="0.2">
      <c r="A34" s="218"/>
      <c r="B34" s="461"/>
      <c r="C34" s="176"/>
      <c r="D34" s="176"/>
    </row>
    <row r="35" spans="1:4" x14ac:dyDescent="0.2">
      <c r="A35" s="462"/>
      <c r="B35" s="209"/>
      <c r="C35" s="176"/>
      <c r="D35" s="176"/>
    </row>
    <row r="36" spans="1:4" x14ac:dyDescent="0.2">
      <c r="A36" s="462"/>
      <c r="B36" s="446"/>
      <c r="C36" s="176"/>
      <c r="D36" s="176"/>
    </row>
    <row r="37" spans="1:4" x14ac:dyDescent="0.2">
      <c r="A37" s="462"/>
      <c r="B37" s="209"/>
      <c r="C37" s="176"/>
      <c r="D37" s="176"/>
    </row>
    <row r="38" spans="1:4" x14ac:dyDescent="0.2">
      <c r="A38" s="462"/>
      <c r="B38" s="209"/>
      <c r="C38" s="176"/>
      <c r="D38" s="176"/>
    </row>
    <row r="39" spans="1:4" x14ac:dyDescent="0.2">
      <c r="A39" s="444"/>
      <c r="B39" s="465"/>
      <c r="C39" s="176"/>
      <c r="D39" s="176"/>
    </row>
    <row r="40" spans="1:4" x14ac:dyDescent="0.2">
      <c r="A40" s="176"/>
      <c r="B40" s="176"/>
      <c r="C40" s="176"/>
      <c r="D40" s="176"/>
    </row>
  </sheetData>
  <mergeCells count="3">
    <mergeCell ref="A24:B24"/>
    <mergeCell ref="A21:B21"/>
    <mergeCell ref="A23:B23"/>
  </mergeCells>
  <phoneticPr fontId="2" type="noConversion"/>
  <hyperlinks>
    <hyperlink ref="B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A30"/>
  <sheetViews>
    <sheetView zoomScaleSheetLayoutView="100" workbookViewId="0">
      <selection activeCell="B70" sqref="B70"/>
    </sheetView>
  </sheetViews>
  <sheetFormatPr defaultRowHeight="12.75" x14ac:dyDescent="0.2"/>
  <cols>
    <col min="1" max="1" width="16.42578125" style="163" customWidth="1"/>
    <col min="2" max="2" width="11" style="163" customWidth="1"/>
    <col min="3" max="20" width="8.42578125" style="163" customWidth="1"/>
    <col min="21" max="21" width="10.42578125" style="163" customWidth="1"/>
    <col min="22" max="16384" width="9.140625" style="163"/>
  </cols>
  <sheetData>
    <row r="1" spans="1:27" x14ac:dyDescent="0.2">
      <c r="A1" s="890" t="s">
        <v>669</v>
      </c>
      <c r="B1" s="368"/>
      <c r="C1" s="368"/>
      <c r="D1" s="368"/>
      <c r="E1" s="368"/>
      <c r="F1" s="368"/>
      <c r="G1" s="368"/>
      <c r="H1" s="368"/>
      <c r="I1" s="368"/>
      <c r="J1" s="368"/>
      <c r="K1" s="368"/>
      <c r="L1" s="368"/>
      <c r="M1" s="368"/>
      <c r="N1" s="368"/>
      <c r="O1" s="188"/>
      <c r="P1" s="188"/>
      <c r="Q1" s="188"/>
      <c r="R1" s="188"/>
      <c r="T1" s="188" t="s">
        <v>531</v>
      </c>
    </row>
    <row r="2" spans="1:27" x14ac:dyDescent="0.2">
      <c r="A2" s="472" t="s">
        <v>236</v>
      </c>
      <c r="B2" s="473"/>
      <c r="C2" s="437"/>
      <c r="D2" s="437"/>
      <c r="E2" s="437"/>
      <c r="F2" s="437"/>
      <c r="G2" s="437"/>
    </row>
    <row r="3" spans="1:27" x14ac:dyDescent="0.2">
      <c r="A3" s="1430" t="s">
        <v>787</v>
      </c>
      <c r="B3" s="1431"/>
      <c r="C3" s="1431"/>
      <c r="D3" s="1431"/>
      <c r="E3" s="437"/>
      <c r="F3" s="437"/>
      <c r="G3" s="437"/>
    </row>
    <row r="4" spans="1:27" x14ac:dyDescent="0.2">
      <c r="A4" s="371"/>
      <c r="B4" s="369"/>
      <c r="C4" s="437"/>
      <c r="D4" s="437"/>
      <c r="E4" s="437"/>
      <c r="F4" s="437"/>
      <c r="G4" s="437"/>
    </row>
    <row r="5" spans="1:27" ht="39.75" customHeight="1" x14ac:dyDescent="0.2">
      <c r="A5" s="1435" t="s">
        <v>265</v>
      </c>
      <c r="B5" s="1432" t="s">
        <v>820</v>
      </c>
      <c r="C5" s="1432"/>
      <c r="D5" s="1432"/>
      <c r="E5" s="1432" t="s">
        <v>821</v>
      </c>
      <c r="F5" s="1432"/>
      <c r="G5" s="1432"/>
      <c r="H5" s="1432" t="s">
        <v>822</v>
      </c>
      <c r="I5" s="1432"/>
      <c r="J5" s="1432"/>
      <c r="K5" s="1432" t="s">
        <v>823</v>
      </c>
      <c r="L5" s="1432"/>
      <c r="M5" s="1432"/>
      <c r="N5" s="1432" t="s">
        <v>824</v>
      </c>
      <c r="O5" s="1432"/>
      <c r="P5" s="1432"/>
      <c r="Q5" s="1432" t="s">
        <v>268</v>
      </c>
      <c r="R5" s="1433"/>
      <c r="S5" s="1434"/>
      <c r="T5" s="742" t="s">
        <v>152</v>
      </c>
    </row>
    <row r="6" spans="1:27" ht="25.5" x14ac:dyDescent="0.2">
      <c r="A6" s="1436"/>
      <c r="B6" s="306" t="s">
        <v>266</v>
      </c>
      <c r="C6" s="306" t="s">
        <v>267</v>
      </c>
      <c r="D6" s="329" t="s">
        <v>152</v>
      </c>
      <c r="E6" s="306" t="s">
        <v>266</v>
      </c>
      <c r="F6" s="306" t="s">
        <v>267</v>
      </c>
      <c r="G6" s="329" t="s">
        <v>152</v>
      </c>
      <c r="H6" s="306" t="s">
        <v>266</v>
      </c>
      <c r="I6" s="306" t="s">
        <v>267</v>
      </c>
      <c r="J6" s="329" t="s">
        <v>152</v>
      </c>
      <c r="K6" s="306" t="s">
        <v>266</v>
      </c>
      <c r="L6" s="306" t="s">
        <v>267</v>
      </c>
      <c r="M6" s="329" t="s">
        <v>152</v>
      </c>
      <c r="N6" s="306" t="s">
        <v>266</v>
      </c>
      <c r="O6" s="306" t="s">
        <v>267</v>
      </c>
      <c r="P6" s="329" t="s">
        <v>152</v>
      </c>
      <c r="Q6" s="306" t="s">
        <v>266</v>
      </c>
      <c r="R6" s="306" t="s">
        <v>267</v>
      </c>
      <c r="S6" s="329" t="s">
        <v>152</v>
      </c>
      <c r="T6" s="743"/>
    </row>
    <row r="7" spans="1:27" x14ac:dyDescent="0.2">
      <c r="A7" s="744">
        <v>2003</v>
      </c>
      <c r="B7" s="198">
        <v>21165</v>
      </c>
      <c r="C7" s="198">
        <v>20487</v>
      </c>
      <c r="D7" s="730">
        <v>41652</v>
      </c>
      <c r="E7" s="198">
        <v>56</v>
      </c>
      <c r="F7" s="198">
        <v>40</v>
      </c>
      <c r="G7" s="730">
        <v>96</v>
      </c>
      <c r="H7" s="198">
        <v>42</v>
      </c>
      <c r="I7" s="198">
        <v>33</v>
      </c>
      <c r="J7" s="730">
        <v>75</v>
      </c>
      <c r="K7" s="198">
        <v>280</v>
      </c>
      <c r="L7" s="198">
        <v>50</v>
      </c>
      <c r="M7" s="730">
        <v>330</v>
      </c>
      <c r="N7" s="198">
        <v>131</v>
      </c>
      <c r="O7" s="198">
        <v>5</v>
      </c>
      <c r="P7" s="730">
        <v>136</v>
      </c>
      <c r="Q7" s="474" t="s">
        <v>168</v>
      </c>
      <c r="R7" s="198">
        <v>18</v>
      </c>
      <c r="S7" s="739">
        <v>18</v>
      </c>
      <c r="T7" s="731">
        <v>42307</v>
      </c>
      <c r="U7" s="345"/>
      <c r="V7" s="345"/>
      <c r="W7" s="345"/>
      <c r="X7" s="345"/>
      <c r="Y7" s="345"/>
      <c r="Z7" s="345"/>
      <c r="AA7" s="345"/>
    </row>
    <row r="8" spans="1:27" x14ac:dyDescent="0.2">
      <c r="A8" s="744">
        <v>2004</v>
      </c>
      <c r="B8" s="475">
        <v>19026</v>
      </c>
      <c r="C8" s="475">
        <v>29604</v>
      </c>
      <c r="D8" s="731">
        <v>48630</v>
      </c>
      <c r="E8" s="475">
        <v>22</v>
      </c>
      <c r="F8" s="475">
        <v>22</v>
      </c>
      <c r="G8" s="731">
        <v>44</v>
      </c>
      <c r="H8" s="476">
        <v>13</v>
      </c>
      <c r="I8" s="475">
        <v>9</v>
      </c>
      <c r="J8" s="731">
        <v>22</v>
      </c>
      <c r="K8" s="475">
        <v>19</v>
      </c>
      <c r="L8" s="475">
        <v>15</v>
      </c>
      <c r="M8" s="731">
        <v>34</v>
      </c>
      <c r="N8" s="475">
        <v>160</v>
      </c>
      <c r="O8" s="475">
        <v>1</v>
      </c>
      <c r="P8" s="731">
        <v>161</v>
      </c>
      <c r="Q8" s="474" t="s">
        <v>168</v>
      </c>
      <c r="R8" s="475">
        <v>3</v>
      </c>
      <c r="S8" s="740">
        <v>3</v>
      </c>
      <c r="T8" s="731">
        <v>48894</v>
      </c>
      <c r="U8" s="345"/>
      <c r="V8" s="345"/>
      <c r="W8" s="345"/>
      <c r="X8" s="345"/>
      <c r="Y8" s="345"/>
      <c r="Z8" s="345"/>
      <c r="AA8" s="345"/>
    </row>
    <row r="9" spans="1:27" x14ac:dyDescent="0.2">
      <c r="A9" s="744">
        <v>2005</v>
      </c>
      <c r="B9" s="198">
        <v>11626</v>
      </c>
      <c r="C9" s="198">
        <v>24413</v>
      </c>
      <c r="D9" s="731">
        <v>36039</v>
      </c>
      <c r="E9" s="198">
        <v>22</v>
      </c>
      <c r="F9" s="477" t="s">
        <v>168</v>
      </c>
      <c r="G9" s="731">
        <v>22</v>
      </c>
      <c r="H9" s="198">
        <v>1</v>
      </c>
      <c r="I9" s="477" t="s">
        <v>168</v>
      </c>
      <c r="J9" s="731">
        <v>1</v>
      </c>
      <c r="K9" s="477">
        <v>170</v>
      </c>
      <c r="L9" s="477" t="s">
        <v>168</v>
      </c>
      <c r="M9" s="731">
        <v>170</v>
      </c>
      <c r="N9" s="198">
        <v>28</v>
      </c>
      <c r="O9" s="477" t="s">
        <v>168</v>
      </c>
      <c r="P9" s="731">
        <v>28</v>
      </c>
      <c r="Q9" s="474" t="s">
        <v>168</v>
      </c>
      <c r="R9" s="198">
        <v>2</v>
      </c>
      <c r="S9" s="740">
        <v>2</v>
      </c>
      <c r="T9" s="731">
        <v>36262</v>
      </c>
      <c r="U9" s="345"/>
      <c r="V9" s="345"/>
      <c r="W9" s="345"/>
      <c r="X9" s="345"/>
      <c r="Y9" s="345"/>
      <c r="Z9" s="345"/>
      <c r="AA9" s="345"/>
    </row>
    <row r="10" spans="1:27" x14ac:dyDescent="0.2">
      <c r="A10" s="744">
        <v>2006</v>
      </c>
      <c r="B10" s="198">
        <v>12078</v>
      </c>
      <c r="C10" s="198">
        <v>34732</v>
      </c>
      <c r="D10" s="731">
        <v>46810</v>
      </c>
      <c r="E10" s="198">
        <v>21</v>
      </c>
      <c r="F10" s="477" t="s">
        <v>168</v>
      </c>
      <c r="G10" s="731">
        <v>21</v>
      </c>
      <c r="H10" s="198">
        <v>1</v>
      </c>
      <c r="I10" s="477" t="s">
        <v>168</v>
      </c>
      <c r="J10" s="731">
        <v>1</v>
      </c>
      <c r="K10" s="477">
        <v>268</v>
      </c>
      <c r="L10" s="477" t="s">
        <v>168</v>
      </c>
      <c r="M10" s="731">
        <v>268</v>
      </c>
      <c r="N10" s="198">
        <v>17</v>
      </c>
      <c r="O10" s="477" t="s">
        <v>168</v>
      </c>
      <c r="P10" s="731">
        <v>17</v>
      </c>
      <c r="Q10" s="474" t="s">
        <v>168</v>
      </c>
      <c r="R10" s="198">
        <v>2</v>
      </c>
      <c r="S10" s="740">
        <v>2</v>
      </c>
      <c r="T10" s="731">
        <v>47119</v>
      </c>
      <c r="U10" s="345"/>
      <c r="V10" s="345"/>
      <c r="W10" s="345"/>
      <c r="X10" s="345"/>
      <c r="Y10" s="345"/>
      <c r="Z10" s="345"/>
      <c r="AA10" s="345"/>
    </row>
    <row r="11" spans="1:27" x14ac:dyDescent="0.2">
      <c r="A11" s="744">
        <v>2007</v>
      </c>
      <c r="B11" s="198">
        <v>9035</v>
      </c>
      <c r="C11" s="198">
        <v>39647</v>
      </c>
      <c r="D11" s="731">
        <v>48682</v>
      </c>
      <c r="E11" s="198">
        <v>42</v>
      </c>
      <c r="F11" s="477" t="s">
        <v>168</v>
      </c>
      <c r="G11" s="731">
        <v>42</v>
      </c>
      <c r="H11" s="198" t="s">
        <v>168</v>
      </c>
      <c r="I11" s="477" t="s">
        <v>168</v>
      </c>
      <c r="J11" s="731" t="s">
        <v>168</v>
      </c>
      <c r="K11" s="477">
        <v>137</v>
      </c>
      <c r="L11" s="477" t="s">
        <v>168</v>
      </c>
      <c r="M11" s="731">
        <v>137</v>
      </c>
      <c r="N11" s="198">
        <v>40</v>
      </c>
      <c r="O11" s="477" t="s">
        <v>168</v>
      </c>
      <c r="P11" s="731">
        <v>40</v>
      </c>
      <c r="Q11" s="474" t="s">
        <v>168</v>
      </c>
      <c r="R11" s="198">
        <v>2</v>
      </c>
      <c r="S11" s="740">
        <v>2</v>
      </c>
      <c r="T11" s="731">
        <v>48903</v>
      </c>
      <c r="U11" s="345"/>
      <c r="V11" s="345"/>
      <c r="W11" s="345"/>
      <c r="X11" s="345"/>
      <c r="Y11" s="345"/>
      <c r="Z11" s="345"/>
      <c r="AA11" s="345"/>
    </row>
    <row r="12" spans="1:27" x14ac:dyDescent="0.2">
      <c r="A12" s="744">
        <v>2008</v>
      </c>
      <c r="B12" s="198">
        <v>7958</v>
      </c>
      <c r="C12" s="198">
        <v>45164</v>
      </c>
      <c r="D12" s="731">
        <v>53122</v>
      </c>
      <c r="E12" s="198">
        <v>15</v>
      </c>
      <c r="F12" s="477" t="s">
        <v>168</v>
      </c>
      <c r="G12" s="731">
        <v>15</v>
      </c>
      <c r="H12" s="198" t="s">
        <v>168</v>
      </c>
      <c r="I12" s="477" t="s">
        <v>168</v>
      </c>
      <c r="J12" s="731" t="s">
        <v>168</v>
      </c>
      <c r="K12" s="477">
        <v>178</v>
      </c>
      <c r="L12" s="477" t="s">
        <v>168</v>
      </c>
      <c r="M12" s="731">
        <v>178</v>
      </c>
      <c r="N12" s="198">
        <v>34</v>
      </c>
      <c r="O12" s="477" t="s">
        <v>168</v>
      </c>
      <c r="P12" s="731">
        <v>34</v>
      </c>
      <c r="Q12" s="474" t="s">
        <v>168</v>
      </c>
      <c r="R12" s="198">
        <v>1</v>
      </c>
      <c r="S12" s="740">
        <v>1</v>
      </c>
      <c r="T12" s="731">
        <v>53350</v>
      </c>
      <c r="U12" s="345"/>
      <c r="V12" s="345"/>
      <c r="W12" s="345"/>
      <c r="X12" s="345"/>
      <c r="Y12" s="345"/>
      <c r="Z12" s="345"/>
      <c r="AA12" s="345"/>
    </row>
    <row r="13" spans="1:27" x14ac:dyDescent="0.2">
      <c r="A13" s="744">
        <v>2009</v>
      </c>
      <c r="B13" s="198">
        <v>1540</v>
      </c>
      <c r="C13" s="198">
        <v>48100</v>
      </c>
      <c r="D13" s="731">
        <v>49640</v>
      </c>
      <c r="E13" s="198">
        <v>7</v>
      </c>
      <c r="F13" s="477" t="s">
        <v>168</v>
      </c>
      <c r="G13" s="731">
        <v>7</v>
      </c>
      <c r="H13" s="198" t="s">
        <v>168</v>
      </c>
      <c r="I13" s="477" t="s">
        <v>168</v>
      </c>
      <c r="J13" s="731" t="s">
        <v>168</v>
      </c>
      <c r="K13" s="477">
        <v>76</v>
      </c>
      <c r="L13" s="477" t="s">
        <v>168</v>
      </c>
      <c r="M13" s="731">
        <v>76</v>
      </c>
      <c r="N13" s="198">
        <v>186</v>
      </c>
      <c r="O13" s="477" t="s">
        <v>168</v>
      </c>
      <c r="P13" s="731">
        <v>186</v>
      </c>
      <c r="Q13" s="478">
        <v>124</v>
      </c>
      <c r="R13" s="198">
        <v>47</v>
      </c>
      <c r="S13" s="740">
        <v>171</v>
      </c>
      <c r="T13" s="731">
        <v>50080</v>
      </c>
      <c r="U13" s="345"/>
      <c r="V13" s="345"/>
      <c r="W13" s="345"/>
      <c r="X13" s="345"/>
      <c r="Y13" s="345"/>
      <c r="Z13" s="345"/>
      <c r="AA13" s="345"/>
    </row>
    <row r="14" spans="1:27" x14ac:dyDescent="0.2">
      <c r="A14" s="744">
        <v>2010</v>
      </c>
      <c r="B14" s="477">
        <v>1268</v>
      </c>
      <c r="C14" s="477">
        <v>45059</v>
      </c>
      <c r="D14" s="731">
        <v>46327</v>
      </c>
      <c r="E14" s="477">
        <v>33</v>
      </c>
      <c r="F14" s="477" t="s">
        <v>168</v>
      </c>
      <c r="G14" s="731">
        <v>33</v>
      </c>
      <c r="H14" s="477" t="s">
        <v>168</v>
      </c>
      <c r="I14" s="477" t="s">
        <v>168</v>
      </c>
      <c r="J14" s="731" t="s">
        <v>168</v>
      </c>
      <c r="K14" s="477">
        <v>144</v>
      </c>
      <c r="L14" s="477" t="s">
        <v>168</v>
      </c>
      <c r="M14" s="731">
        <v>144</v>
      </c>
      <c r="N14" s="477">
        <v>11</v>
      </c>
      <c r="O14" s="477" t="s">
        <v>168</v>
      </c>
      <c r="P14" s="731">
        <v>11</v>
      </c>
      <c r="Q14" s="477">
        <v>42</v>
      </c>
      <c r="R14" s="477">
        <v>7</v>
      </c>
      <c r="S14" s="740">
        <v>49</v>
      </c>
      <c r="T14" s="731">
        <v>46564</v>
      </c>
      <c r="U14" s="345"/>
      <c r="V14" s="345"/>
      <c r="W14" s="345"/>
      <c r="X14" s="345"/>
      <c r="Y14" s="345"/>
      <c r="Z14" s="345"/>
      <c r="AA14" s="345"/>
    </row>
    <row r="15" spans="1:27" x14ac:dyDescent="0.2">
      <c r="A15" s="744">
        <v>2011</v>
      </c>
      <c r="B15" s="477">
        <v>1268</v>
      </c>
      <c r="C15" s="477">
        <v>45059</v>
      </c>
      <c r="D15" s="731">
        <v>46327</v>
      </c>
      <c r="E15" s="477">
        <v>33</v>
      </c>
      <c r="F15" s="477" t="s">
        <v>168</v>
      </c>
      <c r="G15" s="731">
        <v>33</v>
      </c>
      <c r="H15" s="477" t="s">
        <v>168</v>
      </c>
      <c r="I15" s="477" t="s">
        <v>168</v>
      </c>
      <c r="J15" s="731" t="s">
        <v>168</v>
      </c>
      <c r="K15" s="477">
        <v>144</v>
      </c>
      <c r="L15" s="477" t="s">
        <v>168</v>
      </c>
      <c r="M15" s="731">
        <v>144</v>
      </c>
      <c r="N15" s="477">
        <v>44</v>
      </c>
      <c r="O15" s="477" t="s">
        <v>168</v>
      </c>
      <c r="P15" s="731">
        <v>44</v>
      </c>
      <c r="Q15" s="477">
        <v>42</v>
      </c>
      <c r="R15" s="477">
        <v>7</v>
      </c>
      <c r="S15" s="740">
        <v>49</v>
      </c>
      <c r="T15" s="731">
        <v>46597</v>
      </c>
      <c r="U15" s="345"/>
      <c r="V15" s="345"/>
      <c r="W15" s="345"/>
      <c r="X15" s="345"/>
      <c r="Y15" s="345"/>
      <c r="Z15" s="345"/>
      <c r="AA15" s="345"/>
    </row>
    <row r="16" spans="1:27" x14ac:dyDescent="0.2">
      <c r="A16" s="744">
        <v>2012</v>
      </c>
      <c r="B16" s="477">
        <v>1367</v>
      </c>
      <c r="C16" s="477">
        <v>42030</v>
      </c>
      <c r="D16" s="731">
        <v>43397</v>
      </c>
      <c r="E16" s="477">
        <v>138</v>
      </c>
      <c r="F16" s="477" t="s">
        <v>168</v>
      </c>
      <c r="G16" s="731">
        <v>138</v>
      </c>
      <c r="H16" s="477">
        <v>1</v>
      </c>
      <c r="I16" s="477" t="s">
        <v>168</v>
      </c>
      <c r="J16" s="731">
        <v>1</v>
      </c>
      <c r="K16" s="477">
        <v>94</v>
      </c>
      <c r="L16" s="477" t="s">
        <v>168</v>
      </c>
      <c r="M16" s="731">
        <v>94</v>
      </c>
      <c r="N16" s="477">
        <v>177</v>
      </c>
      <c r="O16" s="477" t="s">
        <v>168</v>
      </c>
      <c r="P16" s="731">
        <v>177</v>
      </c>
      <c r="Q16" s="477">
        <v>49</v>
      </c>
      <c r="R16" s="477">
        <v>8</v>
      </c>
      <c r="S16" s="740">
        <v>57</v>
      </c>
      <c r="T16" s="731">
        <v>43864</v>
      </c>
      <c r="U16" s="345"/>
      <c r="V16" s="345"/>
      <c r="W16" s="345"/>
      <c r="X16" s="345"/>
      <c r="Y16" s="345"/>
      <c r="Z16" s="345"/>
      <c r="AA16" s="345"/>
    </row>
    <row r="17" spans="1:27" x14ac:dyDescent="0.2">
      <c r="A17" s="744">
        <v>2013</v>
      </c>
      <c r="B17" s="477">
        <v>2184</v>
      </c>
      <c r="C17" s="477">
        <v>43029</v>
      </c>
      <c r="D17" s="731">
        <v>45213</v>
      </c>
      <c r="E17" s="477">
        <v>386</v>
      </c>
      <c r="F17" s="477" t="s">
        <v>168</v>
      </c>
      <c r="G17" s="731">
        <v>386</v>
      </c>
      <c r="H17" s="477">
        <v>23</v>
      </c>
      <c r="I17" s="477" t="s">
        <v>168</v>
      </c>
      <c r="J17" s="731">
        <v>23</v>
      </c>
      <c r="K17" s="477">
        <v>89</v>
      </c>
      <c r="L17" s="477" t="s">
        <v>168</v>
      </c>
      <c r="M17" s="731">
        <v>89</v>
      </c>
      <c r="N17" s="477">
        <v>279</v>
      </c>
      <c r="O17" s="477" t="s">
        <v>168</v>
      </c>
      <c r="P17" s="731">
        <v>279</v>
      </c>
      <c r="Q17" s="477">
        <v>68</v>
      </c>
      <c r="R17" s="477">
        <v>5</v>
      </c>
      <c r="S17" s="740">
        <v>73</v>
      </c>
      <c r="T17" s="731">
        <v>46063</v>
      </c>
      <c r="U17" s="345"/>
      <c r="V17" s="345"/>
      <c r="W17" s="345"/>
      <c r="X17" s="345"/>
      <c r="Y17" s="345"/>
      <c r="Z17" s="345"/>
      <c r="AA17" s="345"/>
    </row>
    <row r="18" spans="1:27" x14ac:dyDescent="0.2">
      <c r="A18" s="744">
        <v>2014</v>
      </c>
      <c r="B18" s="477">
        <v>3421</v>
      </c>
      <c r="C18" s="477">
        <v>37846</v>
      </c>
      <c r="D18" s="731">
        <v>41267</v>
      </c>
      <c r="E18" s="176">
        <v>423</v>
      </c>
      <c r="F18" s="438" t="s">
        <v>168</v>
      </c>
      <c r="G18" s="731">
        <v>423</v>
      </c>
      <c r="H18" s="176">
        <v>109</v>
      </c>
      <c r="I18" s="438" t="s">
        <v>168</v>
      </c>
      <c r="J18" s="731">
        <v>109</v>
      </c>
      <c r="K18" s="176">
        <v>445</v>
      </c>
      <c r="L18" s="438" t="s">
        <v>168</v>
      </c>
      <c r="M18" s="731">
        <v>445</v>
      </c>
      <c r="N18" s="176">
        <v>201</v>
      </c>
      <c r="O18" s="438" t="s">
        <v>168</v>
      </c>
      <c r="P18" s="731">
        <v>201</v>
      </c>
      <c r="Q18" s="176">
        <v>95</v>
      </c>
      <c r="R18" s="176">
        <v>12</v>
      </c>
      <c r="S18" s="740">
        <v>107</v>
      </c>
      <c r="T18" s="731">
        <v>42552</v>
      </c>
      <c r="U18" s="345"/>
      <c r="V18" s="345"/>
      <c r="W18" s="345"/>
      <c r="X18" s="345"/>
      <c r="Y18" s="345"/>
      <c r="Z18" s="345"/>
      <c r="AA18" s="345"/>
    </row>
    <row r="19" spans="1:27" x14ac:dyDescent="0.2">
      <c r="A19" s="745">
        <v>2015</v>
      </c>
      <c r="B19" s="304">
        <v>2181</v>
      </c>
      <c r="C19" s="304">
        <v>49823</v>
      </c>
      <c r="D19" s="738">
        <v>52004</v>
      </c>
      <c r="E19" s="1122">
        <v>1248</v>
      </c>
      <c r="F19" s="480" t="s">
        <v>168</v>
      </c>
      <c r="G19" s="738">
        <v>1248</v>
      </c>
      <c r="H19" s="313">
        <v>134</v>
      </c>
      <c r="I19" s="480" t="s">
        <v>168</v>
      </c>
      <c r="J19" s="738">
        <v>134</v>
      </c>
      <c r="K19" s="313">
        <v>144</v>
      </c>
      <c r="L19" s="480" t="s">
        <v>168</v>
      </c>
      <c r="M19" s="738">
        <v>144</v>
      </c>
      <c r="N19" s="313">
        <v>65</v>
      </c>
      <c r="O19" s="480" t="s">
        <v>168</v>
      </c>
      <c r="P19" s="738">
        <v>65</v>
      </c>
      <c r="Q19" s="313">
        <v>71</v>
      </c>
      <c r="R19" s="313">
        <v>118</v>
      </c>
      <c r="S19" s="741">
        <v>189</v>
      </c>
      <c r="T19" s="738">
        <v>53874</v>
      </c>
      <c r="U19" s="345"/>
      <c r="V19" s="345"/>
      <c r="W19" s="345"/>
      <c r="X19" s="345"/>
      <c r="Y19" s="345"/>
      <c r="Z19" s="345"/>
      <c r="AA19" s="345"/>
    </row>
    <row r="20" spans="1:27" x14ac:dyDescent="0.2">
      <c r="A20" s="1002"/>
      <c r="B20" s="1042"/>
      <c r="C20" s="1042"/>
      <c r="D20" s="975"/>
      <c r="E20" s="966"/>
      <c r="F20" s="1043"/>
      <c r="G20" s="975"/>
      <c r="H20" s="966"/>
      <c r="I20" s="1043"/>
      <c r="J20" s="975"/>
      <c r="K20" s="966"/>
      <c r="L20" s="1043"/>
      <c r="M20" s="975"/>
      <c r="N20" s="966"/>
      <c r="O20" s="1043"/>
      <c r="P20" s="975"/>
      <c r="Q20" s="966"/>
      <c r="R20" s="966"/>
      <c r="S20" s="975"/>
      <c r="T20" s="975"/>
      <c r="U20" s="345"/>
      <c r="V20" s="345"/>
      <c r="W20" s="345"/>
      <c r="X20" s="345"/>
      <c r="Y20" s="345"/>
      <c r="Z20" s="345"/>
      <c r="AA20" s="345"/>
    </row>
    <row r="21" spans="1:27" x14ac:dyDescent="0.2">
      <c r="A21" s="1041" t="s">
        <v>713</v>
      </c>
      <c r="B21" s="369"/>
      <c r="C21" s="584"/>
      <c r="D21" s="584"/>
    </row>
    <row r="22" spans="1:27" x14ac:dyDescent="0.2">
      <c r="A22" s="585"/>
      <c r="B22" s="369"/>
      <c r="C22" s="473"/>
      <c r="D22" s="473"/>
    </row>
    <row r="23" spans="1:27" x14ac:dyDescent="0.2">
      <c r="A23" s="420" t="s">
        <v>154</v>
      </c>
      <c r="B23" s="369"/>
      <c r="C23" s="481"/>
      <c r="D23" s="481"/>
      <c r="E23" s="473"/>
      <c r="F23" s="473"/>
      <c r="G23" s="473"/>
    </row>
    <row r="24" spans="1:27" ht="24" customHeight="1" x14ac:dyDescent="0.2">
      <c r="A24" s="1437" t="s">
        <v>819</v>
      </c>
      <c r="B24" s="1294"/>
      <c r="C24" s="1294"/>
      <c r="D24" s="1294"/>
      <c r="E24" s="1294"/>
      <c r="F24" s="1294"/>
      <c r="G24" s="1294"/>
      <c r="H24" s="1294"/>
      <c r="I24" s="1294"/>
      <c r="J24" s="1294"/>
      <c r="K24" s="1294"/>
      <c r="L24" s="1294"/>
      <c r="M24" s="1294"/>
      <c r="N24" s="1294"/>
      <c r="O24" s="1294"/>
      <c r="P24" s="1294"/>
      <c r="Q24" s="1294"/>
      <c r="R24" s="1294"/>
      <c r="S24" s="1294"/>
      <c r="T24" s="1294"/>
    </row>
    <row r="25" spans="1:27" x14ac:dyDescent="0.2">
      <c r="A25" s="1378" t="s">
        <v>594</v>
      </c>
      <c r="B25" s="1380"/>
      <c r="C25" s="1380"/>
      <c r="D25" s="1380"/>
      <c r="E25" s="369"/>
      <c r="F25" s="369"/>
      <c r="G25" s="369"/>
      <c r="H25" s="176"/>
    </row>
    <row r="26" spans="1:27" x14ac:dyDescent="0.2">
      <c r="A26" s="482"/>
    </row>
    <row r="27" spans="1:27" x14ac:dyDescent="0.2">
      <c r="A27" s="92" t="s">
        <v>99</v>
      </c>
    </row>
    <row r="28" spans="1:27" x14ac:dyDescent="0.2">
      <c r="A28" s="93" t="s">
        <v>102</v>
      </c>
    </row>
    <row r="30" spans="1:27" x14ac:dyDescent="0.2">
      <c r="B30" s="273"/>
      <c r="C30" s="273"/>
      <c r="D30" s="273"/>
      <c r="E30" s="273"/>
      <c r="F30" s="273"/>
      <c r="G30" s="273"/>
      <c r="H30" s="273"/>
      <c r="I30" s="273"/>
      <c r="J30" s="273"/>
      <c r="K30" s="273"/>
      <c r="L30" s="273"/>
      <c r="M30" s="273"/>
      <c r="N30" s="273"/>
      <c r="O30" s="273"/>
      <c r="P30" s="273"/>
      <c r="Q30" s="273"/>
      <c r="R30" s="273"/>
      <c r="S30" s="273"/>
    </row>
  </sheetData>
  <mergeCells count="10">
    <mergeCell ref="A3:D3"/>
    <mergeCell ref="A25:D25"/>
    <mergeCell ref="N5:P5"/>
    <mergeCell ref="Q5:S5"/>
    <mergeCell ref="A5:A6"/>
    <mergeCell ref="B5:D5"/>
    <mergeCell ref="E5:G5"/>
    <mergeCell ref="H5:J5"/>
    <mergeCell ref="K5:M5"/>
    <mergeCell ref="A24:T24"/>
  </mergeCells>
  <phoneticPr fontId="2" type="noConversion"/>
  <hyperlinks>
    <hyperlink ref="T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47"/>
  <sheetViews>
    <sheetView zoomScaleSheetLayoutView="115" workbookViewId="0">
      <selection activeCell="B70" sqref="B70"/>
    </sheetView>
  </sheetViews>
  <sheetFormatPr defaultRowHeight="12.75" x14ac:dyDescent="0.2"/>
  <cols>
    <col min="1" max="1" width="15.85546875" style="163" customWidth="1"/>
    <col min="2" max="9" width="16.140625" style="163" customWidth="1"/>
    <col min="10" max="16384" width="9.140625" style="163"/>
  </cols>
  <sheetData>
    <row r="1" spans="1:18" x14ac:dyDescent="0.2">
      <c r="A1" s="890" t="s">
        <v>670</v>
      </c>
      <c r="B1" s="451"/>
      <c r="C1" s="473"/>
      <c r="D1" s="473"/>
      <c r="E1" s="473"/>
      <c r="F1" s="483"/>
      <c r="I1" s="188" t="s">
        <v>531</v>
      </c>
    </row>
    <row r="2" spans="1:18" ht="14.25" x14ac:dyDescent="0.2">
      <c r="A2" s="484" t="s">
        <v>296</v>
      </c>
      <c r="B2" s="484"/>
      <c r="C2" s="473"/>
      <c r="D2" s="473"/>
      <c r="E2" s="473"/>
      <c r="F2" s="483"/>
    </row>
    <row r="3" spans="1:18" x14ac:dyDescent="0.2">
      <c r="A3" s="485" t="s">
        <v>752</v>
      </c>
      <c r="B3" s="485"/>
      <c r="C3" s="473"/>
      <c r="D3" s="473"/>
      <c r="E3" s="473"/>
      <c r="F3" s="483"/>
    </row>
    <row r="4" spans="1:18" x14ac:dyDescent="0.2">
      <c r="A4" s="485"/>
      <c r="B4" s="485"/>
      <c r="C4" s="473"/>
      <c r="D4" s="473"/>
      <c r="E4" s="473"/>
      <c r="F4" s="483"/>
    </row>
    <row r="5" spans="1:18" x14ac:dyDescent="0.2">
      <c r="A5" s="1385" t="s">
        <v>143</v>
      </c>
      <c r="B5" s="1261" t="s">
        <v>269</v>
      </c>
      <c r="C5" s="1266" t="s">
        <v>142</v>
      </c>
      <c r="D5" s="1266"/>
      <c r="E5" s="1266"/>
      <c r="F5" s="1261" t="s">
        <v>272</v>
      </c>
      <c r="G5" s="1261" t="s">
        <v>273</v>
      </c>
      <c r="H5" s="1417" t="s">
        <v>722</v>
      </c>
      <c r="I5" s="1438" t="s">
        <v>274</v>
      </c>
      <c r="J5" s="486"/>
      <c r="K5" s="486"/>
      <c r="L5" s="176"/>
    </row>
    <row r="6" spans="1:18" x14ac:dyDescent="0.2">
      <c r="A6" s="1262"/>
      <c r="B6" s="1265"/>
      <c r="C6" s="334" t="s">
        <v>270</v>
      </c>
      <c r="D6" s="334" t="s">
        <v>271</v>
      </c>
      <c r="E6" s="699" t="s">
        <v>152</v>
      </c>
      <c r="F6" s="1265"/>
      <c r="G6" s="1265"/>
      <c r="H6" s="1265"/>
      <c r="I6" s="1439"/>
      <c r="J6" s="487"/>
      <c r="K6" s="176"/>
      <c r="L6" s="176"/>
    </row>
    <row r="7" spans="1:18" x14ac:dyDescent="0.2">
      <c r="A7" s="488">
        <v>2003</v>
      </c>
      <c r="B7" s="489">
        <v>170</v>
      </c>
      <c r="C7" s="733">
        <v>155</v>
      </c>
      <c r="D7" s="489">
        <v>2</v>
      </c>
      <c r="E7" s="707">
        <v>157</v>
      </c>
      <c r="F7" s="489">
        <v>105</v>
      </c>
      <c r="G7" s="489">
        <v>2</v>
      </c>
      <c r="H7" s="489">
        <v>43</v>
      </c>
      <c r="I7" s="491">
        <v>3</v>
      </c>
      <c r="J7" s="492"/>
      <c r="K7" s="492"/>
      <c r="L7" s="176"/>
    </row>
    <row r="8" spans="1:18" x14ac:dyDescent="0.2">
      <c r="A8" s="493">
        <v>2004</v>
      </c>
      <c r="B8" s="193">
        <v>158</v>
      </c>
      <c r="C8" s="734">
        <v>52</v>
      </c>
      <c r="D8" s="193">
        <v>16</v>
      </c>
      <c r="E8" s="709">
        <v>68</v>
      </c>
      <c r="F8" s="193">
        <v>82</v>
      </c>
      <c r="G8" s="193">
        <v>2</v>
      </c>
      <c r="H8" s="193">
        <v>36</v>
      </c>
      <c r="I8" s="478">
        <v>8</v>
      </c>
      <c r="J8" s="492"/>
      <c r="K8" s="492"/>
      <c r="L8" s="176"/>
    </row>
    <row r="9" spans="1:18" x14ac:dyDescent="0.2">
      <c r="A9" s="493">
        <v>2005</v>
      </c>
      <c r="B9" s="193">
        <v>102</v>
      </c>
      <c r="C9" s="734">
        <v>37</v>
      </c>
      <c r="D9" s="193">
        <v>47</v>
      </c>
      <c r="E9" s="709">
        <v>84</v>
      </c>
      <c r="F9" s="193">
        <v>84</v>
      </c>
      <c r="G9" s="193">
        <v>2</v>
      </c>
      <c r="H9" s="193">
        <v>22</v>
      </c>
      <c r="I9" s="478">
        <v>1</v>
      </c>
      <c r="J9" s="492"/>
      <c r="K9" s="176"/>
      <c r="L9" s="176"/>
    </row>
    <row r="10" spans="1:18" x14ac:dyDescent="0.2">
      <c r="A10" s="493">
        <v>2006</v>
      </c>
      <c r="B10" s="193">
        <v>105</v>
      </c>
      <c r="C10" s="734">
        <v>43</v>
      </c>
      <c r="D10" s="193">
        <v>99</v>
      </c>
      <c r="E10" s="709">
        <v>142</v>
      </c>
      <c r="F10" s="193">
        <v>142</v>
      </c>
      <c r="G10" s="193">
        <v>1</v>
      </c>
      <c r="H10" s="193">
        <v>50</v>
      </c>
      <c r="I10" s="478">
        <v>4</v>
      </c>
      <c r="J10" s="494"/>
      <c r="K10" s="492"/>
      <c r="L10" s="176"/>
      <c r="M10" s="176"/>
    </row>
    <row r="11" spans="1:18" x14ac:dyDescent="0.2">
      <c r="A11" s="493">
        <v>2007</v>
      </c>
      <c r="B11" s="193">
        <v>89</v>
      </c>
      <c r="C11" s="734">
        <v>33</v>
      </c>
      <c r="D11" s="193">
        <v>96</v>
      </c>
      <c r="E11" s="709">
        <v>129</v>
      </c>
      <c r="F11" s="193">
        <v>60</v>
      </c>
      <c r="G11" s="193">
        <v>1</v>
      </c>
      <c r="H11" s="193">
        <v>34</v>
      </c>
      <c r="I11" s="478">
        <v>2</v>
      </c>
      <c r="J11" s="494"/>
      <c r="K11" s="492"/>
      <c r="L11" s="176"/>
      <c r="M11" s="176"/>
    </row>
    <row r="12" spans="1:18" x14ac:dyDescent="0.2">
      <c r="A12" s="493">
        <v>2008</v>
      </c>
      <c r="B12" s="495">
        <v>114</v>
      </c>
      <c r="C12" s="735">
        <v>37</v>
      </c>
      <c r="D12" s="478">
        <v>70</v>
      </c>
      <c r="E12" s="709">
        <v>107</v>
      </c>
      <c r="F12" s="193">
        <v>107</v>
      </c>
      <c r="G12" s="193">
        <v>1</v>
      </c>
      <c r="H12" s="193">
        <v>43</v>
      </c>
      <c r="I12" s="478">
        <v>1</v>
      </c>
      <c r="J12" s="494"/>
      <c r="K12" s="492"/>
      <c r="L12" s="176"/>
      <c r="M12" s="176"/>
    </row>
    <row r="13" spans="1:18" x14ac:dyDescent="0.2">
      <c r="A13" s="493">
        <v>2009</v>
      </c>
      <c r="B13" s="495">
        <v>230</v>
      </c>
      <c r="C13" s="735" t="s">
        <v>361</v>
      </c>
      <c r="D13" s="478" t="s">
        <v>361</v>
      </c>
      <c r="E13" s="709">
        <v>112</v>
      </c>
      <c r="F13" s="478">
        <v>53</v>
      </c>
      <c r="G13" s="193">
        <v>1</v>
      </c>
      <c r="H13" s="193">
        <v>42</v>
      </c>
      <c r="I13" s="193">
        <v>25</v>
      </c>
      <c r="J13" s="494"/>
      <c r="K13" s="426"/>
      <c r="L13" s="426"/>
      <c r="M13" s="494"/>
      <c r="N13" s="176"/>
      <c r="O13" s="176"/>
    </row>
    <row r="14" spans="1:18" x14ac:dyDescent="0.2">
      <c r="A14" s="493">
        <v>2010</v>
      </c>
      <c r="B14" s="478">
        <v>194</v>
      </c>
      <c r="C14" s="735" t="s">
        <v>361</v>
      </c>
      <c r="D14" s="478" t="s">
        <v>361</v>
      </c>
      <c r="E14" s="709">
        <v>120</v>
      </c>
      <c r="F14" s="495">
        <v>75</v>
      </c>
      <c r="G14" s="193">
        <v>2</v>
      </c>
      <c r="H14" s="193">
        <v>34</v>
      </c>
      <c r="I14" s="193">
        <v>5</v>
      </c>
      <c r="J14" s="494"/>
      <c r="K14" s="494"/>
      <c r="L14" s="494"/>
      <c r="M14" s="494"/>
      <c r="N14" s="494"/>
      <c r="O14" s="176"/>
    </row>
    <row r="15" spans="1:18" x14ac:dyDescent="0.2">
      <c r="A15" s="493">
        <v>2011</v>
      </c>
      <c r="B15" s="478">
        <v>214</v>
      </c>
      <c r="C15" s="735" t="s">
        <v>361</v>
      </c>
      <c r="D15" s="478" t="s">
        <v>361</v>
      </c>
      <c r="E15" s="709">
        <v>115</v>
      </c>
      <c r="F15" s="478">
        <v>62</v>
      </c>
      <c r="G15" s="478">
        <v>1</v>
      </c>
      <c r="H15" s="193">
        <v>42</v>
      </c>
      <c r="I15" s="193">
        <v>14</v>
      </c>
      <c r="L15" s="487"/>
      <c r="M15" s="494"/>
      <c r="N15" s="426"/>
      <c r="O15" s="426"/>
      <c r="P15" s="494"/>
      <c r="Q15" s="176"/>
      <c r="R15" s="176"/>
    </row>
    <row r="16" spans="1:18" x14ac:dyDescent="0.2">
      <c r="A16" s="493">
        <v>2012</v>
      </c>
      <c r="B16" s="478">
        <v>224</v>
      </c>
      <c r="C16" s="735" t="s">
        <v>361</v>
      </c>
      <c r="D16" s="478" t="s">
        <v>361</v>
      </c>
      <c r="E16" s="709">
        <v>105</v>
      </c>
      <c r="F16" s="478">
        <v>48</v>
      </c>
      <c r="G16" s="478">
        <v>2</v>
      </c>
      <c r="H16" s="193">
        <v>36</v>
      </c>
      <c r="I16" s="193">
        <v>6</v>
      </c>
      <c r="L16" s="487"/>
      <c r="M16" s="494"/>
      <c r="N16" s="494"/>
      <c r="O16" s="494"/>
      <c r="P16" s="494"/>
      <c r="Q16" s="494"/>
      <c r="R16" s="176"/>
    </row>
    <row r="17" spans="1:18" x14ac:dyDescent="0.2">
      <c r="A17" s="493">
        <v>2013</v>
      </c>
      <c r="B17" s="478">
        <v>181</v>
      </c>
      <c r="C17" s="735" t="s">
        <v>361</v>
      </c>
      <c r="D17" s="478" t="s">
        <v>361</v>
      </c>
      <c r="E17" s="709">
        <v>80</v>
      </c>
      <c r="F17" s="478">
        <v>52</v>
      </c>
      <c r="G17" s="478">
        <v>2</v>
      </c>
      <c r="H17" s="193">
        <v>29</v>
      </c>
      <c r="I17" s="193">
        <v>7</v>
      </c>
      <c r="L17" s="487"/>
      <c r="M17" s="494"/>
      <c r="N17" s="494"/>
      <c r="O17" s="494"/>
      <c r="P17" s="494"/>
      <c r="Q17" s="176"/>
      <c r="R17" s="176"/>
    </row>
    <row r="18" spans="1:18" s="363" customFormat="1" x14ac:dyDescent="0.2">
      <c r="A18" s="1088" t="s">
        <v>736</v>
      </c>
      <c r="B18" s="478">
        <v>200</v>
      </c>
      <c r="C18" s="735"/>
      <c r="D18" s="478"/>
      <c r="E18" s="709">
        <v>590</v>
      </c>
      <c r="F18" s="492">
        <v>70</v>
      </c>
      <c r="G18" s="548">
        <v>2</v>
      </c>
      <c r="H18" s="548">
        <v>15</v>
      </c>
      <c r="I18" s="548">
        <v>7</v>
      </c>
      <c r="K18" s="1071"/>
      <c r="L18" s="492"/>
      <c r="M18" s="492"/>
      <c r="N18" s="492"/>
      <c r="O18" s="492"/>
      <c r="P18" s="492"/>
    </row>
    <row r="19" spans="1:18" s="364" customFormat="1" x14ac:dyDescent="0.2">
      <c r="A19" s="496">
        <v>2015</v>
      </c>
      <c r="B19" s="497">
        <v>158</v>
      </c>
      <c r="C19" s="736"/>
      <c r="D19" s="498"/>
      <c r="E19" s="737">
        <v>558</v>
      </c>
      <c r="F19" s="498">
        <v>77</v>
      </c>
      <c r="G19" s="201" t="s">
        <v>168</v>
      </c>
      <c r="H19" s="201">
        <v>23</v>
      </c>
      <c r="I19" s="201">
        <v>5</v>
      </c>
      <c r="K19" s="1071"/>
      <c r="L19" s="492"/>
      <c r="M19" s="492"/>
      <c r="N19" s="492"/>
      <c r="O19" s="492"/>
      <c r="P19" s="492"/>
      <c r="Q19" s="363"/>
    </row>
    <row r="20" spans="1:18" s="364" customFormat="1" x14ac:dyDescent="0.2">
      <c r="A20" s="1044"/>
      <c r="B20" s="1045"/>
      <c r="C20" s="1046"/>
      <c r="D20" s="1046"/>
      <c r="E20" s="1001"/>
      <c r="F20" s="1046"/>
      <c r="G20" s="971"/>
      <c r="H20" s="971"/>
      <c r="I20" s="971"/>
      <c r="K20" s="997"/>
      <c r="L20" s="492"/>
      <c r="M20" s="492"/>
      <c r="N20" s="492"/>
      <c r="O20" s="492"/>
      <c r="P20" s="492"/>
      <c r="Q20" s="363"/>
    </row>
    <row r="21" spans="1:18" x14ac:dyDescent="0.2">
      <c r="A21" s="420" t="s">
        <v>154</v>
      </c>
      <c r="B21" s="420"/>
      <c r="C21" s="499"/>
      <c r="D21" s="499"/>
      <c r="E21" s="500"/>
      <c r="F21" s="500"/>
      <c r="H21" s="176"/>
      <c r="I21" s="176"/>
      <c r="K21" s="487"/>
      <c r="L21" s="494"/>
      <c r="M21" s="494"/>
      <c r="N21" s="494"/>
      <c r="O21" s="494"/>
      <c r="P21" s="176"/>
      <c r="Q21" s="176"/>
    </row>
    <row r="22" spans="1:18" x14ac:dyDescent="0.2">
      <c r="A22" s="378" t="s">
        <v>551</v>
      </c>
      <c r="B22" s="378"/>
      <c r="C22" s="499"/>
      <c r="D22" s="499"/>
      <c r="E22" s="501"/>
      <c r="F22" s="501"/>
      <c r="H22" s="176"/>
      <c r="I22" s="176"/>
      <c r="K22" s="487"/>
      <c r="L22" s="494"/>
      <c r="M22" s="494"/>
      <c r="N22" s="494"/>
      <c r="O22" s="494"/>
      <c r="P22" s="494"/>
      <c r="Q22" s="176"/>
    </row>
    <row r="23" spans="1:18" x14ac:dyDescent="0.2">
      <c r="A23" s="1440" t="s">
        <v>595</v>
      </c>
      <c r="B23" s="1440"/>
      <c r="C23" s="1380"/>
      <c r="D23" s="1380"/>
      <c r="E23" s="1380"/>
      <c r="F23" s="1372"/>
      <c r="G23" s="1372"/>
      <c r="H23" s="176"/>
      <c r="I23" s="176"/>
      <c r="K23" s="487"/>
      <c r="L23" s="481"/>
      <c r="M23" s="481"/>
      <c r="N23" s="481"/>
      <c r="O23" s="487"/>
      <c r="P23" s="176"/>
      <c r="Q23" s="176"/>
    </row>
    <row r="24" spans="1:18" x14ac:dyDescent="0.2">
      <c r="A24" s="378" t="s">
        <v>596</v>
      </c>
      <c r="B24" s="378"/>
      <c r="C24" s="446"/>
      <c r="D24" s="446"/>
      <c r="E24" s="501"/>
      <c r="F24" s="501"/>
      <c r="H24" s="176"/>
      <c r="I24" s="176"/>
      <c r="K24" s="420"/>
      <c r="L24" s="481"/>
      <c r="M24" s="481"/>
      <c r="N24" s="481"/>
      <c r="O24" s="487"/>
      <c r="P24" s="176"/>
      <c r="Q24" s="176"/>
    </row>
    <row r="25" spans="1:18" x14ac:dyDescent="0.2">
      <c r="A25" s="378"/>
      <c r="B25" s="378"/>
      <c r="C25" s="446"/>
      <c r="D25" s="446"/>
      <c r="E25" s="501"/>
      <c r="F25" s="501"/>
      <c r="H25" s="176"/>
      <c r="I25" s="176"/>
      <c r="K25" s="420"/>
      <c r="L25" s="481"/>
      <c r="M25" s="481"/>
      <c r="N25" s="481"/>
      <c r="O25" s="487"/>
      <c r="P25" s="176"/>
      <c r="Q25" s="176"/>
    </row>
    <row r="26" spans="1:18" x14ac:dyDescent="0.2">
      <c r="A26" s="92" t="s">
        <v>99</v>
      </c>
      <c r="B26" s="448"/>
      <c r="C26" s="446"/>
      <c r="D26" s="446"/>
      <c r="E26" s="446"/>
      <c r="F26" s="446"/>
      <c r="G26" s="176"/>
      <c r="H26" s="176"/>
      <c r="I26" s="176"/>
      <c r="K26" s="502"/>
      <c r="L26" s="481"/>
      <c r="M26" s="176"/>
      <c r="N26" s="481"/>
      <c r="O26" s="487"/>
      <c r="P26" s="176"/>
      <c r="Q26" s="176"/>
    </row>
    <row r="27" spans="1:18" x14ac:dyDescent="0.2">
      <c r="A27" s="93" t="s">
        <v>102</v>
      </c>
      <c r="B27" s="448"/>
      <c r="C27" s="461"/>
      <c r="D27" s="461"/>
      <c r="E27" s="461"/>
      <c r="F27" s="448"/>
      <c r="G27" s="176"/>
      <c r="H27" s="176"/>
      <c r="I27" s="176"/>
      <c r="K27" s="176"/>
      <c r="L27" s="176"/>
      <c r="M27" s="176"/>
      <c r="N27" s="176"/>
      <c r="O27" s="176"/>
      <c r="P27" s="176"/>
      <c r="Q27" s="176"/>
    </row>
    <row r="31" spans="1:18" x14ac:dyDescent="0.2">
      <c r="B31" s="239"/>
      <c r="C31" s="239"/>
      <c r="D31" s="239"/>
      <c r="E31" s="239"/>
      <c r="F31" s="239"/>
      <c r="G31" s="239"/>
      <c r="H31" s="239"/>
      <c r="I31" s="239"/>
    </row>
    <row r="32" spans="1:18" x14ac:dyDescent="0.2">
      <c r="B32" s="239"/>
      <c r="C32" s="239"/>
      <c r="D32" s="239"/>
      <c r="E32" s="239"/>
      <c r="F32" s="239"/>
      <c r="G32" s="239"/>
      <c r="H32" s="239"/>
      <c r="I32" s="239"/>
    </row>
    <row r="33" spans="2:9" x14ac:dyDescent="0.2">
      <c r="B33" s="239"/>
      <c r="C33" s="239"/>
      <c r="D33" s="239"/>
      <c r="E33" s="503"/>
      <c r="F33" s="239"/>
      <c r="G33" s="239"/>
      <c r="H33" s="239"/>
      <c r="I33" s="239"/>
    </row>
    <row r="34" spans="2:9" x14ac:dyDescent="0.2">
      <c r="B34" s="239"/>
      <c r="C34" s="239"/>
      <c r="D34" s="239"/>
      <c r="E34" s="239"/>
      <c r="F34" s="239"/>
      <c r="G34" s="239"/>
      <c r="H34" s="239"/>
      <c r="I34" s="239"/>
    </row>
    <row r="35" spans="2:9" x14ac:dyDescent="0.2">
      <c r="B35" s="239"/>
      <c r="C35" s="239"/>
      <c r="D35" s="239"/>
      <c r="E35" s="239"/>
      <c r="F35" s="239"/>
      <c r="G35" s="239"/>
      <c r="H35" s="239"/>
      <c r="I35" s="239"/>
    </row>
    <row r="36" spans="2:9" x14ac:dyDescent="0.2">
      <c r="B36" s="239"/>
      <c r="C36" s="239"/>
      <c r="D36" s="239"/>
      <c r="E36" s="239"/>
      <c r="F36" s="239"/>
      <c r="G36" s="239"/>
      <c r="H36" s="239"/>
      <c r="I36" s="239"/>
    </row>
    <row r="37" spans="2:9" x14ac:dyDescent="0.2">
      <c r="B37" s="239"/>
      <c r="C37" s="239"/>
      <c r="D37" s="239"/>
      <c r="E37" s="239"/>
      <c r="F37" s="239"/>
      <c r="G37" s="239"/>
      <c r="H37" s="239"/>
      <c r="I37" s="239"/>
    </row>
    <row r="38" spans="2:9" x14ac:dyDescent="0.2">
      <c r="B38" s="239"/>
      <c r="C38" s="239"/>
      <c r="D38" s="239"/>
      <c r="E38" s="239"/>
      <c r="F38" s="239"/>
      <c r="G38" s="239"/>
      <c r="H38" s="239"/>
      <c r="I38" s="239"/>
    </row>
    <row r="39" spans="2:9" x14ac:dyDescent="0.2">
      <c r="B39" s="239"/>
      <c r="C39" s="239"/>
      <c r="D39" s="239"/>
      <c r="E39" s="239"/>
      <c r="F39" s="239"/>
      <c r="G39" s="239"/>
      <c r="H39" s="239"/>
      <c r="I39" s="239"/>
    </row>
    <row r="40" spans="2:9" x14ac:dyDescent="0.2">
      <c r="B40" s="239"/>
      <c r="C40" s="239"/>
      <c r="D40" s="239"/>
      <c r="E40" s="239"/>
      <c r="F40" s="239"/>
      <c r="G40" s="239"/>
      <c r="H40" s="239"/>
      <c r="I40" s="239"/>
    </row>
    <row r="41" spans="2:9" x14ac:dyDescent="0.2">
      <c r="B41" s="239"/>
      <c r="C41" s="239"/>
      <c r="D41" s="239"/>
      <c r="E41" s="239"/>
      <c r="F41" s="239"/>
      <c r="G41" s="239"/>
      <c r="H41" s="239"/>
      <c r="I41" s="239"/>
    </row>
    <row r="42" spans="2:9" x14ac:dyDescent="0.2">
      <c r="B42" s="239"/>
    </row>
    <row r="43" spans="2:9" x14ac:dyDescent="0.2">
      <c r="B43" s="239"/>
    </row>
    <row r="44" spans="2:9" x14ac:dyDescent="0.2">
      <c r="B44" s="239"/>
    </row>
    <row r="45" spans="2:9" x14ac:dyDescent="0.2">
      <c r="B45" s="239"/>
    </row>
    <row r="46" spans="2:9" x14ac:dyDescent="0.2">
      <c r="B46" s="239"/>
    </row>
    <row r="47" spans="2:9" x14ac:dyDescent="0.2">
      <c r="B47" s="239"/>
    </row>
  </sheetData>
  <mergeCells count="8">
    <mergeCell ref="I5:I6"/>
    <mergeCell ref="C5:E5"/>
    <mergeCell ref="A5:A6"/>
    <mergeCell ref="A23:G23"/>
    <mergeCell ref="B5:B6"/>
    <mergeCell ref="F5:F6"/>
    <mergeCell ref="G5:G6"/>
    <mergeCell ref="H5:H6"/>
  </mergeCells>
  <phoneticPr fontId="2" type="noConversion"/>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25"/>
  <sheetViews>
    <sheetView zoomScaleSheetLayoutView="100" workbookViewId="0">
      <selection activeCell="B70" sqref="B70"/>
    </sheetView>
  </sheetViews>
  <sheetFormatPr defaultRowHeight="12.75" x14ac:dyDescent="0.2"/>
  <cols>
    <col min="1" max="1" width="18.85546875" style="163" customWidth="1"/>
    <col min="2" max="9" width="13" style="163" customWidth="1"/>
    <col min="10" max="10" width="20.28515625" style="163" customWidth="1"/>
    <col min="11" max="13" width="13" style="163" customWidth="1"/>
    <col min="14" max="16384" width="9.140625" style="163"/>
  </cols>
  <sheetData>
    <row r="1" spans="1:13" x14ac:dyDescent="0.2">
      <c r="A1" s="890" t="s">
        <v>671</v>
      </c>
      <c r="B1" s="451"/>
      <c r="M1" s="188" t="s">
        <v>531</v>
      </c>
    </row>
    <row r="2" spans="1:13" ht="14.25" x14ac:dyDescent="0.2">
      <c r="A2" s="484" t="s">
        <v>296</v>
      </c>
      <c r="B2" s="484"/>
    </row>
    <row r="3" spans="1:13" x14ac:dyDescent="0.2">
      <c r="A3" s="1089" t="s">
        <v>753</v>
      </c>
      <c r="B3" s="504"/>
    </row>
    <row r="4" spans="1:13" x14ac:dyDescent="0.2">
      <c r="A4" s="504"/>
      <c r="B4" s="504"/>
    </row>
    <row r="5" spans="1:13" s="192" customFormat="1" ht="53.25" customHeight="1" x14ac:dyDescent="0.2">
      <c r="A5" s="505" t="s">
        <v>71</v>
      </c>
      <c r="B5" s="727" t="s">
        <v>277</v>
      </c>
      <c r="C5" s="728" t="s">
        <v>276</v>
      </c>
      <c r="D5" s="728" t="s">
        <v>278</v>
      </c>
      <c r="E5" s="729" t="s">
        <v>119</v>
      </c>
      <c r="F5" s="729" t="s">
        <v>9</v>
      </c>
      <c r="G5" s="728" t="s">
        <v>120</v>
      </c>
      <c r="H5" s="728" t="s">
        <v>121</v>
      </c>
      <c r="I5" s="728" t="s">
        <v>122</v>
      </c>
      <c r="J5" s="729" t="s">
        <v>333</v>
      </c>
      <c r="K5" s="728" t="s">
        <v>279</v>
      </c>
      <c r="L5" s="728" t="s">
        <v>280</v>
      </c>
      <c r="M5" s="726" t="s">
        <v>152</v>
      </c>
    </row>
    <row r="6" spans="1:13" x14ac:dyDescent="0.2">
      <c r="A6" s="506">
        <v>2003</v>
      </c>
      <c r="B6" s="491">
        <v>25</v>
      </c>
      <c r="C6" s="489">
        <v>24</v>
      </c>
      <c r="D6" s="489">
        <v>7</v>
      </c>
      <c r="E6" s="507">
        <v>0</v>
      </c>
      <c r="F6" s="507">
        <v>1</v>
      </c>
      <c r="G6" s="489" t="s">
        <v>361</v>
      </c>
      <c r="H6" s="489" t="s">
        <v>361</v>
      </c>
      <c r="I6" s="489" t="s">
        <v>361</v>
      </c>
      <c r="J6" s="489" t="s">
        <v>361</v>
      </c>
      <c r="K6" s="489">
        <v>6</v>
      </c>
      <c r="L6" s="489">
        <v>107</v>
      </c>
      <c r="M6" s="730">
        <v>170</v>
      </c>
    </row>
    <row r="7" spans="1:13" x14ac:dyDescent="0.2">
      <c r="A7" s="316">
        <v>2004</v>
      </c>
      <c r="B7" s="478">
        <v>13</v>
      </c>
      <c r="C7" s="193">
        <v>29</v>
      </c>
      <c r="D7" s="193">
        <v>11</v>
      </c>
      <c r="E7" s="508">
        <v>0</v>
      </c>
      <c r="F7" s="508">
        <v>1</v>
      </c>
      <c r="G7" s="193" t="s">
        <v>361</v>
      </c>
      <c r="H7" s="193" t="s">
        <v>361</v>
      </c>
      <c r="I7" s="193" t="s">
        <v>361</v>
      </c>
      <c r="J7" s="193" t="s">
        <v>361</v>
      </c>
      <c r="K7" s="193">
        <v>23</v>
      </c>
      <c r="L7" s="193">
        <v>81</v>
      </c>
      <c r="M7" s="731">
        <v>158</v>
      </c>
    </row>
    <row r="8" spans="1:13" x14ac:dyDescent="0.2">
      <c r="A8" s="316">
        <v>2005</v>
      </c>
      <c r="B8" s="478">
        <v>27</v>
      </c>
      <c r="C8" s="193">
        <v>19</v>
      </c>
      <c r="D8" s="193">
        <v>5</v>
      </c>
      <c r="E8" s="508">
        <v>0</v>
      </c>
      <c r="F8" s="508">
        <v>2</v>
      </c>
      <c r="G8" s="193" t="s">
        <v>361</v>
      </c>
      <c r="H8" s="193" t="s">
        <v>361</v>
      </c>
      <c r="I8" s="193" t="s">
        <v>361</v>
      </c>
      <c r="J8" s="193" t="s">
        <v>361</v>
      </c>
      <c r="K8" s="193">
        <v>1</v>
      </c>
      <c r="L8" s="193">
        <v>48</v>
      </c>
      <c r="M8" s="731">
        <v>102</v>
      </c>
    </row>
    <row r="9" spans="1:13" x14ac:dyDescent="0.2">
      <c r="A9" s="316">
        <v>2006</v>
      </c>
      <c r="B9" s="478">
        <v>21</v>
      </c>
      <c r="C9" s="193">
        <v>25</v>
      </c>
      <c r="D9" s="193">
        <v>4</v>
      </c>
      <c r="E9" s="508">
        <v>0</v>
      </c>
      <c r="F9" s="508">
        <v>1</v>
      </c>
      <c r="G9" s="193" t="s">
        <v>361</v>
      </c>
      <c r="H9" s="193" t="s">
        <v>361</v>
      </c>
      <c r="I9" s="193" t="s">
        <v>361</v>
      </c>
      <c r="J9" s="193" t="s">
        <v>361</v>
      </c>
      <c r="K9" s="193" t="s">
        <v>168</v>
      </c>
      <c r="L9" s="193">
        <v>54</v>
      </c>
      <c r="M9" s="731">
        <v>105</v>
      </c>
    </row>
    <row r="10" spans="1:13" x14ac:dyDescent="0.2">
      <c r="A10" s="316">
        <v>2007</v>
      </c>
      <c r="B10" s="478">
        <v>19</v>
      </c>
      <c r="C10" s="193">
        <v>13</v>
      </c>
      <c r="D10" s="193">
        <v>2</v>
      </c>
      <c r="E10" s="508">
        <v>0</v>
      </c>
      <c r="F10" s="508">
        <v>1</v>
      </c>
      <c r="G10" s="193" t="s">
        <v>361</v>
      </c>
      <c r="H10" s="193" t="s">
        <v>361</v>
      </c>
      <c r="I10" s="193" t="s">
        <v>361</v>
      </c>
      <c r="J10" s="193" t="s">
        <v>361</v>
      </c>
      <c r="K10" s="193">
        <v>1</v>
      </c>
      <c r="L10" s="193">
        <v>53</v>
      </c>
      <c r="M10" s="731">
        <v>89</v>
      </c>
    </row>
    <row r="11" spans="1:13" x14ac:dyDescent="0.2">
      <c r="A11" s="316">
        <v>2008</v>
      </c>
      <c r="B11" s="478">
        <v>24</v>
      </c>
      <c r="C11" s="193">
        <v>18</v>
      </c>
      <c r="D11" s="193">
        <v>1</v>
      </c>
      <c r="E11" s="508">
        <v>0</v>
      </c>
      <c r="F11" s="508">
        <v>5</v>
      </c>
      <c r="G11" s="193" t="s">
        <v>361</v>
      </c>
      <c r="H11" s="193" t="s">
        <v>361</v>
      </c>
      <c r="I11" s="193" t="s">
        <v>361</v>
      </c>
      <c r="J11" s="193" t="s">
        <v>361</v>
      </c>
      <c r="K11" s="193">
        <v>1</v>
      </c>
      <c r="L11" s="193">
        <v>65</v>
      </c>
      <c r="M11" s="731">
        <v>114</v>
      </c>
    </row>
    <row r="12" spans="1:13" x14ac:dyDescent="0.2">
      <c r="A12" s="316">
        <v>2009</v>
      </c>
      <c r="B12" s="478">
        <v>13</v>
      </c>
      <c r="C12" s="193">
        <v>21</v>
      </c>
      <c r="D12" s="193">
        <v>34</v>
      </c>
      <c r="E12" s="508">
        <v>0</v>
      </c>
      <c r="F12" s="508">
        <v>25</v>
      </c>
      <c r="G12" s="193" t="s">
        <v>361</v>
      </c>
      <c r="H12" s="193" t="s">
        <v>361</v>
      </c>
      <c r="I12" s="193" t="s">
        <v>361</v>
      </c>
      <c r="J12" s="193" t="s">
        <v>361</v>
      </c>
      <c r="K12" s="193" t="s">
        <v>168</v>
      </c>
      <c r="L12" s="193">
        <v>137</v>
      </c>
      <c r="M12" s="731">
        <v>230</v>
      </c>
    </row>
    <row r="13" spans="1:13" x14ac:dyDescent="0.2">
      <c r="A13" s="316">
        <v>2010</v>
      </c>
      <c r="B13" s="478">
        <v>14</v>
      </c>
      <c r="C13" s="193">
        <v>17</v>
      </c>
      <c r="D13" s="193">
        <v>63</v>
      </c>
      <c r="E13" s="508">
        <v>0</v>
      </c>
      <c r="F13" s="508">
        <v>5</v>
      </c>
      <c r="G13" s="193" t="s">
        <v>361</v>
      </c>
      <c r="H13" s="193" t="s">
        <v>361</v>
      </c>
      <c r="I13" s="193" t="s">
        <v>361</v>
      </c>
      <c r="J13" s="193" t="s">
        <v>361</v>
      </c>
      <c r="K13" s="193">
        <v>1</v>
      </c>
      <c r="L13" s="193">
        <v>94</v>
      </c>
      <c r="M13" s="731">
        <v>194</v>
      </c>
    </row>
    <row r="14" spans="1:13" x14ac:dyDescent="0.2">
      <c r="A14" s="316">
        <v>2011</v>
      </c>
      <c r="B14" s="495">
        <v>10</v>
      </c>
      <c r="C14" s="193">
        <v>18</v>
      </c>
      <c r="D14" s="193">
        <v>54</v>
      </c>
      <c r="E14" s="508">
        <v>0</v>
      </c>
      <c r="F14" s="508">
        <v>11</v>
      </c>
      <c r="G14" s="193" t="s">
        <v>361</v>
      </c>
      <c r="H14" s="193" t="s">
        <v>361</v>
      </c>
      <c r="I14" s="193" t="s">
        <v>361</v>
      </c>
      <c r="J14" s="193" t="s">
        <v>361</v>
      </c>
      <c r="K14" s="193">
        <v>1</v>
      </c>
      <c r="L14" s="193">
        <v>120</v>
      </c>
      <c r="M14" s="731">
        <v>214</v>
      </c>
    </row>
    <row r="15" spans="1:13" x14ac:dyDescent="0.2">
      <c r="A15" s="316">
        <v>2012</v>
      </c>
      <c r="B15" s="478">
        <v>22</v>
      </c>
      <c r="C15" s="193">
        <v>33</v>
      </c>
      <c r="D15" s="193">
        <v>93</v>
      </c>
      <c r="E15" s="508">
        <v>2</v>
      </c>
      <c r="F15" s="509">
        <v>14</v>
      </c>
      <c r="G15" s="193">
        <v>18</v>
      </c>
      <c r="H15" s="193">
        <v>5</v>
      </c>
      <c r="I15" s="193">
        <v>3</v>
      </c>
      <c r="J15" s="508">
        <v>31</v>
      </c>
      <c r="K15" s="193">
        <v>3</v>
      </c>
      <c r="L15" s="193" t="s">
        <v>168</v>
      </c>
      <c r="M15" s="731">
        <v>224</v>
      </c>
    </row>
    <row r="16" spans="1:13" x14ac:dyDescent="0.2">
      <c r="A16" s="316">
        <v>2013</v>
      </c>
      <c r="B16" s="478">
        <v>22</v>
      </c>
      <c r="C16" s="478">
        <v>35</v>
      </c>
      <c r="D16" s="478">
        <v>76</v>
      </c>
      <c r="E16" s="510" t="s">
        <v>168</v>
      </c>
      <c r="F16" s="510">
        <v>9</v>
      </c>
      <c r="G16" s="193">
        <v>4</v>
      </c>
      <c r="H16" s="193">
        <v>3</v>
      </c>
      <c r="I16" s="193">
        <v>1</v>
      </c>
      <c r="J16" s="508">
        <v>29</v>
      </c>
      <c r="K16" s="193">
        <v>2</v>
      </c>
      <c r="L16" s="193" t="s">
        <v>168</v>
      </c>
      <c r="M16" s="731">
        <v>181</v>
      </c>
    </row>
    <row r="17" spans="1:13" x14ac:dyDescent="0.2">
      <c r="A17" s="316">
        <v>2014</v>
      </c>
      <c r="B17" s="478">
        <v>20</v>
      </c>
      <c r="C17" s="478">
        <v>24</v>
      </c>
      <c r="D17" s="478">
        <v>94</v>
      </c>
      <c r="E17" s="510">
        <v>1</v>
      </c>
      <c r="F17" s="510">
        <v>5</v>
      </c>
      <c r="G17" s="193">
        <v>6</v>
      </c>
      <c r="H17" s="193">
        <v>3</v>
      </c>
      <c r="I17" s="193">
        <v>2</v>
      </c>
      <c r="J17" s="508">
        <v>42</v>
      </c>
      <c r="K17" s="193">
        <v>3</v>
      </c>
      <c r="L17" s="193" t="s">
        <v>168</v>
      </c>
      <c r="M17" s="731">
        <v>200</v>
      </c>
    </row>
    <row r="18" spans="1:13" x14ac:dyDescent="0.2">
      <c r="A18" s="221">
        <v>2015</v>
      </c>
      <c r="B18" s="498">
        <v>11</v>
      </c>
      <c r="C18" s="498">
        <v>12</v>
      </c>
      <c r="D18" s="498">
        <v>75</v>
      </c>
      <c r="E18" s="201">
        <v>0</v>
      </c>
      <c r="F18" s="201">
        <v>0</v>
      </c>
      <c r="G18" s="274">
        <v>2</v>
      </c>
      <c r="H18" s="274">
        <v>0</v>
      </c>
      <c r="I18" s="274">
        <v>0</v>
      </c>
      <c r="J18" s="274">
        <v>39</v>
      </c>
      <c r="K18" s="274">
        <v>0</v>
      </c>
      <c r="L18" s="201">
        <v>19</v>
      </c>
      <c r="M18" s="732">
        <v>158</v>
      </c>
    </row>
    <row r="19" spans="1:13" s="942" customFormat="1" x14ac:dyDescent="0.2">
      <c r="A19" s="1047"/>
      <c r="B19" s="1046"/>
      <c r="C19" s="1046"/>
      <c r="D19" s="1046"/>
      <c r="E19" s="971"/>
      <c r="F19" s="971"/>
      <c r="G19" s="978"/>
      <c r="H19" s="978"/>
      <c r="I19" s="978"/>
      <c r="J19" s="978"/>
      <c r="K19" s="978"/>
      <c r="L19" s="971"/>
      <c r="M19" s="1010"/>
    </row>
    <row r="20" spans="1:13" x14ac:dyDescent="0.2">
      <c r="A20" s="420" t="s">
        <v>154</v>
      </c>
      <c r="B20" s="448"/>
      <c r="C20" s="446"/>
      <c r="D20" s="446"/>
      <c r="E20" s="226"/>
      <c r="F20" s="226"/>
      <c r="G20" s="176"/>
      <c r="H20" s="176"/>
      <c r="I20" s="176"/>
      <c r="J20" s="176"/>
    </row>
    <row r="21" spans="1:13" x14ac:dyDescent="0.2">
      <c r="A21" s="378" t="s">
        <v>551</v>
      </c>
      <c r="B21" s="448"/>
      <c r="C21" s="446"/>
      <c r="D21" s="446"/>
      <c r="E21" s="226"/>
      <c r="F21" s="226"/>
      <c r="G21" s="176"/>
      <c r="H21" s="176"/>
      <c r="I21" s="176"/>
      <c r="J21" s="176"/>
    </row>
    <row r="22" spans="1:13" x14ac:dyDescent="0.2">
      <c r="A22" s="511" t="s">
        <v>118</v>
      </c>
      <c r="B22" s="448"/>
      <c r="C22" s="446"/>
      <c r="D22" s="481"/>
      <c r="G22" s="176"/>
      <c r="H22" s="176"/>
      <c r="I22" s="176"/>
      <c r="J22" s="176"/>
    </row>
    <row r="23" spans="1:13" x14ac:dyDescent="0.2">
      <c r="A23" s="511"/>
      <c r="B23" s="448"/>
      <c r="C23" s="446"/>
      <c r="D23" s="481"/>
      <c r="G23" s="176"/>
      <c r="H23" s="176"/>
      <c r="I23" s="176"/>
      <c r="J23" s="176"/>
    </row>
    <row r="24" spans="1:13" x14ac:dyDescent="0.2">
      <c r="A24" s="92" t="s">
        <v>99</v>
      </c>
    </row>
    <row r="25" spans="1:13" x14ac:dyDescent="0.2">
      <c r="A25" s="93" t="s">
        <v>102</v>
      </c>
      <c r="E25" s="273"/>
    </row>
  </sheetData>
  <phoneticPr fontId="2" type="noConversion"/>
  <hyperlinks>
    <hyperlink ref="M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26"/>
  <sheetViews>
    <sheetView zoomScaleSheetLayoutView="115" workbookViewId="0">
      <selection activeCell="B70" sqref="B70"/>
    </sheetView>
  </sheetViews>
  <sheetFormatPr defaultRowHeight="12.75" x14ac:dyDescent="0.2"/>
  <cols>
    <col min="1" max="1" width="22.85546875" style="163" customWidth="1"/>
    <col min="2" max="3" width="19.85546875" style="163" customWidth="1"/>
    <col min="4" max="4" width="22.85546875" style="163" customWidth="1"/>
    <col min="5" max="5" width="19.85546875" style="163" customWidth="1"/>
    <col min="6" max="9" width="9.140625" style="163"/>
    <col min="10" max="10" width="10.28515625" style="163" customWidth="1"/>
    <col min="11" max="16384" width="9.140625" style="163"/>
  </cols>
  <sheetData>
    <row r="1" spans="1:12" x14ac:dyDescent="0.2">
      <c r="A1" s="891" t="s">
        <v>672</v>
      </c>
      <c r="B1" s="512"/>
      <c r="C1" s="204"/>
      <c r="E1" s="188" t="s">
        <v>531</v>
      </c>
    </row>
    <row r="2" spans="1:12" ht="14.25" x14ac:dyDescent="0.2">
      <c r="A2" s="484" t="s">
        <v>296</v>
      </c>
      <c r="B2" s="484"/>
      <c r="C2" s="204"/>
    </row>
    <row r="3" spans="1:12" x14ac:dyDescent="0.2">
      <c r="A3" s="1090" t="s">
        <v>754</v>
      </c>
      <c r="B3" s="440"/>
      <c r="C3" s="204"/>
      <c r="F3" s="231"/>
    </row>
    <row r="4" spans="1:12" x14ac:dyDescent="0.2">
      <c r="A4" s="440"/>
      <c r="B4" s="440"/>
      <c r="C4" s="204"/>
    </row>
    <row r="5" spans="1:12" ht="25.5" x14ac:dyDescent="0.2">
      <c r="A5" s="726" t="s">
        <v>144</v>
      </c>
      <c r="B5" s="726" t="s">
        <v>281</v>
      </c>
      <c r="C5" s="726" t="s">
        <v>282</v>
      </c>
      <c r="D5" s="726" t="s">
        <v>283</v>
      </c>
      <c r="E5" s="726" t="s">
        <v>284</v>
      </c>
      <c r="F5" s="218"/>
      <c r="G5" s="218"/>
      <c r="H5" s="176"/>
      <c r="I5" s="176"/>
      <c r="J5" s="176"/>
    </row>
    <row r="6" spans="1:12" x14ac:dyDescent="0.2">
      <c r="A6" s="506">
        <v>2003</v>
      </c>
      <c r="B6" s="723">
        <v>24</v>
      </c>
      <c r="C6" s="513">
        <v>18</v>
      </c>
      <c r="D6" s="513">
        <v>18</v>
      </c>
      <c r="E6" s="719">
        <v>36</v>
      </c>
      <c r="F6" s="442"/>
      <c r="G6" s="176"/>
      <c r="H6" s="176"/>
      <c r="I6" s="176"/>
      <c r="J6" s="176"/>
      <c r="K6" s="176"/>
      <c r="L6" s="176"/>
    </row>
    <row r="7" spans="1:12" x14ac:dyDescent="0.2">
      <c r="A7" s="316">
        <v>2004</v>
      </c>
      <c r="B7" s="724">
        <v>18</v>
      </c>
      <c r="C7" s="514">
        <v>3</v>
      </c>
      <c r="D7" s="514">
        <v>19</v>
      </c>
      <c r="E7" s="720">
        <v>22</v>
      </c>
      <c r="F7" s="442"/>
      <c r="G7" s="176"/>
      <c r="H7" s="176"/>
      <c r="I7" s="176"/>
      <c r="J7" s="176"/>
      <c r="K7" s="176"/>
      <c r="L7" s="176"/>
    </row>
    <row r="8" spans="1:12" x14ac:dyDescent="0.2">
      <c r="A8" s="316">
        <v>2005</v>
      </c>
      <c r="B8" s="721">
        <v>25</v>
      </c>
      <c r="C8" s="515">
        <v>3</v>
      </c>
      <c r="D8" s="515">
        <v>19</v>
      </c>
      <c r="E8" s="721">
        <v>22</v>
      </c>
      <c r="F8" s="442"/>
      <c r="G8" s="176"/>
      <c r="H8" s="176"/>
      <c r="I8" s="176"/>
      <c r="J8" s="176"/>
      <c r="K8" s="176"/>
      <c r="L8" s="176"/>
    </row>
    <row r="9" spans="1:12" x14ac:dyDescent="0.2">
      <c r="A9" s="316">
        <v>2006</v>
      </c>
      <c r="B9" s="721">
        <v>10</v>
      </c>
      <c r="C9" s="515">
        <v>4</v>
      </c>
      <c r="D9" s="515">
        <v>11</v>
      </c>
      <c r="E9" s="721">
        <v>15</v>
      </c>
      <c r="F9" s="442"/>
      <c r="G9" s="176"/>
      <c r="H9" s="176"/>
      <c r="I9" s="176"/>
      <c r="J9" s="176"/>
      <c r="K9" s="176"/>
      <c r="L9" s="176"/>
    </row>
    <row r="10" spans="1:12" x14ac:dyDescent="0.2">
      <c r="A10" s="316">
        <v>2007</v>
      </c>
      <c r="B10" s="721">
        <v>12</v>
      </c>
      <c r="C10" s="515">
        <v>3</v>
      </c>
      <c r="D10" s="515">
        <v>10</v>
      </c>
      <c r="E10" s="721">
        <v>13</v>
      </c>
      <c r="F10" s="442"/>
      <c r="G10" s="176"/>
      <c r="H10" s="176"/>
      <c r="I10" s="176"/>
      <c r="J10" s="176"/>
      <c r="K10" s="176"/>
      <c r="L10" s="176"/>
    </row>
    <row r="11" spans="1:12" x14ac:dyDescent="0.2">
      <c r="A11" s="316">
        <v>2008</v>
      </c>
      <c r="B11" s="721">
        <v>13</v>
      </c>
      <c r="C11" s="515">
        <v>4</v>
      </c>
      <c r="D11" s="515">
        <v>9</v>
      </c>
      <c r="E11" s="721">
        <v>13</v>
      </c>
      <c r="F11" s="442"/>
      <c r="G11" s="176"/>
      <c r="H11" s="176"/>
      <c r="I11" s="176"/>
      <c r="J11" s="176"/>
      <c r="K11" s="176"/>
      <c r="L11" s="176"/>
    </row>
    <row r="12" spans="1:12" x14ac:dyDescent="0.2">
      <c r="A12" s="316">
        <v>2009</v>
      </c>
      <c r="B12" s="721">
        <v>17</v>
      </c>
      <c r="C12" s="515">
        <v>2</v>
      </c>
      <c r="D12" s="515">
        <v>15</v>
      </c>
      <c r="E12" s="721">
        <v>17</v>
      </c>
      <c r="F12" s="442"/>
      <c r="G12" s="176"/>
      <c r="H12" s="176"/>
      <c r="I12" s="176"/>
      <c r="J12" s="176"/>
      <c r="K12" s="176"/>
      <c r="L12" s="176"/>
    </row>
    <row r="13" spans="1:12" x14ac:dyDescent="0.2">
      <c r="A13" s="316">
        <v>2010</v>
      </c>
      <c r="B13" s="721">
        <v>11</v>
      </c>
      <c r="C13" s="515">
        <v>2</v>
      </c>
      <c r="D13" s="515">
        <v>4</v>
      </c>
      <c r="E13" s="721">
        <v>6</v>
      </c>
      <c r="F13" s="442"/>
      <c r="G13" s="176"/>
      <c r="H13" s="176"/>
      <c r="I13" s="176"/>
      <c r="J13" s="176"/>
      <c r="K13" s="176"/>
      <c r="L13" s="176"/>
    </row>
    <row r="14" spans="1:12" x14ac:dyDescent="0.2">
      <c r="A14" s="316">
        <v>2011</v>
      </c>
      <c r="B14" s="725">
        <v>13</v>
      </c>
      <c r="C14" s="515">
        <v>5</v>
      </c>
      <c r="D14" s="515">
        <v>8</v>
      </c>
      <c r="E14" s="721">
        <v>13</v>
      </c>
      <c r="F14" s="442"/>
      <c r="G14" s="176"/>
      <c r="H14" s="176"/>
      <c r="I14" s="176"/>
      <c r="J14" s="176"/>
      <c r="K14" s="176"/>
      <c r="L14" s="176"/>
    </row>
    <row r="15" spans="1:12" x14ac:dyDescent="0.2">
      <c r="A15" s="316">
        <v>2012</v>
      </c>
      <c r="B15" s="721">
        <v>21</v>
      </c>
      <c r="C15" s="515">
        <v>4</v>
      </c>
      <c r="D15" s="515">
        <v>17</v>
      </c>
      <c r="E15" s="721">
        <v>21</v>
      </c>
      <c r="F15" s="442"/>
      <c r="G15" s="176"/>
      <c r="H15" s="176"/>
      <c r="I15" s="176"/>
      <c r="J15" s="176"/>
      <c r="K15" s="176"/>
      <c r="L15" s="176"/>
    </row>
    <row r="16" spans="1:12" x14ac:dyDescent="0.2">
      <c r="A16" s="316">
        <v>2013</v>
      </c>
      <c r="B16" s="721">
        <v>32</v>
      </c>
      <c r="C16" s="515">
        <v>4</v>
      </c>
      <c r="D16" s="515">
        <v>28</v>
      </c>
      <c r="E16" s="721">
        <v>32</v>
      </c>
      <c r="F16" s="442"/>
      <c r="G16" s="176"/>
      <c r="H16" s="176"/>
      <c r="I16" s="176"/>
      <c r="J16" s="176"/>
      <c r="K16" s="176"/>
      <c r="L16" s="176"/>
    </row>
    <row r="17" spans="1:12" x14ac:dyDescent="0.2">
      <c r="A17" s="316">
        <v>2014</v>
      </c>
      <c r="B17" s="721">
        <v>17</v>
      </c>
      <c r="C17" s="515">
        <v>4</v>
      </c>
      <c r="D17" s="515">
        <v>10</v>
      </c>
      <c r="E17" s="721">
        <v>14</v>
      </c>
      <c r="F17" s="442"/>
      <c r="G17" s="176"/>
      <c r="H17" s="176"/>
      <c r="I17" s="176"/>
      <c r="J17" s="176"/>
      <c r="K17" s="176"/>
      <c r="L17" s="176"/>
    </row>
    <row r="18" spans="1:12" x14ac:dyDescent="0.2">
      <c r="A18" s="221">
        <v>2015</v>
      </c>
      <c r="B18" s="722">
        <v>15</v>
      </c>
      <c r="C18" s="516">
        <v>1</v>
      </c>
      <c r="D18" s="516">
        <v>8</v>
      </c>
      <c r="E18" s="722">
        <v>9</v>
      </c>
      <c r="F18" s="442"/>
      <c r="G18" s="176"/>
      <c r="H18" s="176"/>
      <c r="I18" s="176"/>
      <c r="J18" s="176"/>
      <c r="K18" s="176"/>
      <c r="L18" s="176"/>
    </row>
    <row r="19" spans="1:12" x14ac:dyDescent="0.2">
      <c r="A19" s="1047"/>
      <c r="B19" s="1048"/>
      <c r="C19" s="1048"/>
      <c r="D19" s="1048"/>
      <c r="E19" s="1048"/>
      <c r="F19" s="442"/>
      <c r="G19" s="176"/>
      <c r="H19" s="176"/>
      <c r="I19" s="176"/>
      <c r="J19" s="176"/>
      <c r="K19" s="176"/>
      <c r="L19" s="176"/>
    </row>
    <row r="20" spans="1:12" x14ac:dyDescent="0.2">
      <c r="A20" s="517" t="s">
        <v>160</v>
      </c>
      <c r="B20" s="518"/>
      <c r="C20" s="519"/>
      <c r="D20" s="519"/>
      <c r="E20" s="519"/>
      <c r="F20" s="519"/>
      <c r="G20" s="176"/>
      <c r="H20" s="176"/>
      <c r="I20" s="176"/>
      <c r="J20" s="176"/>
      <c r="K20" s="176"/>
      <c r="L20" s="176"/>
    </row>
    <row r="21" spans="1:12" x14ac:dyDescent="0.2">
      <c r="A21" s="520" t="s">
        <v>551</v>
      </c>
      <c r="B21" s="518"/>
      <c r="C21" s="521"/>
      <c r="D21" s="521"/>
      <c r="E21" s="275"/>
      <c r="F21" s="275"/>
      <c r="G21" s="483"/>
      <c r="H21" s="473"/>
      <c r="I21" s="176"/>
      <c r="J21" s="176"/>
      <c r="K21" s="176"/>
      <c r="L21" s="176"/>
    </row>
    <row r="22" spans="1:12" x14ac:dyDescent="0.2">
      <c r="A22" s="520"/>
      <c r="B22" s="518"/>
      <c r="C22" s="521"/>
      <c r="D22" s="521"/>
      <c r="E22" s="275"/>
      <c r="F22" s="275"/>
      <c r="G22" s="483"/>
      <c r="H22" s="473"/>
      <c r="I22" s="176"/>
      <c r="J22" s="176"/>
      <c r="K22" s="176"/>
      <c r="L22" s="176"/>
    </row>
    <row r="23" spans="1:12" x14ac:dyDescent="0.2">
      <c r="A23" s="92" t="s">
        <v>99</v>
      </c>
      <c r="B23" s="518"/>
      <c r="C23" s="522"/>
      <c r="D23" s="522"/>
      <c r="E23" s="522"/>
      <c r="F23" s="522"/>
      <c r="G23" s="483"/>
      <c r="H23" s="473"/>
      <c r="I23" s="176"/>
      <c r="J23" s="176"/>
      <c r="K23" s="176"/>
      <c r="L23" s="176"/>
    </row>
    <row r="24" spans="1:12" x14ac:dyDescent="0.2">
      <c r="A24" s="93" t="s">
        <v>102</v>
      </c>
      <c r="B24" s="523"/>
      <c r="C24" s="521"/>
      <c r="D24" s="521"/>
      <c r="E24" s="275"/>
      <c r="F24" s="275"/>
      <c r="G24" s="483"/>
      <c r="H24" s="473"/>
      <c r="I24" s="176"/>
      <c r="J24" s="176"/>
      <c r="K24" s="176"/>
      <c r="L24" s="176"/>
    </row>
    <row r="25" spans="1:12" x14ac:dyDescent="0.2">
      <c r="A25" s="523"/>
      <c r="B25" s="523"/>
      <c r="C25" s="521"/>
      <c r="D25" s="521"/>
      <c r="E25" s="521"/>
      <c r="F25" s="521"/>
      <c r="G25" s="483"/>
      <c r="H25" s="473"/>
      <c r="I25" s="176"/>
      <c r="J25" s="176"/>
      <c r="K25" s="176"/>
      <c r="L25" s="176"/>
    </row>
    <row r="26" spans="1:12" x14ac:dyDescent="0.2">
      <c r="A26" s="523"/>
      <c r="B26" s="523"/>
      <c r="C26" s="521"/>
      <c r="D26" s="521"/>
      <c r="E26" s="521"/>
      <c r="F26" s="521"/>
      <c r="G26" s="176"/>
      <c r="H26" s="176"/>
      <c r="I26" s="176"/>
      <c r="J26" s="176"/>
      <c r="K26" s="176"/>
      <c r="L26" s="176"/>
    </row>
  </sheetData>
  <phoneticPr fontId="2" type="noConversion"/>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V205"/>
  <sheetViews>
    <sheetView zoomScaleSheetLayoutView="115" workbookViewId="0">
      <selection activeCell="B70" sqref="B70"/>
    </sheetView>
  </sheetViews>
  <sheetFormatPr defaultRowHeight="12.75" x14ac:dyDescent="0.2"/>
  <cols>
    <col min="1" max="1" width="47.42578125" style="163" bestFit="1" customWidth="1"/>
    <col min="2" max="5" width="10.42578125" style="163" customWidth="1"/>
    <col min="6" max="6" width="10.42578125" style="345" customWidth="1"/>
    <col min="7" max="10" width="10.42578125" style="163" customWidth="1"/>
    <col min="11" max="11" width="79" style="163" bestFit="1" customWidth="1"/>
    <col min="12" max="13" width="10.42578125" style="163" customWidth="1"/>
    <col min="14" max="16384" width="9.140625" style="163"/>
  </cols>
  <sheetData>
    <row r="1" spans="1:10" x14ac:dyDescent="0.2">
      <c r="A1" s="889" t="s">
        <v>673</v>
      </c>
      <c r="B1" s="473"/>
      <c r="C1" s="473"/>
      <c r="D1" s="473"/>
      <c r="E1" s="188" t="s">
        <v>531</v>
      </c>
    </row>
    <row r="2" spans="1:10" x14ac:dyDescent="0.2">
      <c r="A2" s="385" t="s">
        <v>288</v>
      </c>
      <c r="B2" s="524"/>
      <c r="C2" s="385"/>
      <c r="D2" s="385"/>
      <c r="E2" s="385"/>
      <c r="F2" s="524"/>
      <c r="G2" s="385"/>
      <c r="H2" s="385"/>
      <c r="I2" s="385"/>
    </row>
    <row r="3" spans="1:10" x14ac:dyDescent="0.2">
      <c r="A3" s="1121" t="s">
        <v>794</v>
      </c>
      <c r="B3" s="385"/>
      <c r="D3" s="385"/>
      <c r="E3" s="385"/>
      <c r="F3" s="524"/>
      <c r="G3" s="385"/>
      <c r="H3" s="385"/>
      <c r="I3" s="385"/>
    </row>
    <row r="4" spans="1:10" x14ac:dyDescent="0.2">
      <c r="A4" s="387"/>
      <c r="B4" s="525"/>
      <c r="C4" s="385"/>
      <c r="D4" s="385"/>
      <c r="E4" s="385"/>
      <c r="F4" s="524"/>
      <c r="H4" s="385"/>
      <c r="I4" s="385"/>
    </row>
    <row r="5" spans="1:10" ht="13.5" customHeight="1" x14ac:dyDescent="0.2">
      <c r="A5" s="1412"/>
      <c r="B5" s="1416" t="s">
        <v>245</v>
      </c>
      <c r="C5" s="1416"/>
      <c r="D5" s="1416"/>
      <c r="E5" s="1417" t="s">
        <v>152</v>
      </c>
      <c r="H5" s="526"/>
      <c r="I5" s="222"/>
      <c r="J5" s="222"/>
    </row>
    <row r="6" spans="1:10" ht="25.5" x14ac:dyDescent="0.2">
      <c r="A6" s="1404"/>
      <c r="B6" s="527" t="s">
        <v>286</v>
      </c>
      <c r="C6" s="389" t="s">
        <v>247</v>
      </c>
      <c r="D6" s="389" t="s">
        <v>248</v>
      </c>
      <c r="E6" s="1415"/>
      <c r="G6" s="222"/>
      <c r="H6" s="222"/>
      <c r="I6" s="222"/>
      <c r="J6" s="222"/>
    </row>
    <row r="7" spans="1:10" x14ac:dyDescent="0.2">
      <c r="A7" s="528">
        <v>2009</v>
      </c>
      <c r="B7" s="530">
        <v>20</v>
      </c>
      <c r="C7" s="530">
        <v>380</v>
      </c>
      <c r="D7" s="530">
        <v>856</v>
      </c>
      <c r="E7" s="392">
        <v>1256</v>
      </c>
      <c r="F7" s="529"/>
    </row>
    <row r="8" spans="1:10" x14ac:dyDescent="0.2">
      <c r="A8" s="528">
        <v>2010</v>
      </c>
      <c r="B8" s="530">
        <v>50</v>
      </c>
      <c r="C8" s="530">
        <v>591</v>
      </c>
      <c r="D8" s="530">
        <v>419</v>
      </c>
      <c r="E8" s="392">
        <v>1060</v>
      </c>
      <c r="F8" s="529"/>
    </row>
    <row r="9" spans="1:10" x14ac:dyDescent="0.2">
      <c r="A9" s="528">
        <v>2011</v>
      </c>
      <c r="B9" s="530">
        <v>22</v>
      </c>
      <c r="C9" s="530">
        <v>198</v>
      </c>
      <c r="D9" s="530">
        <v>1111</v>
      </c>
      <c r="E9" s="392">
        <v>1331</v>
      </c>
      <c r="F9" s="529"/>
    </row>
    <row r="10" spans="1:10" x14ac:dyDescent="0.2">
      <c r="A10" s="528">
        <v>2012</v>
      </c>
      <c r="B10" s="530">
        <v>7</v>
      </c>
      <c r="C10" s="530">
        <v>161</v>
      </c>
      <c r="D10" s="530">
        <v>973</v>
      </c>
      <c r="E10" s="392">
        <v>1141</v>
      </c>
      <c r="F10" s="529"/>
    </row>
    <row r="11" spans="1:10" x14ac:dyDescent="0.2">
      <c r="A11" s="528">
        <v>2013</v>
      </c>
      <c r="B11" s="530">
        <v>7</v>
      </c>
      <c r="C11" s="530">
        <v>119</v>
      </c>
      <c r="D11" s="530">
        <v>1072</v>
      </c>
      <c r="E11" s="392">
        <v>1198</v>
      </c>
      <c r="F11" s="529"/>
      <c r="I11" s="313"/>
      <c r="J11" s="313"/>
    </row>
    <row r="12" spans="1:10" ht="25.5" x14ac:dyDescent="0.2">
      <c r="A12" s="531"/>
      <c r="B12" s="532" t="s">
        <v>1</v>
      </c>
      <c r="C12" s="532" t="s">
        <v>2</v>
      </c>
      <c r="D12" s="532" t="s">
        <v>3</v>
      </c>
      <c r="E12" s="532" t="s">
        <v>8</v>
      </c>
      <c r="F12" s="532" t="s">
        <v>4</v>
      </c>
      <c r="G12" s="532" t="s">
        <v>5</v>
      </c>
      <c r="H12" s="533" t="s">
        <v>6</v>
      </c>
      <c r="I12" s="532" t="s">
        <v>7</v>
      </c>
      <c r="J12" s="466" t="s">
        <v>152</v>
      </c>
    </row>
    <row r="13" spans="1:10" ht="14.25" x14ac:dyDescent="0.2">
      <c r="A13" s="1129" t="s">
        <v>825</v>
      </c>
      <c r="B13" s="530">
        <v>86</v>
      </c>
      <c r="C13" s="530">
        <v>92</v>
      </c>
      <c r="D13" s="530">
        <v>133</v>
      </c>
      <c r="E13" s="530">
        <v>174</v>
      </c>
      <c r="F13" s="1049">
        <v>116</v>
      </c>
      <c r="G13" s="176">
        <v>94</v>
      </c>
      <c r="H13" s="176">
        <v>48</v>
      </c>
      <c r="I13" s="176">
        <v>342</v>
      </c>
      <c r="J13" s="671">
        <v>1085</v>
      </c>
    </row>
    <row r="14" spans="1:10" ht="14.25" x14ac:dyDescent="0.2">
      <c r="A14" s="1050" t="s">
        <v>826</v>
      </c>
      <c r="B14" s="534">
        <v>44</v>
      </c>
      <c r="C14" s="534">
        <v>43</v>
      </c>
      <c r="D14" s="534">
        <v>61</v>
      </c>
      <c r="E14" s="534">
        <v>112</v>
      </c>
      <c r="F14" s="535">
        <v>78</v>
      </c>
      <c r="G14" s="313">
        <v>56</v>
      </c>
      <c r="H14" s="313">
        <v>21</v>
      </c>
      <c r="I14" s="313">
        <v>455</v>
      </c>
      <c r="J14" s="1035">
        <v>870</v>
      </c>
    </row>
    <row r="15" spans="1:10" x14ac:dyDescent="0.2">
      <c r="A15" s="528"/>
      <c r="B15" s="530"/>
      <c r="C15" s="530"/>
      <c r="D15" s="530"/>
      <c r="E15" s="530"/>
      <c r="F15" s="1049"/>
      <c r="G15" s="176"/>
      <c r="H15" s="176"/>
      <c r="I15" s="176"/>
      <c r="J15" s="312"/>
    </row>
    <row r="16" spans="1:10" x14ac:dyDescent="0.2">
      <c r="A16" s="1412" t="s">
        <v>285</v>
      </c>
      <c r="B16" s="1443">
        <v>2015</v>
      </c>
      <c r="C16" s="1443"/>
      <c r="D16" s="1443"/>
      <c r="E16" s="1443"/>
      <c r="F16" s="1443"/>
      <c r="G16" s="1443"/>
      <c r="H16" s="1443"/>
      <c r="I16" s="1443"/>
      <c r="J16" s="1443"/>
    </row>
    <row r="17" spans="1:11" ht="13.5" customHeight="1" x14ac:dyDescent="0.2">
      <c r="A17" s="1424"/>
      <c r="B17" s="1444" t="s">
        <v>0</v>
      </c>
      <c r="C17" s="1444"/>
      <c r="D17" s="1444"/>
      <c r="E17" s="1444"/>
      <c r="F17" s="1444"/>
      <c r="G17" s="1444"/>
      <c r="H17" s="1444"/>
      <c r="I17" s="1444"/>
      <c r="J17" s="1444"/>
    </row>
    <row r="18" spans="1:11" ht="25.5" x14ac:dyDescent="0.2">
      <c r="A18" s="1404"/>
      <c r="B18" s="532" t="s">
        <v>1</v>
      </c>
      <c r="C18" s="532" t="s">
        <v>2</v>
      </c>
      <c r="D18" s="532" t="s">
        <v>3</v>
      </c>
      <c r="E18" s="532" t="s">
        <v>8</v>
      </c>
      <c r="F18" s="532" t="s">
        <v>4</v>
      </c>
      <c r="G18" s="532" t="s">
        <v>5</v>
      </c>
      <c r="H18" s="533" t="s">
        <v>6</v>
      </c>
      <c r="I18" s="532" t="s">
        <v>7</v>
      </c>
      <c r="J18" s="466" t="s">
        <v>152</v>
      </c>
    </row>
    <row r="19" spans="1:11" x14ac:dyDescent="0.2">
      <c r="A19" s="528" t="s">
        <v>335</v>
      </c>
      <c r="B19" s="163">
        <v>2</v>
      </c>
      <c r="C19" s="537">
        <v>4</v>
      </c>
      <c r="D19" s="537">
        <v>5</v>
      </c>
      <c r="E19" s="537">
        <v>10</v>
      </c>
      <c r="F19" s="537">
        <v>8</v>
      </c>
      <c r="G19" s="537">
        <v>8</v>
      </c>
      <c r="H19" s="163">
        <v>2</v>
      </c>
      <c r="I19" s="163">
        <v>2</v>
      </c>
      <c r="J19" s="1148">
        <v>41</v>
      </c>
      <c r="K19" s="537"/>
    </row>
    <row r="20" spans="1:11" x14ac:dyDescent="0.2">
      <c r="A20" s="528" t="s">
        <v>336</v>
      </c>
      <c r="B20" s="538"/>
      <c r="C20" s="537"/>
      <c r="D20" s="537"/>
      <c r="E20" s="537">
        <v>5</v>
      </c>
      <c r="F20" s="537">
        <v>5</v>
      </c>
      <c r="G20" s="537">
        <v>2</v>
      </c>
      <c r="I20" s="163">
        <v>1</v>
      </c>
      <c r="J20" s="1148">
        <v>13</v>
      </c>
      <c r="K20" s="537"/>
    </row>
    <row r="21" spans="1:11" x14ac:dyDescent="0.2">
      <c r="A21" s="1147" t="s">
        <v>337</v>
      </c>
      <c r="B21" s="163">
        <v>3</v>
      </c>
      <c r="C21" s="537">
        <v>4</v>
      </c>
      <c r="D21" s="537"/>
      <c r="E21" s="537"/>
      <c r="F21" s="538"/>
      <c r="G21" s="538"/>
      <c r="H21" s="538"/>
      <c r="I21" s="163">
        <v>0</v>
      </c>
      <c r="J21" s="159">
        <v>7</v>
      </c>
    </row>
    <row r="22" spans="1:11" x14ac:dyDescent="0.2">
      <c r="A22" s="1147" t="s">
        <v>338</v>
      </c>
      <c r="C22" s="538">
        <v>1</v>
      </c>
      <c r="D22" s="537">
        <v>1</v>
      </c>
      <c r="E22" s="537">
        <v>1</v>
      </c>
      <c r="F22" s="537">
        <v>2</v>
      </c>
      <c r="G22" s="537">
        <v>2</v>
      </c>
      <c r="H22" s="163">
        <v>2</v>
      </c>
      <c r="I22" s="163">
        <v>0</v>
      </c>
      <c r="J22" s="159">
        <v>9</v>
      </c>
    </row>
    <row r="23" spans="1:11" x14ac:dyDescent="0.2">
      <c r="A23" s="1147" t="s">
        <v>339</v>
      </c>
      <c r="B23" s="163">
        <v>1</v>
      </c>
      <c r="C23" s="538">
        <v>1</v>
      </c>
      <c r="D23" s="537">
        <v>1</v>
      </c>
      <c r="E23" s="537">
        <v>3</v>
      </c>
      <c r="F23" s="537">
        <v>3</v>
      </c>
      <c r="G23" s="537">
        <v>2</v>
      </c>
      <c r="I23" s="163">
        <v>1</v>
      </c>
      <c r="J23" s="159">
        <v>12</v>
      </c>
    </row>
    <row r="24" spans="1:11" x14ac:dyDescent="0.2">
      <c r="A24" s="163" t="s">
        <v>606</v>
      </c>
      <c r="B24" s="538">
        <v>2</v>
      </c>
      <c r="C24" s="538">
        <v>8</v>
      </c>
      <c r="D24" s="537">
        <v>5</v>
      </c>
      <c r="E24" s="537">
        <v>25</v>
      </c>
      <c r="F24" s="538">
        <v>23</v>
      </c>
      <c r="G24" s="538">
        <v>13</v>
      </c>
      <c r="H24" s="538">
        <v>1</v>
      </c>
      <c r="I24" s="163">
        <v>1</v>
      </c>
      <c r="J24" s="159">
        <v>78</v>
      </c>
    </row>
    <row r="25" spans="1:11" ht="25.5" x14ac:dyDescent="0.2">
      <c r="A25" s="1147" t="s">
        <v>333</v>
      </c>
      <c r="B25" s="163">
        <v>2</v>
      </c>
      <c r="C25" s="537">
        <v>2</v>
      </c>
      <c r="D25" s="537">
        <v>16</v>
      </c>
      <c r="E25" s="537">
        <v>16</v>
      </c>
      <c r="F25" s="537">
        <v>5</v>
      </c>
      <c r="G25" s="537">
        <v>2</v>
      </c>
      <c r="H25" s="163">
        <v>2</v>
      </c>
      <c r="I25" s="163">
        <v>0</v>
      </c>
      <c r="J25" s="1148">
        <v>45</v>
      </c>
      <c r="K25" s="537"/>
    </row>
    <row r="26" spans="1:11" x14ac:dyDescent="0.2">
      <c r="A26" s="1147" t="s">
        <v>340</v>
      </c>
      <c r="C26" s="537"/>
      <c r="D26" s="537">
        <v>2</v>
      </c>
      <c r="E26" s="537">
        <v>4</v>
      </c>
      <c r="F26" s="537">
        <v>2</v>
      </c>
      <c r="G26" s="538">
        <v>2</v>
      </c>
      <c r="H26" s="538"/>
      <c r="I26" s="163">
        <v>0</v>
      </c>
      <c r="J26" s="1148">
        <v>10</v>
      </c>
      <c r="K26" s="537"/>
    </row>
    <row r="27" spans="1:11" x14ac:dyDescent="0.2">
      <c r="A27" s="1147" t="s">
        <v>341</v>
      </c>
      <c r="B27" s="538"/>
      <c r="C27" s="537"/>
      <c r="D27" s="537">
        <v>2</v>
      </c>
      <c r="E27" s="537"/>
      <c r="F27" s="537"/>
      <c r="G27" s="537"/>
      <c r="I27" s="163">
        <v>0</v>
      </c>
      <c r="J27" s="1148">
        <v>2</v>
      </c>
      <c r="K27" s="537"/>
    </row>
    <row r="28" spans="1:11" x14ac:dyDescent="0.2">
      <c r="A28" s="1147" t="s">
        <v>342</v>
      </c>
      <c r="B28" s="538">
        <v>1</v>
      </c>
      <c r="C28" s="538">
        <v>3</v>
      </c>
      <c r="D28" s="537">
        <v>9</v>
      </c>
      <c r="E28" s="538">
        <v>11</v>
      </c>
      <c r="F28" s="537">
        <v>1</v>
      </c>
      <c r="G28" s="538">
        <v>3</v>
      </c>
      <c r="H28" s="163">
        <v>3</v>
      </c>
      <c r="I28" s="538">
        <v>0</v>
      </c>
      <c r="J28" s="159">
        <v>31</v>
      </c>
    </row>
    <row r="29" spans="1:11" x14ac:dyDescent="0.2">
      <c r="A29" s="1147" t="s">
        <v>343</v>
      </c>
      <c r="C29" s="538">
        <v>1</v>
      </c>
      <c r="D29" s="537">
        <v>3</v>
      </c>
      <c r="E29" s="537">
        <v>6</v>
      </c>
      <c r="F29" s="537">
        <v>2</v>
      </c>
      <c r="G29" s="537">
        <v>2</v>
      </c>
      <c r="H29" s="538">
        <v>2</v>
      </c>
      <c r="I29" s="538">
        <v>2</v>
      </c>
      <c r="J29" s="159">
        <v>18</v>
      </c>
    </row>
    <row r="30" spans="1:11" x14ac:dyDescent="0.2">
      <c r="A30" s="1147" t="s">
        <v>344</v>
      </c>
      <c r="B30" s="163">
        <v>2</v>
      </c>
      <c r="C30" s="537">
        <v>6</v>
      </c>
      <c r="D30" s="537">
        <v>1</v>
      </c>
      <c r="E30" s="537">
        <v>2</v>
      </c>
      <c r="F30" s="537">
        <v>2</v>
      </c>
      <c r="G30" s="537">
        <v>1</v>
      </c>
      <c r="I30" s="538">
        <v>0</v>
      </c>
      <c r="J30" s="159">
        <v>14</v>
      </c>
    </row>
    <row r="31" spans="1:11" x14ac:dyDescent="0.2">
      <c r="A31" s="1147" t="s">
        <v>345</v>
      </c>
      <c r="B31" s="163">
        <v>13</v>
      </c>
      <c r="C31" s="537">
        <v>6</v>
      </c>
      <c r="D31" s="537">
        <v>4</v>
      </c>
      <c r="E31" s="537">
        <v>8</v>
      </c>
      <c r="F31" s="537">
        <v>3</v>
      </c>
      <c r="G31" s="537">
        <v>5</v>
      </c>
      <c r="H31" s="538"/>
      <c r="I31" s="538">
        <v>0</v>
      </c>
      <c r="J31" s="159">
        <v>39</v>
      </c>
    </row>
    <row r="32" spans="1:11" ht="14.25" x14ac:dyDescent="0.2">
      <c r="A32" s="1147" t="s">
        <v>364</v>
      </c>
      <c r="C32" s="537"/>
      <c r="D32" s="537"/>
      <c r="E32" s="537">
        <v>1</v>
      </c>
      <c r="F32" s="537">
        <v>2</v>
      </c>
      <c r="G32" s="537"/>
      <c r="H32" s="538"/>
      <c r="I32" s="163">
        <v>0</v>
      </c>
      <c r="J32" s="1148">
        <v>3</v>
      </c>
      <c r="K32" s="537"/>
    </row>
    <row r="33" spans="1:22" ht="14.25" x14ac:dyDescent="0.2">
      <c r="A33" s="1147" t="s">
        <v>365</v>
      </c>
      <c r="B33" s="538"/>
      <c r="C33" s="537"/>
      <c r="D33" s="538"/>
      <c r="E33" s="537"/>
      <c r="F33" s="537">
        <v>3</v>
      </c>
      <c r="G33" s="538"/>
      <c r="H33" s="538"/>
      <c r="I33" s="538">
        <v>0</v>
      </c>
      <c r="J33" s="159">
        <v>3</v>
      </c>
    </row>
    <row r="34" spans="1:22" ht="14.25" x14ac:dyDescent="0.2">
      <c r="A34" s="1147" t="s">
        <v>366</v>
      </c>
      <c r="B34" s="163">
        <v>12</v>
      </c>
      <c r="C34" s="538">
        <v>3</v>
      </c>
      <c r="D34" s="537">
        <v>5</v>
      </c>
      <c r="E34" s="537">
        <v>5</v>
      </c>
      <c r="F34" s="537">
        <v>1</v>
      </c>
      <c r="G34" s="537">
        <v>1</v>
      </c>
      <c r="I34" s="538">
        <v>0</v>
      </c>
      <c r="J34" s="159">
        <v>27</v>
      </c>
    </row>
    <row r="35" spans="1:22" ht="14.25" x14ac:dyDescent="0.2">
      <c r="A35" s="1147" t="s">
        <v>367</v>
      </c>
      <c r="B35" s="163">
        <v>2</v>
      </c>
      <c r="C35" s="537"/>
      <c r="D35" s="537"/>
      <c r="E35" s="537">
        <v>10</v>
      </c>
      <c r="F35" s="537">
        <v>14</v>
      </c>
      <c r="G35" s="538">
        <v>9</v>
      </c>
      <c r="H35" s="538">
        <v>4</v>
      </c>
      <c r="I35" s="538">
        <v>3</v>
      </c>
      <c r="J35" s="159">
        <v>42</v>
      </c>
    </row>
    <row r="36" spans="1:22" x14ac:dyDescent="0.2">
      <c r="A36" s="1147" t="s">
        <v>348</v>
      </c>
      <c r="B36" s="538"/>
      <c r="C36" s="538"/>
      <c r="D36" s="538"/>
      <c r="E36" s="538"/>
      <c r="F36" s="538"/>
      <c r="G36" s="538"/>
      <c r="H36" s="538"/>
      <c r="I36" s="538"/>
      <c r="J36" s="220"/>
    </row>
    <row r="37" spans="1:22" ht="25.5" x14ac:dyDescent="0.2">
      <c r="A37" s="1147" t="s">
        <v>349</v>
      </c>
      <c r="B37" s="538">
        <v>2</v>
      </c>
      <c r="C37" s="538">
        <v>2</v>
      </c>
      <c r="D37" s="538">
        <v>7</v>
      </c>
      <c r="E37" s="538">
        <v>2</v>
      </c>
      <c r="F37" s="538"/>
      <c r="G37" s="538">
        <v>3</v>
      </c>
      <c r="H37" s="538">
        <v>5</v>
      </c>
      <c r="I37" s="538">
        <v>1</v>
      </c>
      <c r="J37" s="220">
        <v>22</v>
      </c>
    </row>
    <row r="38" spans="1:22" x14ac:dyDescent="0.2">
      <c r="A38" s="1147" t="s">
        <v>334</v>
      </c>
      <c r="B38" s="537">
        <v>2</v>
      </c>
      <c r="C38" s="537">
        <v>2</v>
      </c>
      <c r="D38" s="537"/>
      <c r="E38" s="537">
        <v>3</v>
      </c>
      <c r="F38" s="537">
        <v>2</v>
      </c>
      <c r="G38" s="537">
        <v>1</v>
      </c>
      <c r="I38" s="163">
        <v>444</v>
      </c>
      <c r="J38" s="1148">
        <v>454</v>
      </c>
      <c r="K38" s="537"/>
    </row>
    <row r="39" spans="1:22" x14ac:dyDescent="0.2">
      <c r="A39" s="1147"/>
      <c r="B39" s="540"/>
      <c r="C39" s="540"/>
      <c r="D39" s="540"/>
      <c r="E39" s="540"/>
      <c r="F39" s="540"/>
      <c r="G39" s="529"/>
    </row>
    <row r="40" spans="1:22" s="159" customFormat="1" x14ac:dyDescent="0.2">
      <c r="A40" s="410" t="s">
        <v>152</v>
      </c>
      <c r="B40" s="541">
        <v>44</v>
      </c>
      <c r="C40" s="541">
        <v>43</v>
      </c>
      <c r="D40" s="541">
        <v>61</v>
      </c>
      <c r="E40" s="541">
        <v>112</v>
      </c>
      <c r="F40" s="541">
        <v>78</v>
      </c>
      <c r="G40" s="541">
        <v>56</v>
      </c>
      <c r="H40" s="541">
        <v>21</v>
      </c>
      <c r="I40" s="541">
        <v>455</v>
      </c>
      <c r="J40" s="541">
        <v>870</v>
      </c>
      <c r="K40" s="163"/>
      <c r="L40" s="163"/>
      <c r="M40" s="163"/>
      <c r="N40" s="163"/>
      <c r="O40" s="163"/>
      <c r="P40" s="163"/>
      <c r="Q40" s="163"/>
      <c r="R40" s="163"/>
      <c r="S40" s="163"/>
      <c r="T40" s="163"/>
      <c r="U40" s="163"/>
      <c r="V40" s="163"/>
    </row>
    <row r="41" spans="1:22" x14ac:dyDescent="0.2">
      <c r="A41" s="413"/>
      <c r="B41" s="542"/>
      <c r="C41" s="542"/>
      <c r="D41" s="542"/>
      <c r="E41" s="542"/>
      <c r="F41" s="543"/>
      <c r="G41" s="542"/>
      <c r="H41" s="542"/>
      <c r="I41" s="542"/>
      <c r="J41" s="544"/>
      <c r="K41" s="159"/>
      <c r="L41" s="159"/>
      <c r="M41" s="159"/>
      <c r="N41" s="159"/>
      <c r="O41" s="159"/>
      <c r="P41" s="159"/>
      <c r="Q41" s="159"/>
      <c r="R41" s="159"/>
      <c r="S41" s="159"/>
      <c r="T41" s="159"/>
      <c r="U41" s="159"/>
      <c r="V41" s="159"/>
    </row>
    <row r="42" spans="1:22" x14ac:dyDescent="0.2">
      <c r="A42" s="528"/>
      <c r="B42" s="530"/>
      <c r="C42" s="530"/>
      <c r="D42" s="530"/>
      <c r="E42" s="536"/>
      <c r="F42" s="529"/>
    </row>
    <row r="43" spans="1:22" x14ac:dyDescent="0.2">
      <c r="A43" s="1412" t="s">
        <v>285</v>
      </c>
      <c r="B43" s="1443">
        <v>2014</v>
      </c>
      <c r="C43" s="1443"/>
      <c r="D43" s="1443"/>
      <c r="E43" s="1443"/>
      <c r="F43" s="1443"/>
      <c r="G43" s="1443"/>
      <c r="H43" s="1443"/>
      <c r="I43" s="1443"/>
      <c r="J43" s="1443"/>
    </row>
    <row r="44" spans="1:22" ht="13.5" customHeight="1" x14ac:dyDescent="0.2">
      <c r="A44" s="1424"/>
      <c r="B44" s="1444" t="s">
        <v>0</v>
      </c>
      <c r="C44" s="1444"/>
      <c r="D44" s="1444"/>
      <c r="E44" s="1444"/>
      <c r="F44" s="1444"/>
      <c r="G44" s="1444"/>
      <c r="H44" s="1444"/>
      <c r="I44" s="1444"/>
      <c r="J44" s="1444"/>
    </row>
    <row r="45" spans="1:22" ht="25.5" x14ac:dyDescent="0.2">
      <c r="A45" s="1404"/>
      <c r="B45" s="532" t="s">
        <v>1</v>
      </c>
      <c r="C45" s="532" t="s">
        <v>2</v>
      </c>
      <c r="D45" s="532" t="s">
        <v>3</v>
      </c>
      <c r="E45" s="532" t="s">
        <v>8</v>
      </c>
      <c r="F45" s="532" t="s">
        <v>4</v>
      </c>
      <c r="G45" s="532" t="s">
        <v>5</v>
      </c>
      <c r="H45" s="533" t="s">
        <v>6</v>
      </c>
      <c r="I45" s="532" t="s">
        <v>7</v>
      </c>
      <c r="J45" s="466" t="s">
        <v>152</v>
      </c>
    </row>
    <row r="46" spans="1:22" x14ac:dyDescent="0.2">
      <c r="A46" s="528" t="s">
        <v>335</v>
      </c>
      <c r="B46" s="163">
        <v>17</v>
      </c>
      <c r="C46" s="537">
        <v>17</v>
      </c>
      <c r="D46" s="537">
        <v>22</v>
      </c>
      <c r="E46" s="537">
        <v>38</v>
      </c>
      <c r="F46" s="537">
        <v>21</v>
      </c>
      <c r="G46" s="537">
        <v>31</v>
      </c>
      <c r="H46" s="163">
        <v>12</v>
      </c>
      <c r="I46" s="163">
        <v>68</v>
      </c>
      <c r="J46" s="537">
        <f>SUM(B46:I46)</f>
        <v>226</v>
      </c>
      <c r="K46" s="537"/>
    </row>
    <row r="47" spans="1:22" x14ac:dyDescent="0.2">
      <c r="A47" s="528" t="s">
        <v>336</v>
      </c>
      <c r="B47" s="538" t="s">
        <v>168</v>
      </c>
      <c r="C47" s="537">
        <v>1</v>
      </c>
      <c r="D47" s="537">
        <v>2</v>
      </c>
      <c r="E47" s="537">
        <v>5</v>
      </c>
      <c r="F47" s="537">
        <v>1</v>
      </c>
      <c r="G47" s="537">
        <v>2</v>
      </c>
      <c r="H47" s="163">
        <v>2</v>
      </c>
      <c r="I47" s="163">
        <v>7</v>
      </c>
      <c r="J47" s="537">
        <f t="shared" ref="J47:J65" si="0">SUM(B47:I47)</f>
        <v>20</v>
      </c>
      <c r="K47" s="537"/>
    </row>
    <row r="48" spans="1:22" x14ac:dyDescent="0.2">
      <c r="A48" s="539" t="s">
        <v>337</v>
      </c>
      <c r="B48" s="163">
        <v>3</v>
      </c>
      <c r="C48" s="537">
        <v>2</v>
      </c>
      <c r="D48" s="537">
        <v>2</v>
      </c>
      <c r="E48" s="537">
        <v>1</v>
      </c>
      <c r="F48" s="538" t="s">
        <v>168</v>
      </c>
      <c r="G48" s="538" t="s">
        <v>168</v>
      </c>
      <c r="H48" s="538" t="s">
        <v>168</v>
      </c>
      <c r="I48" s="163">
        <v>1</v>
      </c>
      <c r="J48" s="163">
        <f t="shared" si="0"/>
        <v>9</v>
      </c>
    </row>
    <row r="49" spans="1:11" x14ac:dyDescent="0.2">
      <c r="A49" s="539" t="s">
        <v>338</v>
      </c>
      <c r="B49" s="163">
        <v>1</v>
      </c>
      <c r="C49" s="538" t="s">
        <v>168</v>
      </c>
      <c r="D49" s="537">
        <v>2</v>
      </c>
      <c r="E49" s="537">
        <v>8</v>
      </c>
      <c r="F49" s="537">
        <v>4</v>
      </c>
      <c r="G49" s="537">
        <v>4</v>
      </c>
      <c r="H49" s="163">
        <v>3</v>
      </c>
      <c r="I49" s="163">
        <v>0</v>
      </c>
      <c r="J49" s="163">
        <f t="shared" si="0"/>
        <v>22</v>
      </c>
    </row>
    <row r="50" spans="1:11" x14ac:dyDescent="0.2">
      <c r="A50" s="539" t="s">
        <v>339</v>
      </c>
      <c r="B50" s="163">
        <v>2</v>
      </c>
      <c r="C50" s="538" t="s">
        <v>168</v>
      </c>
      <c r="D50" s="537">
        <v>3</v>
      </c>
      <c r="E50" s="537">
        <v>4</v>
      </c>
      <c r="F50" s="537">
        <v>8</v>
      </c>
      <c r="G50" s="537">
        <v>6</v>
      </c>
      <c r="H50" s="163">
        <v>2</v>
      </c>
      <c r="I50" s="163">
        <v>10</v>
      </c>
      <c r="J50" s="163">
        <f t="shared" si="0"/>
        <v>35</v>
      </c>
    </row>
    <row r="51" spans="1:11" x14ac:dyDescent="0.2">
      <c r="A51" s="163" t="s">
        <v>606</v>
      </c>
      <c r="B51" s="538" t="s">
        <v>168</v>
      </c>
      <c r="C51" s="538" t="s">
        <v>168</v>
      </c>
      <c r="D51" s="537">
        <v>1</v>
      </c>
      <c r="E51" s="537">
        <v>3</v>
      </c>
      <c r="F51" s="538" t="s">
        <v>168</v>
      </c>
      <c r="G51" s="538" t="s">
        <v>168</v>
      </c>
      <c r="H51" s="538" t="s">
        <v>168</v>
      </c>
      <c r="I51" s="163">
        <v>1</v>
      </c>
      <c r="J51" s="163">
        <f t="shared" si="0"/>
        <v>5</v>
      </c>
    </row>
    <row r="52" spans="1:11" ht="25.5" x14ac:dyDescent="0.2">
      <c r="A52" s="539" t="s">
        <v>333</v>
      </c>
      <c r="B52" s="163">
        <v>11</v>
      </c>
      <c r="C52" s="537">
        <v>42</v>
      </c>
      <c r="D52" s="537">
        <v>33</v>
      </c>
      <c r="E52" s="537">
        <v>33</v>
      </c>
      <c r="F52" s="537">
        <v>17</v>
      </c>
      <c r="G52" s="537">
        <v>11</v>
      </c>
      <c r="H52" s="163">
        <v>4</v>
      </c>
      <c r="I52" s="163">
        <v>65</v>
      </c>
      <c r="J52" s="537">
        <f t="shared" si="0"/>
        <v>216</v>
      </c>
      <c r="K52" s="537"/>
    </row>
    <row r="53" spans="1:11" x14ac:dyDescent="0.2">
      <c r="A53" s="539" t="s">
        <v>340</v>
      </c>
      <c r="B53" s="163">
        <v>3</v>
      </c>
      <c r="C53" s="537">
        <v>2</v>
      </c>
      <c r="D53" s="537">
        <v>5</v>
      </c>
      <c r="E53" s="537">
        <v>14</v>
      </c>
      <c r="F53" s="537">
        <v>7</v>
      </c>
      <c r="G53" s="538" t="s">
        <v>168</v>
      </c>
      <c r="H53" s="538" t="s">
        <v>168</v>
      </c>
      <c r="I53" s="163">
        <v>3</v>
      </c>
      <c r="J53" s="537">
        <f t="shared" si="0"/>
        <v>34</v>
      </c>
      <c r="K53" s="537"/>
    </row>
    <row r="54" spans="1:11" x14ac:dyDescent="0.2">
      <c r="A54" s="539" t="s">
        <v>341</v>
      </c>
      <c r="B54" s="538" t="s">
        <v>168</v>
      </c>
      <c r="C54" s="537">
        <v>1</v>
      </c>
      <c r="D54" s="537">
        <v>1</v>
      </c>
      <c r="E54" s="537">
        <v>3</v>
      </c>
      <c r="F54" s="537">
        <v>2</v>
      </c>
      <c r="G54" s="537">
        <v>3</v>
      </c>
      <c r="H54" s="163">
        <v>1</v>
      </c>
      <c r="I54" s="163">
        <v>1</v>
      </c>
      <c r="J54" s="537">
        <f t="shared" si="0"/>
        <v>12</v>
      </c>
      <c r="K54" s="537"/>
    </row>
    <row r="55" spans="1:11" x14ac:dyDescent="0.2">
      <c r="A55" s="539" t="s">
        <v>342</v>
      </c>
      <c r="B55" s="538" t="s">
        <v>168</v>
      </c>
      <c r="C55" s="538" t="s">
        <v>168</v>
      </c>
      <c r="D55" s="537">
        <v>1</v>
      </c>
      <c r="E55" s="538" t="s">
        <v>168</v>
      </c>
      <c r="F55" s="537">
        <v>2</v>
      </c>
      <c r="G55" s="538" t="s">
        <v>168</v>
      </c>
      <c r="H55" s="163">
        <v>1</v>
      </c>
      <c r="I55" s="538" t="s">
        <v>168</v>
      </c>
      <c r="J55" s="163">
        <f t="shared" si="0"/>
        <v>4</v>
      </c>
    </row>
    <row r="56" spans="1:11" x14ac:dyDescent="0.2">
      <c r="A56" s="539" t="s">
        <v>343</v>
      </c>
      <c r="B56" s="163">
        <v>1</v>
      </c>
      <c r="C56" s="538" t="s">
        <v>168</v>
      </c>
      <c r="D56" s="537">
        <v>5</v>
      </c>
      <c r="E56" s="537">
        <v>5</v>
      </c>
      <c r="F56" s="537">
        <v>3</v>
      </c>
      <c r="G56" s="537">
        <v>6</v>
      </c>
      <c r="H56" s="538" t="s">
        <v>168</v>
      </c>
      <c r="I56" s="538" t="s">
        <v>168</v>
      </c>
      <c r="J56" s="163">
        <f t="shared" si="0"/>
        <v>20</v>
      </c>
    </row>
    <row r="57" spans="1:11" x14ac:dyDescent="0.2">
      <c r="A57" s="539" t="s">
        <v>344</v>
      </c>
      <c r="B57" s="163">
        <v>1</v>
      </c>
      <c r="C57" s="537">
        <v>1</v>
      </c>
      <c r="D57" s="537">
        <v>10</v>
      </c>
      <c r="E57" s="537">
        <v>14</v>
      </c>
      <c r="F57" s="537">
        <v>2</v>
      </c>
      <c r="G57" s="537">
        <v>5</v>
      </c>
      <c r="H57" s="163">
        <v>2</v>
      </c>
      <c r="I57" s="538" t="s">
        <v>168</v>
      </c>
      <c r="J57" s="163">
        <f t="shared" si="0"/>
        <v>35</v>
      </c>
    </row>
    <row r="58" spans="1:11" x14ac:dyDescent="0.2">
      <c r="A58" s="539" t="s">
        <v>345</v>
      </c>
      <c r="C58" s="537">
        <v>1</v>
      </c>
      <c r="D58" s="537">
        <v>9</v>
      </c>
      <c r="E58" s="537">
        <v>4</v>
      </c>
      <c r="F58" s="537">
        <v>4</v>
      </c>
      <c r="G58" s="537">
        <v>2</v>
      </c>
      <c r="H58" s="538" t="s">
        <v>168</v>
      </c>
      <c r="I58" s="538" t="s">
        <v>168</v>
      </c>
      <c r="J58" s="163">
        <f t="shared" si="0"/>
        <v>20</v>
      </c>
    </row>
    <row r="59" spans="1:11" ht="14.25" x14ac:dyDescent="0.2">
      <c r="A59" s="539" t="s">
        <v>364</v>
      </c>
      <c r="B59" s="163">
        <v>2</v>
      </c>
      <c r="C59" s="537">
        <v>3</v>
      </c>
      <c r="D59" s="537">
        <v>8</v>
      </c>
      <c r="E59" s="537">
        <v>9</v>
      </c>
      <c r="F59" s="537">
        <v>2</v>
      </c>
      <c r="G59" s="537">
        <v>1</v>
      </c>
      <c r="H59" s="538" t="s">
        <v>168</v>
      </c>
      <c r="I59" s="163">
        <v>10</v>
      </c>
      <c r="J59" s="537">
        <f t="shared" si="0"/>
        <v>35</v>
      </c>
      <c r="K59" s="537"/>
    </row>
    <row r="60" spans="1:11" ht="14.25" x14ac:dyDescent="0.2">
      <c r="A60" s="539" t="s">
        <v>365</v>
      </c>
      <c r="B60" s="538" t="s">
        <v>168</v>
      </c>
      <c r="C60" s="537">
        <v>1</v>
      </c>
      <c r="D60" s="538" t="s">
        <v>168</v>
      </c>
      <c r="E60" s="537">
        <v>1</v>
      </c>
      <c r="F60" s="537">
        <v>3</v>
      </c>
      <c r="G60" s="538" t="s">
        <v>168</v>
      </c>
      <c r="H60" s="538" t="s">
        <v>168</v>
      </c>
      <c r="I60" s="538" t="s">
        <v>168</v>
      </c>
      <c r="J60" s="163">
        <f t="shared" si="0"/>
        <v>5</v>
      </c>
    </row>
    <row r="61" spans="1:11" ht="14.25" x14ac:dyDescent="0.2">
      <c r="A61" s="539" t="s">
        <v>366</v>
      </c>
      <c r="B61" s="163">
        <v>1</v>
      </c>
      <c r="C61" s="538" t="s">
        <v>168</v>
      </c>
      <c r="D61" s="537">
        <v>2</v>
      </c>
      <c r="E61" s="537">
        <v>3</v>
      </c>
      <c r="F61" s="537">
        <v>4</v>
      </c>
      <c r="G61" s="537">
        <v>1</v>
      </c>
      <c r="H61" s="163">
        <v>2</v>
      </c>
      <c r="I61" s="538" t="s">
        <v>168</v>
      </c>
      <c r="J61" s="163">
        <f t="shared" si="0"/>
        <v>13</v>
      </c>
    </row>
    <row r="62" spans="1:11" ht="14.25" x14ac:dyDescent="0.2">
      <c r="A62" s="539" t="s">
        <v>367</v>
      </c>
      <c r="B62" s="163">
        <v>33</v>
      </c>
      <c r="C62" s="537">
        <v>10</v>
      </c>
      <c r="D62" s="537">
        <v>10</v>
      </c>
      <c r="E62" s="537">
        <v>4</v>
      </c>
      <c r="F62" s="537">
        <v>1</v>
      </c>
      <c r="G62" s="538" t="s">
        <v>168</v>
      </c>
      <c r="H62" s="538" t="s">
        <v>168</v>
      </c>
      <c r="I62" s="538" t="s">
        <v>168</v>
      </c>
      <c r="J62" s="163">
        <f t="shared" si="0"/>
        <v>58</v>
      </c>
    </row>
    <row r="63" spans="1:11" x14ac:dyDescent="0.2">
      <c r="A63" s="539" t="s">
        <v>348</v>
      </c>
      <c r="B63" s="538" t="s">
        <v>168</v>
      </c>
      <c r="C63" s="538" t="s">
        <v>168</v>
      </c>
      <c r="D63" s="538" t="s">
        <v>168</v>
      </c>
      <c r="E63" s="538" t="s">
        <v>168</v>
      </c>
      <c r="F63" s="538" t="s">
        <v>168</v>
      </c>
      <c r="G63" s="538" t="s">
        <v>168</v>
      </c>
      <c r="H63" s="538" t="s">
        <v>168</v>
      </c>
      <c r="I63" s="538" t="s">
        <v>168</v>
      </c>
      <c r="J63" s="538" t="s">
        <v>168</v>
      </c>
    </row>
    <row r="64" spans="1:11" ht="25.5" x14ac:dyDescent="0.2">
      <c r="A64" s="539" t="s">
        <v>349</v>
      </c>
      <c r="B64" s="538" t="s">
        <v>168</v>
      </c>
      <c r="C64" s="537">
        <v>2</v>
      </c>
      <c r="D64" s="537">
        <v>8</v>
      </c>
      <c r="E64" s="537">
        <v>16</v>
      </c>
      <c r="F64" s="537">
        <v>26</v>
      </c>
      <c r="G64" s="537">
        <v>19</v>
      </c>
      <c r="H64" s="163">
        <v>12</v>
      </c>
      <c r="I64" s="538" t="s">
        <v>168</v>
      </c>
      <c r="J64" s="163">
        <f t="shared" si="0"/>
        <v>83</v>
      </c>
    </row>
    <row r="65" spans="1:22" x14ac:dyDescent="0.2">
      <c r="A65" s="539" t="s">
        <v>334</v>
      </c>
      <c r="B65" s="537">
        <v>11</v>
      </c>
      <c r="C65" s="537">
        <v>9</v>
      </c>
      <c r="D65" s="537">
        <v>9</v>
      </c>
      <c r="E65" s="537">
        <v>9</v>
      </c>
      <c r="F65" s="537">
        <v>9</v>
      </c>
      <c r="G65" s="537">
        <v>3</v>
      </c>
      <c r="H65" s="163">
        <v>7</v>
      </c>
      <c r="I65" s="163">
        <v>176</v>
      </c>
      <c r="J65" s="537">
        <f t="shared" si="0"/>
        <v>233</v>
      </c>
      <c r="K65" s="537"/>
    </row>
    <row r="66" spans="1:22" x14ac:dyDescent="0.2">
      <c r="A66" s="539"/>
      <c r="B66" s="540"/>
      <c r="C66" s="540"/>
      <c r="D66" s="540"/>
      <c r="E66" s="540"/>
      <c r="F66" s="540"/>
      <c r="G66" s="529"/>
    </row>
    <row r="67" spans="1:22" s="159" customFormat="1" x14ac:dyDescent="0.2">
      <c r="A67" s="410" t="s">
        <v>152</v>
      </c>
      <c r="B67" s="541">
        <f t="shared" ref="B67:J67" si="1">SUM(B46:B65)</f>
        <v>86</v>
      </c>
      <c r="C67" s="541">
        <f t="shared" si="1"/>
        <v>92</v>
      </c>
      <c r="D67" s="541">
        <f t="shared" si="1"/>
        <v>133</v>
      </c>
      <c r="E67" s="541">
        <f t="shared" si="1"/>
        <v>174</v>
      </c>
      <c r="F67" s="541">
        <f t="shared" si="1"/>
        <v>116</v>
      </c>
      <c r="G67" s="541">
        <f t="shared" si="1"/>
        <v>94</v>
      </c>
      <c r="H67" s="541">
        <f t="shared" si="1"/>
        <v>48</v>
      </c>
      <c r="I67" s="541">
        <f t="shared" si="1"/>
        <v>342</v>
      </c>
      <c r="J67" s="541">
        <f t="shared" si="1"/>
        <v>1085</v>
      </c>
      <c r="K67" s="163"/>
      <c r="L67" s="163"/>
      <c r="M67" s="163"/>
      <c r="N67" s="163"/>
      <c r="O67" s="163"/>
      <c r="P67" s="163"/>
      <c r="Q67" s="163"/>
      <c r="R67" s="163"/>
      <c r="S67" s="163"/>
      <c r="T67" s="163"/>
      <c r="U67" s="163"/>
      <c r="V67" s="163"/>
    </row>
    <row r="68" spans="1:22" x14ac:dyDescent="0.2">
      <c r="A68" s="413"/>
      <c r="B68" s="542"/>
      <c r="C68" s="542"/>
      <c r="D68" s="542"/>
      <c r="E68" s="542"/>
      <c r="F68" s="543"/>
      <c r="G68" s="542"/>
      <c r="H68" s="542"/>
      <c r="I68" s="542"/>
      <c r="J68" s="544"/>
      <c r="K68" s="159"/>
      <c r="L68" s="159"/>
      <c r="M68" s="159"/>
      <c r="N68" s="159"/>
      <c r="O68" s="159"/>
      <c r="P68" s="159"/>
      <c r="Q68" s="159"/>
      <c r="R68" s="159"/>
      <c r="S68" s="159"/>
      <c r="T68" s="159"/>
      <c r="U68" s="159"/>
      <c r="V68" s="159"/>
    </row>
    <row r="69" spans="1:22" x14ac:dyDescent="0.2">
      <c r="A69" s="1412" t="s">
        <v>285</v>
      </c>
      <c r="B69" s="1441">
        <v>2013</v>
      </c>
      <c r="C69" s="1441"/>
      <c r="D69" s="1441"/>
      <c r="E69" s="1442"/>
      <c r="G69" s="222"/>
    </row>
    <row r="70" spans="1:22" ht="13.5" customHeight="1" x14ac:dyDescent="0.2">
      <c r="A70" s="1424"/>
      <c r="B70" s="1416" t="s">
        <v>245</v>
      </c>
      <c r="C70" s="1416"/>
      <c r="D70" s="1416"/>
      <c r="E70" s="1417" t="s">
        <v>152</v>
      </c>
      <c r="G70" s="222"/>
    </row>
    <row r="71" spans="1:22" ht="25.5" x14ac:dyDescent="0.2">
      <c r="A71" s="1404"/>
      <c r="B71" s="527" t="s">
        <v>286</v>
      </c>
      <c r="C71" s="389" t="s">
        <v>247</v>
      </c>
      <c r="D71" s="389" t="s">
        <v>248</v>
      </c>
      <c r="E71" s="1415"/>
      <c r="G71" s="222"/>
    </row>
    <row r="72" spans="1:22" x14ac:dyDescent="0.2">
      <c r="A72" s="528" t="s">
        <v>335</v>
      </c>
      <c r="B72" s="537" t="s">
        <v>168</v>
      </c>
      <c r="C72" s="537" t="s">
        <v>168</v>
      </c>
      <c r="D72" s="537">
        <v>245</v>
      </c>
      <c r="E72" s="537">
        <v>245</v>
      </c>
      <c r="F72" s="529"/>
    </row>
    <row r="73" spans="1:22" x14ac:dyDescent="0.2">
      <c r="A73" s="528" t="s">
        <v>336</v>
      </c>
      <c r="B73" s="537" t="s">
        <v>168</v>
      </c>
      <c r="C73" s="537">
        <v>2</v>
      </c>
      <c r="D73" s="537">
        <v>20</v>
      </c>
      <c r="E73" s="537">
        <v>22</v>
      </c>
      <c r="F73" s="529"/>
    </row>
    <row r="74" spans="1:22" x14ac:dyDescent="0.2">
      <c r="A74" s="539" t="s">
        <v>337</v>
      </c>
      <c r="B74" s="537" t="s">
        <v>168</v>
      </c>
      <c r="C74" s="537">
        <v>5</v>
      </c>
      <c r="D74" s="537">
        <v>36</v>
      </c>
      <c r="E74" s="537">
        <v>41</v>
      </c>
      <c r="F74" s="529"/>
    </row>
    <row r="75" spans="1:22" x14ac:dyDescent="0.2">
      <c r="A75" s="539" t="s">
        <v>338</v>
      </c>
      <c r="B75" s="537" t="s">
        <v>168</v>
      </c>
      <c r="C75" s="537">
        <v>3</v>
      </c>
      <c r="D75" s="537">
        <v>16</v>
      </c>
      <c r="E75" s="537">
        <v>19</v>
      </c>
      <c r="F75" s="529"/>
    </row>
    <row r="76" spans="1:22" x14ac:dyDescent="0.2">
      <c r="A76" s="539" t="s">
        <v>339</v>
      </c>
      <c r="B76" s="537" t="s">
        <v>168</v>
      </c>
      <c r="C76" s="537">
        <v>1</v>
      </c>
      <c r="D76" s="537">
        <v>5</v>
      </c>
      <c r="E76" s="537">
        <v>6</v>
      </c>
      <c r="F76" s="529"/>
    </row>
    <row r="77" spans="1:22" ht="25.5" x14ac:dyDescent="0.2">
      <c r="A77" s="539" t="s">
        <v>333</v>
      </c>
      <c r="B77" s="537" t="s">
        <v>168</v>
      </c>
      <c r="C77" s="537">
        <v>13</v>
      </c>
      <c r="D77" s="537">
        <v>134</v>
      </c>
      <c r="E77" s="537">
        <v>147</v>
      </c>
      <c r="F77" s="529"/>
    </row>
    <row r="78" spans="1:22" x14ac:dyDescent="0.2">
      <c r="A78" s="539" t="s">
        <v>340</v>
      </c>
      <c r="B78" s="537">
        <v>2</v>
      </c>
      <c r="C78" s="537">
        <v>3</v>
      </c>
      <c r="D78" s="537">
        <v>40</v>
      </c>
      <c r="E78" s="537">
        <v>45</v>
      </c>
      <c r="F78" s="529"/>
    </row>
    <row r="79" spans="1:22" x14ac:dyDescent="0.2">
      <c r="A79" s="539" t="s">
        <v>341</v>
      </c>
      <c r="B79" s="537" t="s">
        <v>168</v>
      </c>
      <c r="C79" s="537">
        <v>1</v>
      </c>
      <c r="D79" s="537">
        <v>6</v>
      </c>
      <c r="E79" s="537">
        <v>7</v>
      </c>
      <c r="F79" s="529"/>
    </row>
    <row r="80" spans="1:22" x14ac:dyDescent="0.2">
      <c r="A80" s="539" t="s">
        <v>342</v>
      </c>
      <c r="B80" s="537" t="s">
        <v>168</v>
      </c>
      <c r="C80" s="537" t="s">
        <v>168</v>
      </c>
      <c r="D80" s="537">
        <v>3</v>
      </c>
      <c r="E80" s="537">
        <v>3</v>
      </c>
      <c r="F80" s="529"/>
    </row>
    <row r="81" spans="1:22" x14ac:dyDescent="0.2">
      <c r="A81" s="539" t="s">
        <v>343</v>
      </c>
      <c r="B81" s="537" t="s">
        <v>168</v>
      </c>
      <c r="C81" s="537" t="s">
        <v>168</v>
      </c>
      <c r="D81" s="537">
        <v>14</v>
      </c>
      <c r="E81" s="537">
        <v>14</v>
      </c>
      <c r="F81" s="529"/>
    </row>
    <row r="82" spans="1:22" x14ac:dyDescent="0.2">
      <c r="A82" s="539" t="s">
        <v>344</v>
      </c>
      <c r="B82" s="537" t="s">
        <v>168</v>
      </c>
      <c r="C82" s="537">
        <v>1</v>
      </c>
      <c r="D82" s="537">
        <v>18</v>
      </c>
      <c r="E82" s="537">
        <v>19</v>
      </c>
      <c r="F82" s="529"/>
    </row>
    <row r="83" spans="1:22" x14ac:dyDescent="0.2">
      <c r="A83" s="539" t="s">
        <v>345</v>
      </c>
      <c r="B83" s="537" t="s">
        <v>168</v>
      </c>
      <c r="C83" s="537" t="s">
        <v>168</v>
      </c>
      <c r="D83" s="537">
        <v>5</v>
      </c>
      <c r="E83" s="537">
        <v>5</v>
      </c>
      <c r="F83" s="529"/>
    </row>
    <row r="84" spans="1:22" ht="14.25" x14ac:dyDescent="0.2">
      <c r="A84" s="539" t="s">
        <v>364</v>
      </c>
      <c r="B84" s="537" t="s">
        <v>168</v>
      </c>
      <c r="C84" s="537">
        <v>4</v>
      </c>
      <c r="D84" s="537">
        <v>54</v>
      </c>
      <c r="E84" s="537">
        <v>58</v>
      </c>
      <c r="F84" s="529"/>
    </row>
    <row r="85" spans="1:22" ht="14.25" x14ac:dyDescent="0.2">
      <c r="A85" s="539" t="s">
        <v>365</v>
      </c>
      <c r="B85" s="537" t="s">
        <v>168</v>
      </c>
      <c r="C85" s="537">
        <v>3</v>
      </c>
      <c r="D85" s="537">
        <v>6</v>
      </c>
      <c r="E85" s="537">
        <v>9</v>
      </c>
      <c r="F85" s="529"/>
    </row>
    <row r="86" spans="1:22" ht="14.25" x14ac:dyDescent="0.2">
      <c r="A86" s="539" t="s">
        <v>366</v>
      </c>
      <c r="B86" s="537" t="s">
        <v>168</v>
      </c>
      <c r="C86" s="537">
        <v>3</v>
      </c>
      <c r="D86" s="537">
        <v>4</v>
      </c>
      <c r="E86" s="537">
        <v>7</v>
      </c>
      <c r="F86" s="529"/>
    </row>
    <row r="87" spans="1:22" ht="14.25" x14ac:dyDescent="0.2">
      <c r="A87" s="539" t="s">
        <v>367</v>
      </c>
      <c r="B87" s="537" t="s">
        <v>168</v>
      </c>
      <c r="C87" s="537">
        <v>6</v>
      </c>
      <c r="D87" s="537">
        <v>82</v>
      </c>
      <c r="E87" s="537">
        <v>88</v>
      </c>
      <c r="F87" s="529"/>
    </row>
    <row r="88" spans="1:22" x14ac:dyDescent="0.2">
      <c r="A88" s="539" t="s">
        <v>348</v>
      </c>
      <c r="B88" s="537" t="s">
        <v>168</v>
      </c>
      <c r="C88" s="537" t="s">
        <v>168</v>
      </c>
      <c r="D88" s="537">
        <v>11</v>
      </c>
      <c r="E88" s="537">
        <v>11</v>
      </c>
      <c r="F88" s="529"/>
    </row>
    <row r="89" spans="1:22" ht="25.5" x14ac:dyDescent="0.2">
      <c r="A89" s="539" t="s">
        <v>349</v>
      </c>
      <c r="B89" s="537" t="s">
        <v>168</v>
      </c>
      <c r="C89" s="537">
        <v>2</v>
      </c>
      <c r="D89" s="537">
        <v>2</v>
      </c>
      <c r="E89" s="537">
        <v>4</v>
      </c>
      <c r="F89" s="529"/>
    </row>
    <row r="90" spans="1:22" x14ac:dyDescent="0.2">
      <c r="A90" s="163" t="s">
        <v>606</v>
      </c>
      <c r="B90" s="537" t="s">
        <v>168</v>
      </c>
      <c r="C90" s="537" t="s">
        <v>168</v>
      </c>
      <c r="D90" s="537">
        <v>5</v>
      </c>
      <c r="E90" s="537">
        <v>5</v>
      </c>
      <c r="F90" s="529"/>
    </row>
    <row r="91" spans="1:22" x14ac:dyDescent="0.2">
      <c r="A91" s="539" t="s">
        <v>334</v>
      </c>
      <c r="B91" s="537">
        <v>5</v>
      </c>
      <c r="C91" s="537">
        <v>72</v>
      </c>
      <c r="D91" s="537">
        <v>366</v>
      </c>
      <c r="E91" s="537">
        <v>443</v>
      </c>
      <c r="F91" s="529"/>
    </row>
    <row r="92" spans="1:22" x14ac:dyDescent="0.2">
      <c r="A92" s="539"/>
      <c r="B92" s="540"/>
      <c r="C92" s="540"/>
      <c r="D92" s="540"/>
      <c r="E92" s="540"/>
      <c r="F92" s="529"/>
    </row>
    <row r="93" spans="1:22" s="159" customFormat="1" x14ac:dyDescent="0.2">
      <c r="A93" s="410" t="s">
        <v>152</v>
      </c>
      <c r="B93" s="541">
        <v>7</v>
      </c>
      <c r="C93" s="541">
        <v>119</v>
      </c>
      <c r="D93" s="541">
        <v>1072</v>
      </c>
      <c r="E93" s="541">
        <v>1198</v>
      </c>
      <c r="F93" s="529"/>
      <c r="G93" s="163"/>
      <c r="K93" s="163"/>
      <c r="L93" s="163"/>
      <c r="M93" s="163"/>
      <c r="N93" s="163"/>
      <c r="O93" s="163"/>
      <c r="P93" s="163"/>
      <c r="Q93" s="163"/>
      <c r="R93" s="163"/>
      <c r="S93" s="163"/>
      <c r="T93" s="163"/>
      <c r="U93" s="163"/>
      <c r="V93" s="163"/>
    </row>
    <row r="94" spans="1:22" x14ac:dyDescent="0.2">
      <c r="A94" s="413"/>
      <c r="B94" s="542"/>
      <c r="C94" s="542"/>
      <c r="D94" s="542"/>
      <c r="E94" s="542"/>
      <c r="F94" s="543"/>
      <c r="G94" s="542"/>
      <c r="H94" s="542"/>
      <c r="I94" s="542"/>
      <c r="J94" s="544"/>
      <c r="K94" s="159"/>
      <c r="L94" s="159"/>
      <c r="M94" s="159"/>
      <c r="N94" s="159"/>
      <c r="O94" s="159"/>
      <c r="P94" s="159"/>
      <c r="Q94" s="159"/>
      <c r="R94" s="159"/>
      <c r="S94" s="159"/>
      <c r="T94" s="159"/>
      <c r="U94" s="159"/>
      <c r="V94" s="159"/>
    </row>
    <row r="95" spans="1:22" x14ac:dyDescent="0.2">
      <c r="A95" s="1412" t="s">
        <v>285</v>
      </c>
      <c r="B95" s="1441">
        <v>2012</v>
      </c>
      <c r="C95" s="1441"/>
      <c r="D95" s="1441"/>
      <c r="E95" s="1442"/>
      <c r="F95" s="543"/>
      <c r="G95" s="542"/>
      <c r="H95" s="542"/>
      <c r="I95" s="542"/>
      <c r="J95" s="544"/>
    </row>
    <row r="96" spans="1:22" x14ac:dyDescent="0.2">
      <c r="A96" s="1424"/>
      <c r="B96" s="1416" t="s">
        <v>245</v>
      </c>
      <c r="C96" s="1416"/>
      <c r="D96" s="1416"/>
      <c r="E96" s="1417" t="s">
        <v>152</v>
      </c>
      <c r="F96" s="543"/>
      <c r="G96" s="542"/>
      <c r="H96" s="542"/>
      <c r="I96" s="542"/>
      <c r="J96" s="544"/>
    </row>
    <row r="97" spans="1:10" ht="25.5" x14ac:dyDescent="0.2">
      <c r="A97" s="1404"/>
      <c r="B97" s="527" t="s">
        <v>286</v>
      </c>
      <c r="C97" s="389" t="s">
        <v>247</v>
      </c>
      <c r="D97" s="389" t="s">
        <v>248</v>
      </c>
      <c r="E97" s="1415"/>
      <c r="F97" s="543"/>
      <c r="G97" s="542"/>
      <c r="H97" s="542"/>
      <c r="I97" s="542"/>
      <c r="J97" s="544"/>
    </row>
    <row r="98" spans="1:10" x14ac:dyDescent="0.2">
      <c r="A98" s="528" t="s">
        <v>335</v>
      </c>
      <c r="B98" s="510" t="s">
        <v>168</v>
      </c>
      <c r="C98" s="510" t="s">
        <v>168</v>
      </c>
      <c r="D98" s="510">
        <v>263</v>
      </c>
      <c r="E98" s="510">
        <v>263</v>
      </c>
      <c r="F98" s="529"/>
      <c r="G98" s="542"/>
      <c r="H98" s="542"/>
      <c r="I98" s="542"/>
      <c r="J98" s="544"/>
    </row>
    <row r="99" spans="1:10" x14ac:dyDescent="0.2">
      <c r="A99" s="528" t="s">
        <v>336</v>
      </c>
      <c r="B99" s="510" t="s">
        <v>168</v>
      </c>
      <c r="C99" s="510">
        <v>4</v>
      </c>
      <c r="D99" s="510">
        <v>25</v>
      </c>
      <c r="E99" s="510">
        <v>29</v>
      </c>
      <c r="F99" s="529"/>
      <c r="G99" s="542"/>
      <c r="H99" s="542"/>
      <c r="I99" s="542"/>
      <c r="J99" s="544"/>
    </row>
    <row r="100" spans="1:10" x14ac:dyDescent="0.2">
      <c r="A100" s="539" t="s">
        <v>337</v>
      </c>
      <c r="B100" s="510" t="s">
        <v>168</v>
      </c>
      <c r="C100" s="510">
        <v>1</v>
      </c>
      <c r="D100" s="510">
        <v>14</v>
      </c>
      <c r="E100" s="510">
        <v>15</v>
      </c>
      <c r="F100" s="529"/>
      <c r="G100" s="542"/>
      <c r="H100" s="542"/>
      <c r="I100" s="542"/>
      <c r="J100" s="544"/>
    </row>
    <row r="101" spans="1:10" x14ac:dyDescent="0.2">
      <c r="A101" s="539" t="s">
        <v>338</v>
      </c>
      <c r="B101" s="510" t="s">
        <v>168</v>
      </c>
      <c r="C101" s="510">
        <v>4</v>
      </c>
      <c r="D101" s="510">
        <v>14</v>
      </c>
      <c r="E101" s="510">
        <v>18</v>
      </c>
      <c r="F101" s="529"/>
      <c r="G101" s="542"/>
      <c r="H101" s="542"/>
      <c r="I101" s="542"/>
      <c r="J101" s="544"/>
    </row>
    <row r="102" spans="1:10" x14ac:dyDescent="0.2">
      <c r="A102" s="539" t="s">
        <v>339</v>
      </c>
      <c r="B102" s="510" t="s">
        <v>168</v>
      </c>
      <c r="C102" s="510">
        <v>1</v>
      </c>
      <c r="D102" s="510">
        <v>19</v>
      </c>
      <c r="E102" s="510">
        <v>20</v>
      </c>
      <c r="F102" s="529"/>
      <c r="G102" s="542"/>
      <c r="H102" s="542"/>
      <c r="I102" s="542"/>
      <c r="J102" s="544"/>
    </row>
    <row r="103" spans="1:10" ht="25.5" x14ac:dyDescent="0.2">
      <c r="A103" s="539" t="s">
        <v>333</v>
      </c>
      <c r="B103" s="510" t="s">
        <v>168</v>
      </c>
      <c r="C103" s="298">
        <v>16</v>
      </c>
      <c r="D103" s="298">
        <v>106</v>
      </c>
      <c r="E103" s="298">
        <v>122</v>
      </c>
      <c r="F103" s="529"/>
      <c r="G103" s="542"/>
      <c r="H103" s="542"/>
      <c r="I103" s="542"/>
      <c r="J103" s="544"/>
    </row>
    <row r="104" spans="1:10" x14ac:dyDescent="0.2">
      <c r="A104" s="539" t="s">
        <v>340</v>
      </c>
      <c r="B104" s="510" t="s">
        <v>168</v>
      </c>
      <c r="C104" s="298">
        <v>7</v>
      </c>
      <c r="D104" s="298">
        <v>27</v>
      </c>
      <c r="E104" s="510">
        <v>34</v>
      </c>
      <c r="F104" s="529"/>
      <c r="G104" s="542"/>
      <c r="H104" s="542"/>
      <c r="I104" s="542"/>
      <c r="J104" s="544"/>
    </row>
    <row r="105" spans="1:10" x14ac:dyDescent="0.2">
      <c r="A105" s="539" t="s">
        <v>341</v>
      </c>
      <c r="B105" s="510" t="s">
        <v>168</v>
      </c>
      <c r="C105" s="298">
        <v>1</v>
      </c>
      <c r="D105" s="298">
        <v>11</v>
      </c>
      <c r="E105" s="510">
        <v>12</v>
      </c>
      <c r="F105" s="529"/>
      <c r="G105" s="542"/>
      <c r="H105" s="542"/>
      <c r="I105" s="542"/>
      <c r="J105" s="544"/>
    </row>
    <row r="106" spans="1:10" x14ac:dyDescent="0.2">
      <c r="A106" s="539" t="s">
        <v>342</v>
      </c>
      <c r="B106" s="510" t="s">
        <v>168</v>
      </c>
      <c r="C106" s="508" t="s">
        <v>168</v>
      </c>
      <c r="D106" s="298">
        <v>2</v>
      </c>
      <c r="E106" s="510">
        <v>2</v>
      </c>
      <c r="F106" s="529"/>
      <c r="G106" s="542"/>
      <c r="H106" s="542"/>
      <c r="I106" s="542"/>
      <c r="J106" s="544"/>
    </row>
    <row r="107" spans="1:10" x14ac:dyDescent="0.2">
      <c r="A107" s="539" t="s">
        <v>343</v>
      </c>
      <c r="B107" s="510" t="s">
        <v>168</v>
      </c>
      <c r="C107" s="298">
        <v>3</v>
      </c>
      <c r="D107" s="298">
        <v>20</v>
      </c>
      <c r="E107" s="510">
        <v>23</v>
      </c>
      <c r="F107" s="529"/>
      <c r="G107" s="542"/>
      <c r="H107" s="542"/>
      <c r="I107" s="542"/>
      <c r="J107" s="544"/>
    </row>
    <row r="108" spans="1:10" x14ac:dyDescent="0.2">
      <c r="A108" s="539" t="s">
        <v>344</v>
      </c>
      <c r="B108" s="510" t="s">
        <v>168</v>
      </c>
      <c r="C108" s="298">
        <v>2</v>
      </c>
      <c r="D108" s="298">
        <v>14</v>
      </c>
      <c r="E108" s="510">
        <v>16</v>
      </c>
      <c r="F108" s="529"/>
      <c r="G108" s="542"/>
      <c r="H108" s="542"/>
      <c r="I108" s="542"/>
      <c r="J108" s="544"/>
    </row>
    <row r="109" spans="1:10" x14ac:dyDescent="0.2">
      <c r="A109" s="539" t="s">
        <v>345</v>
      </c>
      <c r="B109" s="510" t="s">
        <v>168</v>
      </c>
      <c r="C109" s="298">
        <v>1</v>
      </c>
      <c r="D109" s="298">
        <v>5</v>
      </c>
      <c r="E109" s="510">
        <v>6</v>
      </c>
      <c r="F109" s="529"/>
      <c r="G109" s="542"/>
      <c r="H109" s="542"/>
      <c r="I109" s="542"/>
      <c r="J109" s="544"/>
    </row>
    <row r="110" spans="1:10" ht="14.25" x14ac:dyDescent="0.2">
      <c r="A110" s="539" t="s">
        <v>364</v>
      </c>
      <c r="B110" s="510" t="s">
        <v>168</v>
      </c>
      <c r="C110" s="298">
        <v>5</v>
      </c>
      <c r="D110" s="298">
        <v>14</v>
      </c>
      <c r="E110" s="510">
        <v>19</v>
      </c>
      <c r="F110" s="529"/>
      <c r="G110" s="542"/>
      <c r="H110" s="542"/>
      <c r="I110" s="542"/>
      <c r="J110" s="544"/>
    </row>
    <row r="111" spans="1:10" ht="14.25" x14ac:dyDescent="0.2">
      <c r="A111" s="539" t="s">
        <v>365</v>
      </c>
      <c r="B111" s="510" t="s">
        <v>168</v>
      </c>
      <c r="C111" s="298">
        <v>1</v>
      </c>
      <c r="D111" s="298">
        <v>5</v>
      </c>
      <c r="E111" s="510">
        <v>6</v>
      </c>
      <c r="F111" s="529"/>
      <c r="G111" s="542"/>
      <c r="H111" s="542"/>
      <c r="I111" s="542"/>
      <c r="J111" s="544"/>
    </row>
    <row r="112" spans="1:10" ht="14.25" x14ac:dyDescent="0.2">
      <c r="A112" s="539" t="s">
        <v>366</v>
      </c>
      <c r="B112" s="510" t="s">
        <v>168</v>
      </c>
      <c r="C112" s="298">
        <v>1</v>
      </c>
      <c r="D112" s="298">
        <v>4</v>
      </c>
      <c r="E112" s="510">
        <v>5</v>
      </c>
      <c r="F112" s="529"/>
      <c r="G112" s="542"/>
      <c r="H112" s="542"/>
      <c r="I112" s="542"/>
      <c r="J112" s="544"/>
    </row>
    <row r="113" spans="1:10" ht="14.25" x14ac:dyDescent="0.2">
      <c r="A113" s="539" t="s">
        <v>367</v>
      </c>
      <c r="B113" s="510" t="s">
        <v>168</v>
      </c>
      <c r="C113" s="298">
        <v>5</v>
      </c>
      <c r="D113" s="298">
        <v>60</v>
      </c>
      <c r="E113" s="510">
        <v>65</v>
      </c>
      <c r="F113" s="529"/>
      <c r="G113" s="542"/>
      <c r="H113" s="542"/>
      <c r="I113" s="542"/>
      <c r="J113" s="544"/>
    </row>
    <row r="114" spans="1:10" x14ac:dyDescent="0.2">
      <c r="A114" s="539" t="s">
        <v>348</v>
      </c>
      <c r="B114" s="510" t="s">
        <v>168</v>
      </c>
      <c r="C114" s="298">
        <v>3</v>
      </c>
      <c r="D114" s="298">
        <v>2</v>
      </c>
      <c r="E114" s="510">
        <v>5</v>
      </c>
      <c r="F114" s="529"/>
      <c r="G114" s="542"/>
      <c r="H114" s="542"/>
      <c r="I114" s="542"/>
      <c r="J114" s="544"/>
    </row>
    <row r="115" spans="1:10" ht="25.5" x14ac:dyDescent="0.2">
      <c r="A115" s="539" t="s">
        <v>349</v>
      </c>
      <c r="B115" s="510" t="s">
        <v>168</v>
      </c>
      <c r="C115" s="298">
        <v>5</v>
      </c>
      <c r="D115" s="298">
        <v>16</v>
      </c>
      <c r="E115" s="510">
        <v>21</v>
      </c>
      <c r="F115" s="529"/>
      <c r="G115" s="542"/>
      <c r="H115" s="542"/>
      <c r="I115" s="542"/>
      <c r="J115" s="544"/>
    </row>
    <row r="116" spans="1:10" x14ac:dyDescent="0.2">
      <c r="A116" s="539" t="s">
        <v>334</v>
      </c>
      <c r="B116" s="545">
        <v>7</v>
      </c>
      <c r="C116" s="298">
        <v>101</v>
      </c>
      <c r="D116" s="298">
        <v>352</v>
      </c>
      <c r="E116" s="510">
        <v>460</v>
      </c>
      <c r="F116" s="529"/>
      <c r="G116" s="542"/>
      <c r="H116" s="542"/>
      <c r="I116" s="542"/>
      <c r="J116" s="544"/>
    </row>
    <row r="117" spans="1:10" x14ac:dyDescent="0.2">
      <c r="A117" s="539" t="s">
        <v>350</v>
      </c>
      <c r="B117" s="510" t="s">
        <v>168</v>
      </c>
      <c r="C117" s="510" t="s">
        <v>168</v>
      </c>
      <c r="D117" s="510" t="s">
        <v>168</v>
      </c>
      <c r="E117" s="510" t="s">
        <v>168</v>
      </c>
      <c r="F117" s="529"/>
      <c r="G117" s="542"/>
      <c r="H117" s="542"/>
      <c r="I117" s="542"/>
      <c r="J117" s="544"/>
    </row>
    <row r="118" spans="1:10" x14ac:dyDescent="0.2">
      <c r="A118" s="539"/>
      <c r="B118" s="540"/>
      <c r="C118" s="540"/>
      <c r="D118" s="540"/>
      <c r="E118" s="540"/>
      <c r="F118" s="529"/>
      <c r="G118" s="542"/>
      <c r="H118" s="542"/>
      <c r="I118" s="542"/>
      <c r="J118" s="544"/>
    </row>
    <row r="119" spans="1:10" x14ac:dyDescent="0.2">
      <c r="A119" s="410" t="s">
        <v>152</v>
      </c>
      <c r="B119" s="546">
        <v>7</v>
      </c>
      <c r="C119" s="546">
        <v>161</v>
      </c>
      <c r="D119" s="546">
        <v>973</v>
      </c>
      <c r="E119" s="546">
        <v>1141</v>
      </c>
      <c r="F119" s="529"/>
      <c r="G119" s="542"/>
      <c r="H119" s="542"/>
      <c r="I119" s="542"/>
      <c r="J119" s="544"/>
    </row>
    <row r="120" spans="1:10" x14ac:dyDescent="0.2">
      <c r="A120" s="413"/>
      <c r="B120" s="542"/>
      <c r="C120" s="542"/>
      <c r="D120" s="542"/>
      <c r="E120" s="542"/>
      <c r="F120" s="543"/>
      <c r="G120" s="542"/>
      <c r="H120" s="542"/>
      <c r="I120" s="542"/>
      <c r="J120" s="544"/>
    </row>
    <row r="121" spans="1:10" x14ac:dyDescent="0.2">
      <c r="A121" s="1412" t="s">
        <v>285</v>
      </c>
      <c r="B121" s="1441">
        <v>2011</v>
      </c>
      <c r="C121" s="1441"/>
      <c r="D121" s="1441"/>
      <c r="E121" s="1442"/>
      <c r="F121" s="543"/>
      <c r="G121" s="542"/>
      <c r="H121" s="542"/>
      <c r="I121" s="542"/>
      <c r="J121" s="544"/>
    </row>
    <row r="122" spans="1:10" x14ac:dyDescent="0.2">
      <c r="A122" s="1424"/>
      <c r="B122" s="1416" t="s">
        <v>245</v>
      </c>
      <c r="C122" s="1416"/>
      <c r="D122" s="1416"/>
      <c r="E122" s="1417" t="s">
        <v>152</v>
      </c>
      <c r="F122" s="543"/>
      <c r="G122" s="542"/>
      <c r="H122" s="542"/>
      <c r="I122" s="542"/>
      <c r="J122" s="544"/>
    </row>
    <row r="123" spans="1:10" ht="25.5" x14ac:dyDescent="0.2">
      <c r="A123" s="1404"/>
      <c r="B123" s="527" t="s">
        <v>286</v>
      </c>
      <c r="C123" s="389" t="s">
        <v>247</v>
      </c>
      <c r="D123" s="389" t="s">
        <v>248</v>
      </c>
      <c r="E123" s="1415"/>
      <c r="F123" s="543"/>
      <c r="G123" s="542"/>
      <c r="H123" s="542"/>
      <c r="I123" s="542"/>
      <c r="J123" s="544"/>
    </row>
    <row r="124" spans="1:10" x14ac:dyDescent="0.2">
      <c r="A124" s="528" t="s">
        <v>335</v>
      </c>
      <c r="B124" s="510" t="s">
        <v>168</v>
      </c>
      <c r="C124" s="510" t="s">
        <v>168</v>
      </c>
      <c r="D124" s="510">
        <v>268</v>
      </c>
      <c r="E124" s="510">
        <v>268</v>
      </c>
      <c r="F124" s="529" t="str">
        <f>IF(AND(E124="-",SUM(B124:D124)=0),"",IF(E124=SUM(B124:D124),"","total doesn't equal sum of parts"))</f>
        <v/>
      </c>
      <c r="G124" s="542"/>
      <c r="H124" s="542"/>
      <c r="I124" s="542"/>
      <c r="J124" s="544"/>
    </row>
    <row r="125" spans="1:10" x14ac:dyDescent="0.2">
      <c r="A125" s="528" t="s">
        <v>336</v>
      </c>
      <c r="B125" s="510" t="s">
        <v>168</v>
      </c>
      <c r="C125" s="510" t="s">
        <v>168</v>
      </c>
      <c r="D125" s="510" t="s">
        <v>168</v>
      </c>
      <c r="E125" s="510" t="s">
        <v>168</v>
      </c>
      <c r="F125" s="529" t="str">
        <f t="shared" ref="F125:F145" si="2">IF(AND(E125="-",SUM(B125:D125)=0),"",IF(E125=SUM(B125:D125),"","total doesn't equal sum of parts"))</f>
        <v/>
      </c>
      <c r="G125" s="542"/>
      <c r="H125" s="542"/>
      <c r="I125" s="542"/>
      <c r="J125" s="544"/>
    </row>
    <row r="126" spans="1:10" x14ac:dyDescent="0.2">
      <c r="A126" s="539" t="s">
        <v>337</v>
      </c>
      <c r="B126" s="510" t="s">
        <v>168</v>
      </c>
      <c r="C126" s="510" t="s">
        <v>168</v>
      </c>
      <c r="D126" s="510" t="s">
        <v>168</v>
      </c>
      <c r="E126" s="510" t="s">
        <v>168</v>
      </c>
      <c r="F126" s="529" t="str">
        <f t="shared" si="2"/>
        <v/>
      </c>
      <c r="G126" s="542"/>
      <c r="H126" s="542"/>
      <c r="I126" s="542"/>
      <c r="J126" s="544"/>
    </row>
    <row r="127" spans="1:10" x14ac:dyDescent="0.2">
      <c r="A127" s="539" t="s">
        <v>338</v>
      </c>
      <c r="B127" s="510" t="s">
        <v>168</v>
      </c>
      <c r="C127" s="510" t="s">
        <v>168</v>
      </c>
      <c r="D127" s="510" t="s">
        <v>168</v>
      </c>
      <c r="E127" s="510" t="s">
        <v>168</v>
      </c>
      <c r="F127" s="529" t="str">
        <f t="shared" si="2"/>
        <v/>
      </c>
      <c r="G127" s="542"/>
      <c r="H127" s="542"/>
      <c r="I127" s="542"/>
      <c r="J127" s="544"/>
    </row>
    <row r="128" spans="1:10" x14ac:dyDescent="0.2">
      <c r="A128" s="539" t="s">
        <v>339</v>
      </c>
      <c r="B128" s="510" t="s">
        <v>168</v>
      </c>
      <c r="C128" s="510" t="s">
        <v>168</v>
      </c>
      <c r="D128" s="510" t="s">
        <v>168</v>
      </c>
      <c r="E128" s="510" t="s">
        <v>168</v>
      </c>
      <c r="F128" s="529" t="str">
        <f t="shared" si="2"/>
        <v/>
      </c>
      <c r="G128" s="542"/>
      <c r="H128" s="542"/>
      <c r="I128" s="542"/>
      <c r="J128" s="544"/>
    </row>
    <row r="129" spans="1:10" ht="25.5" x14ac:dyDescent="0.2">
      <c r="A129" s="539" t="s">
        <v>333</v>
      </c>
      <c r="B129" s="510" t="s">
        <v>168</v>
      </c>
      <c r="C129" s="510" t="s">
        <v>168</v>
      </c>
      <c r="D129" s="510" t="s">
        <v>168</v>
      </c>
      <c r="E129" s="510" t="s">
        <v>168</v>
      </c>
      <c r="F129" s="529" t="str">
        <f t="shared" si="2"/>
        <v/>
      </c>
      <c r="G129" s="542"/>
      <c r="H129" s="542"/>
      <c r="I129" s="542"/>
      <c r="J129" s="544"/>
    </row>
    <row r="130" spans="1:10" x14ac:dyDescent="0.2">
      <c r="A130" s="539" t="s">
        <v>340</v>
      </c>
      <c r="B130" s="510" t="s">
        <v>168</v>
      </c>
      <c r="C130" s="298">
        <v>10</v>
      </c>
      <c r="D130" s="298">
        <v>16</v>
      </c>
      <c r="E130" s="298">
        <v>26</v>
      </c>
      <c r="F130" s="529" t="str">
        <f t="shared" si="2"/>
        <v/>
      </c>
      <c r="G130" s="542"/>
      <c r="H130" s="542"/>
      <c r="I130" s="542"/>
      <c r="J130" s="544"/>
    </row>
    <row r="131" spans="1:10" x14ac:dyDescent="0.2">
      <c r="A131" s="539" t="s">
        <v>341</v>
      </c>
      <c r="B131" s="510" t="s">
        <v>168</v>
      </c>
      <c r="C131" s="510" t="s">
        <v>168</v>
      </c>
      <c r="D131" s="510" t="s">
        <v>168</v>
      </c>
      <c r="E131" s="510" t="s">
        <v>168</v>
      </c>
      <c r="F131" s="529" t="str">
        <f t="shared" si="2"/>
        <v/>
      </c>
      <c r="G131" s="542"/>
      <c r="H131" s="542"/>
      <c r="I131" s="542"/>
      <c r="J131" s="544"/>
    </row>
    <row r="132" spans="1:10" x14ac:dyDescent="0.2">
      <c r="A132" s="539" t="s">
        <v>342</v>
      </c>
      <c r="B132" s="510" t="s">
        <v>168</v>
      </c>
      <c r="C132" s="510" t="s">
        <v>168</v>
      </c>
      <c r="D132" s="510" t="s">
        <v>168</v>
      </c>
      <c r="E132" s="510" t="s">
        <v>168</v>
      </c>
      <c r="F132" s="529" t="str">
        <f t="shared" si="2"/>
        <v/>
      </c>
      <c r="G132" s="542"/>
      <c r="H132" s="542"/>
      <c r="I132" s="542"/>
      <c r="J132" s="544"/>
    </row>
    <row r="133" spans="1:10" x14ac:dyDescent="0.2">
      <c r="A133" s="539" t="s">
        <v>343</v>
      </c>
      <c r="B133" s="510" t="s">
        <v>168</v>
      </c>
      <c r="C133" s="510" t="s">
        <v>168</v>
      </c>
      <c r="D133" s="510" t="s">
        <v>168</v>
      </c>
      <c r="E133" s="510" t="s">
        <v>168</v>
      </c>
      <c r="F133" s="529" t="str">
        <f t="shared" si="2"/>
        <v/>
      </c>
      <c r="G133" s="542"/>
      <c r="H133" s="542"/>
      <c r="I133" s="542"/>
      <c r="J133" s="544"/>
    </row>
    <row r="134" spans="1:10" x14ac:dyDescent="0.2">
      <c r="A134" s="539" t="s">
        <v>344</v>
      </c>
      <c r="B134" s="510" t="s">
        <v>168</v>
      </c>
      <c r="C134" s="510" t="s">
        <v>168</v>
      </c>
      <c r="D134" s="510" t="s">
        <v>168</v>
      </c>
      <c r="E134" s="510" t="s">
        <v>168</v>
      </c>
      <c r="F134" s="529" t="str">
        <f t="shared" si="2"/>
        <v/>
      </c>
      <c r="G134" s="542"/>
      <c r="H134" s="542"/>
      <c r="I134" s="542"/>
      <c r="J134" s="544"/>
    </row>
    <row r="135" spans="1:10" x14ac:dyDescent="0.2">
      <c r="A135" s="539" t="s">
        <v>345</v>
      </c>
      <c r="B135" s="510" t="s">
        <v>168</v>
      </c>
      <c r="C135" s="510" t="s">
        <v>168</v>
      </c>
      <c r="D135" s="510" t="s">
        <v>168</v>
      </c>
      <c r="E135" s="510" t="s">
        <v>168</v>
      </c>
      <c r="F135" s="529" t="str">
        <f t="shared" si="2"/>
        <v/>
      </c>
      <c r="G135" s="542"/>
      <c r="H135" s="542"/>
      <c r="I135" s="542"/>
      <c r="J135" s="544"/>
    </row>
    <row r="136" spans="1:10" ht="14.25" x14ac:dyDescent="0.2">
      <c r="A136" s="539" t="s">
        <v>364</v>
      </c>
      <c r="B136" s="510" t="s">
        <v>168</v>
      </c>
      <c r="C136" s="510" t="s">
        <v>168</v>
      </c>
      <c r="D136" s="510" t="s">
        <v>168</v>
      </c>
      <c r="E136" s="510" t="s">
        <v>168</v>
      </c>
      <c r="F136" s="529" t="str">
        <f t="shared" si="2"/>
        <v/>
      </c>
      <c r="G136" s="542"/>
      <c r="H136" s="542"/>
      <c r="I136" s="542"/>
      <c r="J136" s="544"/>
    </row>
    <row r="137" spans="1:10" ht="14.25" x14ac:dyDescent="0.2">
      <c r="A137" s="539" t="s">
        <v>365</v>
      </c>
      <c r="B137" s="510" t="s">
        <v>168</v>
      </c>
      <c r="C137" s="510" t="s">
        <v>168</v>
      </c>
      <c r="D137" s="510" t="s">
        <v>168</v>
      </c>
      <c r="E137" s="510" t="s">
        <v>168</v>
      </c>
      <c r="F137" s="529" t="str">
        <f t="shared" si="2"/>
        <v/>
      </c>
      <c r="G137" s="542"/>
      <c r="H137" s="542"/>
      <c r="I137" s="542"/>
      <c r="J137" s="544"/>
    </row>
    <row r="138" spans="1:10" ht="14.25" x14ac:dyDescent="0.2">
      <c r="A138" s="539" t="s">
        <v>366</v>
      </c>
      <c r="B138" s="510" t="s">
        <v>168</v>
      </c>
      <c r="C138" s="510" t="s">
        <v>168</v>
      </c>
      <c r="D138" s="510" t="s">
        <v>168</v>
      </c>
      <c r="E138" s="510" t="s">
        <v>168</v>
      </c>
      <c r="F138" s="529" t="str">
        <f t="shared" si="2"/>
        <v/>
      </c>
      <c r="G138" s="542"/>
      <c r="H138" s="542"/>
      <c r="I138" s="542"/>
      <c r="J138" s="544"/>
    </row>
    <row r="139" spans="1:10" ht="14.25" x14ac:dyDescent="0.2">
      <c r="A139" s="539" t="s">
        <v>367</v>
      </c>
      <c r="B139" s="510" t="s">
        <v>168</v>
      </c>
      <c r="C139" s="510" t="s">
        <v>168</v>
      </c>
      <c r="D139" s="510" t="s">
        <v>168</v>
      </c>
      <c r="E139" s="510" t="s">
        <v>168</v>
      </c>
      <c r="F139" s="529" t="str">
        <f t="shared" si="2"/>
        <v/>
      </c>
      <c r="G139" s="542"/>
      <c r="H139" s="542"/>
      <c r="I139" s="542"/>
      <c r="J139" s="544"/>
    </row>
    <row r="140" spans="1:10" x14ac:dyDescent="0.2">
      <c r="A140" s="539" t="s">
        <v>348</v>
      </c>
      <c r="B140" s="510" t="s">
        <v>168</v>
      </c>
      <c r="C140" s="510" t="s">
        <v>168</v>
      </c>
      <c r="D140" s="510" t="s">
        <v>168</v>
      </c>
      <c r="E140" s="510" t="s">
        <v>168</v>
      </c>
      <c r="F140" s="529" t="str">
        <f t="shared" si="2"/>
        <v/>
      </c>
      <c r="G140" s="542"/>
      <c r="H140" s="542"/>
      <c r="I140" s="542"/>
      <c r="J140" s="544"/>
    </row>
    <row r="141" spans="1:10" ht="25.5" x14ac:dyDescent="0.2">
      <c r="A141" s="539" t="s">
        <v>349</v>
      </c>
      <c r="B141" s="510" t="s">
        <v>168</v>
      </c>
      <c r="C141" s="298">
        <v>2</v>
      </c>
      <c r="D141" s="298">
        <v>8</v>
      </c>
      <c r="E141" s="298">
        <v>10</v>
      </c>
      <c r="F141" s="529" t="str">
        <f t="shared" si="2"/>
        <v/>
      </c>
      <c r="G141" s="542"/>
      <c r="H141" s="542"/>
      <c r="I141" s="542"/>
      <c r="J141" s="544"/>
    </row>
    <row r="142" spans="1:10" x14ac:dyDescent="0.2">
      <c r="A142" s="539" t="s">
        <v>334</v>
      </c>
      <c r="B142" s="298">
        <v>3</v>
      </c>
      <c r="C142" s="298">
        <v>46</v>
      </c>
      <c r="D142" s="298">
        <v>256</v>
      </c>
      <c r="E142" s="298">
        <v>305</v>
      </c>
      <c r="F142" s="529" t="str">
        <f t="shared" si="2"/>
        <v/>
      </c>
      <c r="G142" s="542"/>
      <c r="H142" s="542"/>
      <c r="I142" s="542"/>
      <c r="J142" s="544"/>
    </row>
    <row r="143" spans="1:10" x14ac:dyDescent="0.2">
      <c r="A143" s="539" t="s">
        <v>350</v>
      </c>
      <c r="B143" s="477">
        <v>19</v>
      </c>
      <c r="C143" s="477">
        <v>140</v>
      </c>
      <c r="D143" s="477">
        <v>563</v>
      </c>
      <c r="E143" s="193">
        <v>722</v>
      </c>
      <c r="F143" s="529" t="str">
        <f t="shared" si="2"/>
        <v/>
      </c>
      <c r="G143" s="542"/>
      <c r="H143" s="542"/>
      <c r="I143" s="542"/>
      <c r="J143" s="544"/>
    </row>
    <row r="144" spans="1:10" x14ac:dyDescent="0.2">
      <c r="A144" s="539"/>
      <c r="B144" s="540"/>
      <c r="C144" s="540"/>
      <c r="D144" s="540"/>
      <c r="E144" s="540"/>
      <c r="F144" s="529"/>
      <c r="G144" s="542"/>
      <c r="H144" s="542"/>
      <c r="I144" s="542"/>
      <c r="J144" s="544"/>
    </row>
    <row r="145" spans="1:10" x14ac:dyDescent="0.2">
      <c r="A145" s="410" t="s">
        <v>152</v>
      </c>
      <c r="B145" s="546">
        <v>22</v>
      </c>
      <c r="C145" s="546">
        <v>198</v>
      </c>
      <c r="D145" s="546">
        <v>1111</v>
      </c>
      <c r="E145" s="546">
        <v>1331</v>
      </c>
      <c r="F145" s="529" t="str">
        <f t="shared" si="2"/>
        <v/>
      </c>
      <c r="G145" s="542"/>
      <c r="H145" s="542"/>
      <c r="I145" s="542"/>
      <c r="J145" s="544"/>
    </row>
    <row r="146" spans="1:10" x14ac:dyDescent="0.2">
      <c r="A146" s="413"/>
      <c r="B146" s="542"/>
      <c r="C146" s="542"/>
      <c r="D146" s="542"/>
      <c r="E146" s="542"/>
      <c r="F146" s="543"/>
      <c r="G146" s="542"/>
      <c r="H146" s="542"/>
      <c r="I146" s="542"/>
      <c r="J146" s="544"/>
    </row>
    <row r="147" spans="1:10" x14ac:dyDescent="0.2">
      <c r="A147" s="1412" t="s">
        <v>285</v>
      </c>
      <c r="B147" s="1441">
        <v>2010</v>
      </c>
      <c r="C147" s="1441"/>
      <c r="D147" s="1441"/>
      <c r="E147" s="1442"/>
      <c r="F147" s="543"/>
      <c r="G147" s="542"/>
      <c r="H147" s="542"/>
      <c r="I147" s="542"/>
      <c r="J147" s="544"/>
    </row>
    <row r="148" spans="1:10" x14ac:dyDescent="0.2">
      <c r="A148" s="1424"/>
      <c r="B148" s="1416" t="s">
        <v>245</v>
      </c>
      <c r="C148" s="1416"/>
      <c r="D148" s="1416"/>
      <c r="E148" s="1417" t="s">
        <v>152</v>
      </c>
      <c r="F148" s="543"/>
      <c r="G148" s="542"/>
      <c r="H148" s="542"/>
      <c r="I148" s="542"/>
      <c r="J148" s="544"/>
    </row>
    <row r="149" spans="1:10" ht="25.5" x14ac:dyDescent="0.2">
      <c r="A149" s="1404"/>
      <c r="B149" s="527" t="s">
        <v>286</v>
      </c>
      <c r="C149" s="389" t="s">
        <v>247</v>
      </c>
      <c r="D149" s="389" t="s">
        <v>248</v>
      </c>
      <c r="E149" s="1415"/>
      <c r="F149" s="543"/>
      <c r="G149" s="542"/>
      <c r="H149" s="542"/>
      <c r="I149" s="542"/>
      <c r="J149" s="544"/>
    </row>
    <row r="150" spans="1:10" x14ac:dyDescent="0.2">
      <c r="A150" s="528" t="s">
        <v>335</v>
      </c>
      <c r="B150" s="510" t="s">
        <v>168</v>
      </c>
      <c r="C150" s="510">
        <v>261</v>
      </c>
      <c r="D150" s="510">
        <v>2</v>
      </c>
      <c r="E150" s="478">
        <v>263</v>
      </c>
      <c r="F150" s="529" t="str">
        <f>IF(AND(E150="-",SUM(B150:D150)=0),"",IF(E150=SUM(B150:D150),"","total doesn't equal sum of parts"))</f>
        <v/>
      </c>
      <c r="G150" s="542"/>
      <c r="H150" s="542"/>
      <c r="I150" s="542"/>
      <c r="J150" s="544"/>
    </row>
    <row r="151" spans="1:10" x14ac:dyDescent="0.2">
      <c r="A151" s="528" t="s">
        <v>336</v>
      </c>
      <c r="B151" s="510" t="s">
        <v>168</v>
      </c>
      <c r="C151" s="510" t="s">
        <v>168</v>
      </c>
      <c r="D151" s="510" t="s">
        <v>168</v>
      </c>
      <c r="E151" s="478" t="s">
        <v>168</v>
      </c>
      <c r="F151" s="529" t="str">
        <f t="shared" ref="F151:F171" si="3">IF(AND(E151="-",SUM(B151:D151)=0),"",IF(E151=SUM(B151:D151),"","total doesn't equal sum of parts"))</f>
        <v/>
      </c>
      <c r="G151" s="542"/>
      <c r="H151" s="542"/>
      <c r="I151" s="542"/>
      <c r="J151" s="544"/>
    </row>
    <row r="152" spans="1:10" x14ac:dyDescent="0.2">
      <c r="A152" s="539" t="s">
        <v>337</v>
      </c>
      <c r="B152" s="510" t="s">
        <v>168</v>
      </c>
      <c r="C152" s="510" t="s">
        <v>168</v>
      </c>
      <c r="D152" s="510" t="s">
        <v>168</v>
      </c>
      <c r="E152" s="478" t="s">
        <v>168</v>
      </c>
      <c r="F152" s="529" t="str">
        <f t="shared" si="3"/>
        <v/>
      </c>
      <c r="G152" s="542"/>
      <c r="H152" s="542"/>
      <c r="I152" s="542"/>
      <c r="J152" s="544"/>
    </row>
    <row r="153" spans="1:10" x14ac:dyDescent="0.2">
      <c r="A153" s="539" t="s">
        <v>338</v>
      </c>
      <c r="B153" s="510" t="s">
        <v>168</v>
      </c>
      <c r="C153" s="510" t="s">
        <v>168</v>
      </c>
      <c r="D153" s="510" t="s">
        <v>168</v>
      </c>
      <c r="E153" s="478" t="s">
        <v>168</v>
      </c>
      <c r="F153" s="529" t="str">
        <f t="shared" si="3"/>
        <v/>
      </c>
      <c r="G153" s="542"/>
      <c r="H153" s="542"/>
      <c r="I153" s="542"/>
      <c r="J153" s="544"/>
    </row>
    <row r="154" spans="1:10" x14ac:dyDescent="0.2">
      <c r="A154" s="539" t="s">
        <v>339</v>
      </c>
      <c r="B154" s="510" t="s">
        <v>168</v>
      </c>
      <c r="C154" s="510" t="s">
        <v>168</v>
      </c>
      <c r="D154" s="510" t="s">
        <v>168</v>
      </c>
      <c r="E154" s="478" t="s">
        <v>168</v>
      </c>
      <c r="F154" s="529" t="str">
        <f t="shared" si="3"/>
        <v/>
      </c>
      <c r="G154" s="542"/>
      <c r="H154" s="542"/>
      <c r="I154" s="542"/>
      <c r="J154" s="544"/>
    </row>
    <row r="155" spans="1:10" ht="25.5" x14ac:dyDescent="0.2">
      <c r="A155" s="539" t="s">
        <v>333</v>
      </c>
      <c r="B155" s="510" t="s">
        <v>168</v>
      </c>
      <c r="C155" s="510" t="s">
        <v>168</v>
      </c>
      <c r="D155" s="510" t="s">
        <v>168</v>
      </c>
      <c r="E155" s="478" t="s">
        <v>168</v>
      </c>
      <c r="F155" s="529" t="str">
        <f t="shared" si="3"/>
        <v/>
      </c>
      <c r="G155" s="542"/>
      <c r="H155" s="542"/>
      <c r="I155" s="542"/>
      <c r="J155" s="544"/>
    </row>
    <row r="156" spans="1:10" x14ac:dyDescent="0.2">
      <c r="A156" s="539" t="s">
        <v>340</v>
      </c>
      <c r="B156" s="510">
        <v>1</v>
      </c>
      <c r="C156" s="298" t="s">
        <v>168</v>
      </c>
      <c r="D156" s="298">
        <v>12</v>
      </c>
      <c r="E156" s="478">
        <v>13</v>
      </c>
      <c r="F156" s="529" t="str">
        <f t="shared" si="3"/>
        <v/>
      </c>
      <c r="G156" s="542"/>
      <c r="H156" s="542"/>
      <c r="I156" s="542"/>
      <c r="J156" s="544"/>
    </row>
    <row r="157" spans="1:10" x14ac:dyDescent="0.2">
      <c r="A157" s="539" t="s">
        <v>341</v>
      </c>
      <c r="B157" s="510" t="s">
        <v>168</v>
      </c>
      <c r="C157" s="510" t="s">
        <v>168</v>
      </c>
      <c r="D157" s="510" t="s">
        <v>168</v>
      </c>
      <c r="E157" s="478" t="s">
        <v>168</v>
      </c>
      <c r="F157" s="529" t="str">
        <f t="shared" si="3"/>
        <v/>
      </c>
      <c r="G157" s="542"/>
      <c r="H157" s="542"/>
      <c r="I157" s="542"/>
      <c r="J157" s="544"/>
    </row>
    <row r="158" spans="1:10" x14ac:dyDescent="0.2">
      <c r="A158" s="539" t="s">
        <v>342</v>
      </c>
      <c r="B158" s="510" t="s">
        <v>168</v>
      </c>
      <c r="C158" s="510" t="s">
        <v>168</v>
      </c>
      <c r="D158" s="510" t="s">
        <v>168</v>
      </c>
      <c r="E158" s="478" t="s">
        <v>168</v>
      </c>
      <c r="F158" s="529" t="str">
        <f t="shared" si="3"/>
        <v/>
      </c>
      <c r="G158" s="542"/>
      <c r="H158" s="542"/>
      <c r="I158" s="542"/>
      <c r="J158" s="544"/>
    </row>
    <row r="159" spans="1:10" x14ac:dyDescent="0.2">
      <c r="A159" s="539" t="s">
        <v>343</v>
      </c>
      <c r="B159" s="510" t="s">
        <v>168</v>
      </c>
      <c r="C159" s="510" t="s">
        <v>168</v>
      </c>
      <c r="D159" s="510" t="s">
        <v>168</v>
      </c>
      <c r="E159" s="478" t="s">
        <v>168</v>
      </c>
      <c r="F159" s="529" t="str">
        <f t="shared" si="3"/>
        <v/>
      </c>
      <c r="G159" s="542"/>
      <c r="H159" s="542"/>
      <c r="I159" s="542"/>
      <c r="J159" s="544"/>
    </row>
    <row r="160" spans="1:10" x14ac:dyDescent="0.2">
      <c r="A160" s="539" t="s">
        <v>344</v>
      </c>
      <c r="B160" s="510" t="s">
        <v>168</v>
      </c>
      <c r="C160" s="510" t="s">
        <v>168</v>
      </c>
      <c r="D160" s="510" t="s">
        <v>168</v>
      </c>
      <c r="E160" s="478" t="s">
        <v>168</v>
      </c>
      <c r="F160" s="529" t="str">
        <f t="shared" si="3"/>
        <v/>
      </c>
      <c r="G160" s="542"/>
      <c r="H160" s="542"/>
      <c r="I160" s="542"/>
      <c r="J160" s="544"/>
    </row>
    <row r="161" spans="1:10" x14ac:dyDescent="0.2">
      <c r="A161" s="539" t="s">
        <v>345</v>
      </c>
      <c r="B161" s="510" t="s">
        <v>168</v>
      </c>
      <c r="C161" s="510" t="s">
        <v>168</v>
      </c>
      <c r="D161" s="510" t="s">
        <v>168</v>
      </c>
      <c r="E161" s="478" t="s">
        <v>168</v>
      </c>
      <c r="F161" s="529" t="str">
        <f t="shared" si="3"/>
        <v/>
      </c>
      <c r="G161" s="542"/>
      <c r="H161" s="542"/>
      <c r="I161" s="542"/>
      <c r="J161" s="544"/>
    </row>
    <row r="162" spans="1:10" ht="14.25" x14ac:dyDescent="0.2">
      <c r="A162" s="1000" t="s">
        <v>120</v>
      </c>
      <c r="B162" s="510" t="s">
        <v>168</v>
      </c>
      <c r="C162" s="510" t="s">
        <v>168</v>
      </c>
      <c r="D162" s="510" t="s">
        <v>168</v>
      </c>
      <c r="E162" s="478" t="s">
        <v>168</v>
      </c>
      <c r="F162" s="529" t="str">
        <f t="shared" si="3"/>
        <v/>
      </c>
      <c r="G162" s="542"/>
      <c r="H162" s="542"/>
      <c r="I162" s="542"/>
      <c r="J162" s="544"/>
    </row>
    <row r="163" spans="1:10" ht="14.25" x14ac:dyDescent="0.2">
      <c r="A163" s="1000" t="s">
        <v>121</v>
      </c>
      <c r="B163" s="510" t="s">
        <v>168</v>
      </c>
      <c r="C163" s="510" t="s">
        <v>168</v>
      </c>
      <c r="D163" s="510" t="s">
        <v>168</v>
      </c>
      <c r="E163" s="478" t="s">
        <v>168</v>
      </c>
      <c r="F163" s="529" t="str">
        <f t="shared" si="3"/>
        <v/>
      </c>
      <c r="G163" s="542"/>
      <c r="H163" s="542"/>
      <c r="I163" s="542"/>
      <c r="J163" s="544"/>
    </row>
    <row r="164" spans="1:10" ht="14.25" x14ac:dyDescent="0.2">
      <c r="A164" s="1000" t="s">
        <v>122</v>
      </c>
      <c r="B164" s="510" t="s">
        <v>168</v>
      </c>
      <c r="C164" s="510" t="s">
        <v>168</v>
      </c>
      <c r="D164" s="510" t="s">
        <v>168</v>
      </c>
      <c r="E164" s="478" t="s">
        <v>168</v>
      </c>
      <c r="F164" s="529" t="str">
        <f t="shared" si="3"/>
        <v/>
      </c>
      <c r="G164" s="542"/>
      <c r="H164" s="542"/>
      <c r="I164" s="542"/>
      <c r="J164" s="544"/>
    </row>
    <row r="165" spans="1:10" ht="14.25" x14ac:dyDescent="0.2">
      <c r="A165" s="1000" t="s">
        <v>723</v>
      </c>
      <c r="B165" s="510" t="s">
        <v>168</v>
      </c>
      <c r="C165" s="510" t="s">
        <v>168</v>
      </c>
      <c r="D165" s="510" t="s">
        <v>168</v>
      </c>
      <c r="E165" s="478" t="s">
        <v>168</v>
      </c>
      <c r="F165" s="529" t="str">
        <f t="shared" si="3"/>
        <v/>
      </c>
      <c r="G165" s="542"/>
      <c r="H165" s="542"/>
      <c r="I165" s="542"/>
      <c r="J165" s="544"/>
    </row>
    <row r="166" spans="1:10" x14ac:dyDescent="0.2">
      <c r="A166" s="539" t="s">
        <v>348</v>
      </c>
      <c r="B166" s="510" t="s">
        <v>168</v>
      </c>
      <c r="C166" s="510" t="s">
        <v>168</v>
      </c>
      <c r="D166" s="510" t="s">
        <v>168</v>
      </c>
      <c r="E166" s="478" t="s">
        <v>168</v>
      </c>
      <c r="F166" s="529" t="str">
        <f t="shared" si="3"/>
        <v/>
      </c>
      <c r="G166" s="542"/>
      <c r="H166" s="542"/>
      <c r="I166" s="542"/>
      <c r="J166" s="544"/>
    </row>
    <row r="167" spans="1:10" ht="25.5" x14ac:dyDescent="0.2">
      <c r="A167" s="539" t="s">
        <v>349</v>
      </c>
      <c r="B167" s="510" t="s">
        <v>168</v>
      </c>
      <c r="C167" s="510" t="s">
        <v>168</v>
      </c>
      <c r="D167" s="510">
        <v>4</v>
      </c>
      <c r="E167" s="478">
        <v>4</v>
      </c>
      <c r="F167" s="529" t="str">
        <f t="shared" si="3"/>
        <v/>
      </c>
      <c r="G167" s="542"/>
      <c r="H167" s="542"/>
      <c r="I167" s="542"/>
      <c r="J167" s="544"/>
    </row>
    <row r="168" spans="1:10" x14ac:dyDescent="0.2">
      <c r="A168" s="539" t="s">
        <v>334</v>
      </c>
      <c r="B168" s="510">
        <v>7</v>
      </c>
      <c r="C168" s="510">
        <v>124</v>
      </c>
      <c r="D168" s="510">
        <v>161</v>
      </c>
      <c r="E168" s="478">
        <v>292</v>
      </c>
      <c r="F168" s="529" t="str">
        <f t="shared" si="3"/>
        <v/>
      </c>
      <c r="G168" s="542"/>
      <c r="H168" s="542"/>
      <c r="I168" s="542"/>
      <c r="J168" s="544"/>
    </row>
    <row r="169" spans="1:10" x14ac:dyDescent="0.2">
      <c r="A169" s="539" t="s">
        <v>350</v>
      </c>
      <c r="B169" s="510">
        <v>42</v>
      </c>
      <c r="C169" s="510">
        <v>206</v>
      </c>
      <c r="D169" s="510">
        <v>240</v>
      </c>
      <c r="E169" s="478">
        <v>488</v>
      </c>
      <c r="F169" s="529" t="str">
        <f t="shared" si="3"/>
        <v/>
      </c>
      <c r="G169" s="542"/>
      <c r="H169" s="542"/>
      <c r="I169" s="542"/>
      <c r="J169" s="544"/>
    </row>
    <row r="170" spans="1:10" x14ac:dyDescent="0.2">
      <c r="A170" s="539"/>
      <c r="B170" s="540"/>
      <c r="C170" s="540"/>
      <c r="D170" s="540"/>
      <c r="E170" s="540"/>
      <c r="F170" s="529"/>
      <c r="G170" s="542"/>
      <c r="H170" s="542"/>
      <c r="I170" s="542"/>
      <c r="J170" s="544"/>
    </row>
    <row r="171" spans="1:10" x14ac:dyDescent="0.2">
      <c r="A171" s="410" t="s">
        <v>152</v>
      </c>
      <c r="B171" s="547">
        <v>50</v>
      </c>
      <c r="C171" s="547">
        <v>591</v>
      </c>
      <c r="D171" s="547">
        <v>419</v>
      </c>
      <c r="E171" s="547">
        <v>1060</v>
      </c>
      <c r="F171" s="529" t="str">
        <f t="shared" si="3"/>
        <v/>
      </c>
      <c r="G171" s="542"/>
      <c r="H171" s="542"/>
      <c r="I171" s="542"/>
      <c r="J171" s="544"/>
    </row>
    <row r="172" spans="1:10" x14ac:dyDescent="0.2">
      <c r="A172" s="413"/>
      <c r="B172" s="542"/>
      <c r="C172" s="542"/>
      <c r="D172" s="542"/>
      <c r="E172" s="542"/>
      <c r="F172" s="543"/>
      <c r="G172" s="542"/>
      <c r="H172" s="542"/>
      <c r="I172" s="542"/>
      <c r="J172" s="544"/>
    </row>
    <row r="173" spans="1:10" x14ac:dyDescent="0.2">
      <c r="A173" s="1412" t="s">
        <v>285</v>
      </c>
      <c r="B173" s="1441">
        <v>2009</v>
      </c>
      <c r="C173" s="1441"/>
      <c r="D173" s="1441"/>
      <c r="E173" s="1442"/>
      <c r="F173" s="543"/>
      <c r="G173" s="542"/>
      <c r="H173" s="542"/>
      <c r="I173" s="542"/>
      <c r="J173" s="544"/>
    </row>
    <row r="174" spans="1:10" x14ac:dyDescent="0.2">
      <c r="A174" s="1424"/>
      <c r="B174" s="1416" t="s">
        <v>245</v>
      </c>
      <c r="C174" s="1416"/>
      <c r="D174" s="1416"/>
      <c r="E174" s="1417" t="s">
        <v>152</v>
      </c>
      <c r="F174" s="543"/>
      <c r="G174" s="542"/>
      <c r="H174" s="542"/>
      <c r="I174" s="542"/>
      <c r="J174" s="544"/>
    </row>
    <row r="175" spans="1:10" ht="25.5" x14ac:dyDescent="0.2">
      <c r="A175" s="1404"/>
      <c r="B175" s="527" t="s">
        <v>286</v>
      </c>
      <c r="C175" s="389" t="s">
        <v>247</v>
      </c>
      <c r="D175" s="389" t="s">
        <v>248</v>
      </c>
      <c r="E175" s="1415"/>
      <c r="F175" s="543"/>
      <c r="G175" s="542"/>
      <c r="H175" s="542"/>
      <c r="I175" s="542"/>
      <c r="J175" s="544"/>
    </row>
    <row r="176" spans="1:10" x14ac:dyDescent="0.2">
      <c r="A176" s="528" t="s">
        <v>335</v>
      </c>
      <c r="B176" s="510" t="s">
        <v>168</v>
      </c>
      <c r="C176" s="510" t="s">
        <v>168</v>
      </c>
      <c r="D176" s="510" t="s">
        <v>168</v>
      </c>
      <c r="E176" s="510" t="s">
        <v>168</v>
      </c>
      <c r="F176" s="529" t="str">
        <f>IF(AND(E176="-",SUM(B176:D176)=0),"",IF(E176=SUM(B176:D176),"","total doesn't equal sum of parts"))</f>
        <v/>
      </c>
      <c r="G176" s="542"/>
      <c r="H176" s="542"/>
      <c r="I176" s="542"/>
      <c r="J176" s="544"/>
    </row>
    <row r="177" spans="1:10" x14ac:dyDescent="0.2">
      <c r="A177" s="528" t="s">
        <v>336</v>
      </c>
      <c r="B177" s="510" t="s">
        <v>168</v>
      </c>
      <c r="C177" s="510" t="s">
        <v>168</v>
      </c>
      <c r="D177" s="510" t="s">
        <v>168</v>
      </c>
      <c r="E177" s="510" t="s">
        <v>168</v>
      </c>
      <c r="F177" s="529" t="str">
        <f t="shared" ref="F177:F197" si="4">IF(AND(E177="-",SUM(B177:D177)=0),"",IF(E177=SUM(B177:D177),"","total doesn't equal sum of parts"))</f>
        <v/>
      </c>
      <c r="G177" s="542"/>
      <c r="H177" s="542"/>
      <c r="I177" s="542"/>
      <c r="J177" s="544"/>
    </row>
    <row r="178" spans="1:10" x14ac:dyDescent="0.2">
      <c r="A178" s="539" t="s">
        <v>337</v>
      </c>
      <c r="B178" s="510" t="s">
        <v>168</v>
      </c>
      <c r="C178" s="510" t="s">
        <v>168</v>
      </c>
      <c r="D178" s="510" t="s">
        <v>168</v>
      </c>
      <c r="E178" s="510" t="s">
        <v>168</v>
      </c>
      <c r="F178" s="529" t="str">
        <f t="shared" si="4"/>
        <v/>
      </c>
      <c r="G178" s="542"/>
      <c r="H178" s="542"/>
      <c r="I178" s="542"/>
      <c r="J178" s="544"/>
    </row>
    <row r="179" spans="1:10" x14ac:dyDescent="0.2">
      <c r="A179" s="539" t="s">
        <v>338</v>
      </c>
      <c r="B179" s="510" t="s">
        <v>168</v>
      </c>
      <c r="C179" s="510" t="s">
        <v>168</v>
      </c>
      <c r="D179" s="510" t="s">
        <v>168</v>
      </c>
      <c r="E179" s="510" t="s">
        <v>168</v>
      </c>
      <c r="F179" s="529" t="str">
        <f t="shared" si="4"/>
        <v/>
      </c>
      <c r="G179" s="542"/>
      <c r="H179" s="542"/>
      <c r="I179" s="542"/>
      <c r="J179" s="544"/>
    </row>
    <row r="180" spans="1:10" x14ac:dyDescent="0.2">
      <c r="A180" s="539" t="s">
        <v>339</v>
      </c>
      <c r="B180" s="510" t="s">
        <v>168</v>
      </c>
      <c r="C180" s="510" t="s">
        <v>168</v>
      </c>
      <c r="D180" s="510" t="s">
        <v>168</v>
      </c>
      <c r="E180" s="510" t="s">
        <v>168</v>
      </c>
      <c r="F180" s="529" t="str">
        <f t="shared" si="4"/>
        <v/>
      </c>
      <c r="G180" s="542"/>
      <c r="H180" s="542"/>
      <c r="I180" s="542"/>
      <c r="J180" s="544"/>
    </row>
    <row r="181" spans="1:10" ht="25.5" x14ac:dyDescent="0.2">
      <c r="A181" s="539" t="s">
        <v>333</v>
      </c>
      <c r="B181" s="510" t="s">
        <v>168</v>
      </c>
      <c r="C181" s="510" t="s">
        <v>168</v>
      </c>
      <c r="D181" s="510" t="s">
        <v>168</v>
      </c>
      <c r="E181" s="510" t="s">
        <v>168</v>
      </c>
      <c r="F181" s="529" t="str">
        <f t="shared" si="4"/>
        <v/>
      </c>
      <c r="G181" s="542"/>
      <c r="H181" s="542"/>
      <c r="I181" s="542"/>
      <c r="J181" s="544"/>
    </row>
    <row r="182" spans="1:10" x14ac:dyDescent="0.2">
      <c r="A182" s="539" t="s">
        <v>340</v>
      </c>
      <c r="B182" s="510" t="s">
        <v>168</v>
      </c>
      <c r="C182" s="298" t="s">
        <v>168</v>
      </c>
      <c r="D182" s="298" t="s">
        <v>168</v>
      </c>
      <c r="E182" s="510" t="s">
        <v>168</v>
      </c>
      <c r="F182" s="529" t="str">
        <f t="shared" si="4"/>
        <v/>
      </c>
      <c r="G182" s="542"/>
      <c r="H182" s="542"/>
      <c r="I182" s="542"/>
      <c r="J182" s="544"/>
    </row>
    <row r="183" spans="1:10" x14ac:dyDescent="0.2">
      <c r="A183" s="539" t="s">
        <v>341</v>
      </c>
      <c r="B183" s="510" t="s">
        <v>168</v>
      </c>
      <c r="C183" s="510" t="s">
        <v>168</v>
      </c>
      <c r="D183" s="510" t="s">
        <v>168</v>
      </c>
      <c r="E183" s="510" t="s">
        <v>168</v>
      </c>
      <c r="F183" s="529" t="str">
        <f t="shared" si="4"/>
        <v/>
      </c>
      <c r="G183" s="542"/>
      <c r="H183" s="542"/>
      <c r="I183" s="542"/>
      <c r="J183" s="544"/>
    </row>
    <row r="184" spans="1:10" x14ac:dyDescent="0.2">
      <c r="A184" s="539" t="s">
        <v>342</v>
      </c>
      <c r="B184" s="510" t="s">
        <v>168</v>
      </c>
      <c r="C184" s="510" t="s">
        <v>168</v>
      </c>
      <c r="D184" s="510" t="s">
        <v>168</v>
      </c>
      <c r="E184" s="510" t="s">
        <v>168</v>
      </c>
      <c r="F184" s="529" t="str">
        <f t="shared" si="4"/>
        <v/>
      </c>
      <c r="G184" s="542"/>
      <c r="H184" s="542"/>
      <c r="I184" s="542"/>
      <c r="J184" s="544"/>
    </row>
    <row r="185" spans="1:10" x14ac:dyDescent="0.2">
      <c r="A185" s="539" t="s">
        <v>343</v>
      </c>
      <c r="B185" s="510" t="s">
        <v>168</v>
      </c>
      <c r="C185" s="510" t="s">
        <v>168</v>
      </c>
      <c r="D185" s="510" t="s">
        <v>168</v>
      </c>
      <c r="E185" s="510" t="s">
        <v>168</v>
      </c>
      <c r="F185" s="529" t="str">
        <f t="shared" si="4"/>
        <v/>
      </c>
      <c r="G185" s="542"/>
      <c r="H185" s="542"/>
      <c r="I185" s="542"/>
      <c r="J185" s="544"/>
    </row>
    <row r="186" spans="1:10" x14ac:dyDescent="0.2">
      <c r="A186" s="539" t="s">
        <v>344</v>
      </c>
      <c r="B186" s="510" t="s">
        <v>168</v>
      </c>
      <c r="C186" s="510" t="s">
        <v>168</v>
      </c>
      <c r="D186" s="510" t="s">
        <v>168</v>
      </c>
      <c r="E186" s="510" t="s">
        <v>168</v>
      </c>
      <c r="F186" s="529" t="str">
        <f t="shared" si="4"/>
        <v/>
      </c>
      <c r="G186" s="542"/>
      <c r="H186" s="542"/>
      <c r="I186" s="542"/>
      <c r="J186" s="544"/>
    </row>
    <row r="187" spans="1:10" x14ac:dyDescent="0.2">
      <c r="A187" s="539" t="s">
        <v>345</v>
      </c>
      <c r="B187" s="510" t="s">
        <v>168</v>
      </c>
      <c r="C187" s="510" t="s">
        <v>168</v>
      </c>
      <c r="D187" s="510" t="s">
        <v>168</v>
      </c>
      <c r="E187" s="510" t="s">
        <v>168</v>
      </c>
      <c r="F187" s="529" t="str">
        <f t="shared" si="4"/>
        <v/>
      </c>
      <c r="G187" s="542"/>
      <c r="H187" s="542"/>
      <c r="I187" s="542"/>
      <c r="J187" s="544"/>
    </row>
    <row r="188" spans="1:10" ht="14.25" x14ac:dyDescent="0.2">
      <c r="A188" s="539" t="s">
        <v>364</v>
      </c>
      <c r="B188" s="510" t="s">
        <v>168</v>
      </c>
      <c r="C188" s="510" t="s">
        <v>168</v>
      </c>
      <c r="D188" s="510" t="s">
        <v>168</v>
      </c>
      <c r="E188" s="510" t="s">
        <v>168</v>
      </c>
      <c r="F188" s="529" t="str">
        <f t="shared" si="4"/>
        <v/>
      </c>
      <c r="G188" s="542"/>
      <c r="H188" s="542"/>
      <c r="I188" s="542"/>
      <c r="J188" s="544"/>
    </row>
    <row r="189" spans="1:10" ht="14.25" x14ac:dyDescent="0.2">
      <c r="A189" s="539" t="s">
        <v>365</v>
      </c>
      <c r="B189" s="510" t="s">
        <v>168</v>
      </c>
      <c r="C189" s="510" t="s">
        <v>168</v>
      </c>
      <c r="D189" s="510" t="s">
        <v>168</v>
      </c>
      <c r="E189" s="510" t="s">
        <v>168</v>
      </c>
      <c r="F189" s="529" t="str">
        <f t="shared" si="4"/>
        <v/>
      </c>
      <c r="G189" s="542"/>
      <c r="H189" s="542"/>
      <c r="I189" s="542"/>
      <c r="J189" s="544"/>
    </row>
    <row r="190" spans="1:10" ht="14.25" x14ac:dyDescent="0.2">
      <c r="A190" s="539" t="s">
        <v>366</v>
      </c>
      <c r="B190" s="510" t="s">
        <v>168</v>
      </c>
      <c r="C190" s="510" t="s">
        <v>168</v>
      </c>
      <c r="D190" s="510" t="s">
        <v>168</v>
      </c>
      <c r="E190" s="510" t="s">
        <v>168</v>
      </c>
      <c r="F190" s="529" t="str">
        <f t="shared" si="4"/>
        <v/>
      </c>
      <c r="G190" s="542"/>
      <c r="H190" s="542"/>
      <c r="I190" s="542"/>
      <c r="J190" s="544"/>
    </row>
    <row r="191" spans="1:10" ht="14.25" x14ac:dyDescent="0.2">
      <c r="A191" s="539" t="s">
        <v>367</v>
      </c>
      <c r="B191" s="510" t="s">
        <v>168</v>
      </c>
      <c r="C191" s="510" t="s">
        <v>168</v>
      </c>
      <c r="D191" s="510" t="s">
        <v>168</v>
      </c>
      <c r="E191" s="510" t="s">
        <v>168</v>
      </c>
      <c r="F191" s="529" t="str">
        <f t="shared" si="4"/>
        <v/>
      </c>
      <c r="G191" s="542"/>
      <c r="H191" s="542"/>
      <c r="I191" s="542"/>
      <c r="J191" s="544"/>
    </row>
    <row r="192" spans="1:10" x14ac:dyDescent="0.2">
      <c r="A192" s="539" t="s">
        <v>348</v>
      </c>
      <c r="B192" s="510" t="s">
        <v>168</v>
      </c>
      <c r="C192" s="510" t="s">
        <v>168</v>
      </c>
      <c r="D192" s="510" t="s">
        <v>168</v>
      </c>
      <c r="E192" s="510" t="s">
        <v>168</v>
      </c>
      <c r="F192" s="529" t="str">
        <f t="shared" si="4"/>
        <v/>
      </c>
      <c r="G192" s="542"/>
      <c r="H192" s="542"/>
      <c r="I192" s="542"/>
      <c r="J192" s="544"/>
    </row>
    <row r="193" spans="1:10" ht="25.5" x14ac:dyDescent="0.2">
      <c r="A193" s="539" t="s">
        <v>349</v>
      </c>
      <c r="B193" s="510" t="s">
        <v>168</v>
      </c>
      <c r="C193" s="510" t="s">
        <v>168</v>
      </c>
      <c r="D193" s="510" t="s">
        <v>168</v>
      </c>
      <c r="E193" s="510" t="s">
        <v>168</v>
      </c>
      <c r="F193" s="529" t="str">
        <f t="shared" si="4"/>
        <v/>
      </c>
      <c r="G193" s="542"/>
      <c r="H193" s="542"/>
      <c r="I193" s="542"/>
      <c r="J193" s="544"/>
    </row>
    <row r="194" spans="1:10" x14ac:dyDescent="0.2">
      <c r="A194" s="539" t="s">
        <v>334</v>
      </c>
      <c r="B194" s="277">
        <v>6</v>
      </c>
      <c r="C194" s="239">
        <v>84</v>
      </c>
      <c r="D194" s="239">
        <v>508</v>
      </c>
      <c r="E194" s="510">
        <v>598</v>
      </c>
      <c r="F194" s="529" t="str">
        <f t="shared" si="4"/>
        <v/>
      </c>
      <c r="G194" s="542"/>
      <c r="H194" s="542"/>
      <c r="I194" s="542"/>
      <c r="J194" s="544"/>
    </row>
    <row r="195" spans="1:10" x14ac:dyDescent="0.2">
      <c r="A195" s="539" t="s">
        <v>350</v>
      </c>
      <c r="B195" s="510">
        <v>14</v>
      </c>
      <c r="C195" s="510">
        <v>296</v>
      </c>
      <c r="D195" s="510">
        <v>348</v>
      </c>
      <c r="E195" s="510">
        <v>658</v>
      </c>
      <c r="F195" s="529" t="str">
        <f t="shared" si="4"/>
        <v/>
      </c>
      <c r="G195" s="542"/>
      <c r="H195" s="542"/>
      <c r="I195" s="542"/>
      <c r="J195" s="544"/>
    </row>
    <row r="196" spans="1:10" x14ac:dyDescent="0.2">
      <c r="A196" s="539"/>
      <c r="B196" s="540"/>
      <c r="C196" s="540"/>
      <c r="D196" s="540"/>
      <c r="E196" s="540"/>
      <c r="F196" s="529"/>
      <c r="G196" s="542"/>
      <c r="H196" s="542"/>
      <c r="I196" s="542"/>
      <c r="J196" s="544"/>
    </row>
    <row r="197" spans="1:10" x14ac:dyDescent="0.2">
      <c r="A197" s="410" t="s">
        <v>152</v>
      </c>
      <c r="B197" s="547">
        <v>20</v>
      </c>
      <c r="C197" s="547">
        <v>380</v>
      </c>
      <c r="D197" s="547">
        <v>856</v>
      </c>
      <c r="E197" s="547">
        <v>1256</v>
      </c>
      <c r="F197" s="529" t="str">
        <f t="shared" si="4"/>
        <v/>
      </c>
      <c r="G197" s="542"/>
      <c r="H197" s="542"/>
      <c r="I197" s="542"/>
      <c r="J197" s="544"/>
    </row>
    <row r="198" spans="1:10" x14ac:dyDescent="0.2">
      <c r="A198" s="400"/>
      <c r="B198" s="474"/>
      <c r="C198" s="474"/>
      <c r="D198" s="474"/>
      <c r="E198" s="474"/>
      <c r="F198" s="529"/>
      <c r="G198" s="542"/>
      <c r="H198" s="542"/>
      <c r="I198" s="542"/>
      <c r="J198" s="544"/>
    </row>
    <row r="199" spans="1:10" x14ac:dyDescent="0.2">
      <c r="A199" s="413" t="s">
        <v>590</v>
      </c>
      <c r="B199" s="542" t="str">
        <f>IF(B197=B7,"","Total doesn’t equal top table")</f>
        <v/>
      </c>
      <c r="C199" s="542" t="str">
        <f>IF(C197=C7,"","Total doesn’t equal top table")</f>
        <v/>
      </c>
      <c r="D199" s="542" t="str">
        <f>IF(D197=D7,"","Total doesn’t equal top table")</f>
        <v/>
      </c>
      <c r="E199" s="542" t="str">
        <f>IF(E197=E7,"","Total doesn’t equal top table")</f>
        <v/>
      </c>
      <c r="F199" s="543"/>
      <c r="G199" s="542"/>
      <c r="H199" s="542"/>
      <c r="I199" s="542"/>
      <c r="J199" s="544"/>
    </row>
    <row r="200" spans="1:10" x14ac:dyDescent="0.2">
      <c r="A200" s="991" t="s">
        <v>725</v>
      </c>
      <c r="B200" s="542"/>
      <c r="C200" s="542"/>
      <c r="D200" s="542"/>
      <c r="E200" s="542"/>
      <c r="F200" s="543"/>
      <c r="G200" s="542"/>
      <c r="H200" s="542"/>
      <c r="I200" s="542"/>
      <c r="J200" s="544"/>
    </row>
    <row r="201" spans="1:10" x14ac:dyDescent="0.2">
      <c r="A201" s="362" t="s">
        <v>724</v>
      </c>
      <c r="B201" s="542"/>
      <c r="C201" s="542"/>
      <c r="D201" s="542"/>
      <c r="E201" s="542"/>
      <c r="F201" s="543"/>
      <c r="G201" s="542"/>
      <c r="H201" s="542"/>
      <c r="I201" s="542"/>
      <c r="J201" s="544"/>
    </row>
    <row r="202" spans="1:10" x14ac:dyDescent="0.2">
      <c r="A202" s="362" t="s">
        <v>827</v>
      </c>
      <c r="B202" s="542"/>
      <c r="C202" s="542"/>
      <c r="D202" s="542"/>
      <c r="E202" s="542"/>
      <c r="F202" s="543"/>
      <c r="G202" s="542"/>
      <c r="H202" s="542"/>
      <c r="I202" s="542"/>
      <c r="J202" s="544"/>
    </row>
    <row r="203" spans="1:10" x14ac:dyDescent="0.2">
      <c r="A203" s="92" t="s">
        <v>99</v>
      </c>
      <c r="B203" s="542"/>
      <c r="C203" s="542"/>
      <c r="D203" s="542"/>
      <c r="E203" s="542"/>
      <c r="F203" s="543"/>
      <c r="G203" s="542"/>
      <c r="H203" s="542"/>
      <c r="I203" s="542"/>
      <c r="J203" s="544"/>
    </row>
    <row r="204" spans="1:10" x14ac:dyDescent="0.2">
      <c r="A204" s="93" t="s">
        <v>102</v>
      </c>
      <c r="B204" s="542"/>
      <c r="C204" s="542"/>
      <c r="D204" s="542"/>
      <c r="E204" s="542"/>
      <c r="F204" s="543"/>
      <c r="G204" s="542"/>
      <c r="H204" s="542"/>
      <c r="I204" s="542"/>
      <c r="J204" s="544"/>
    </row>
    <row r="205" spans="1:10" x14ac:dyDescent="0.2">
      <c r="B205" s="542"/>
      <c r="C205" s="542"/>
      <c r="D205" s="542"/>
      <c r="E205" s="542"/>
      <c r="F205" s="543"/>
      <c r="G205" s="542"/>
      <c r="H205" s="542"/>
      <c r="I205" s="542"/>
      <c r="J205" s="544"/>
    </row>
  </sheetData>
  <mergeCells count="29">
    <mergeCell ref="A95:A97"/>
    <mergeCell ref="A121:A123"/>
    <mergeCell ref="B121:E121"/>
    <mergeCell ref="B122:D122"/>
    <mergeCell ref="A173:A175"/>
    <mergeCell ref="B173:E173"/>
    <mergeCell ref="B174:D174"/>
    <mergeCell ref="E174:E175"/>
    <mergeCell ref="A147:A149"/>
    <mergeCell ref="B147:E147"/>
    <mergeCell ref="B148:D148"/>
    <mergeCell ref="E148:E149"/>
    <mergeCell ref="E122:E123"/>
    <mergeCell ref="B95:E95"/>
    <mergeCell ref="B96:D96"/>
    <mergeCell ref="E96:E97"/>
    <mergeCell ref="A16:A18"/>
    <mergeCell ref="A5:A6"/>
    <mergeCell ref="B5:D5"/>
    <mergeCell ref="E5:E6"/>
    <mergeCell ref="A69:A71"/>
    <mergeCell ref="B70:D70"/>
    <mergeCell ref="E70:E71"/>
    <mergeCell ref="B69:E69"/>
    <mergeCell ref="A43:A45"/>
    <mergeCell ref="B43:J43"/>
    <mergeCell ref="B44:J44"/>
    <mergeCell ref="B16:J16"/>
    <mergeCell ref="B17:J17"/>
  </mergeCells>
  <phoneticPr fontId="2" type="noConversion"/>
  <hyperlinks>
    <hyperlink ref="E1" location="Index!A1" display="Index"/>
  </hyperlinks>
  <pageMargins left="0.75" right="0.75" top="1" bottom="1" header="0.5" footer="0.5"/>
  <pageSetup paperSize="9" scale="61" orientation="landscape" r:id="rId1"/>
  <headerFooter alignWithMargins="0">
    <oddHeader>&amp;CCourt Statistics Quarterly 
Additional Tables - 2014</oddHeader>
    <oddFooter>Page &amp;P of &amp;N</oddFooter>
  </headerFooter>
  <rowBreaks count="2" manualBreakCount="2">
    <brk id="68" max="9" man="1"/>
    <brk id="120"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312"/>
  <sheetViews>
    <sheetView zoomScaleSheetLayoutView="100" workbookViewId="0">
      <pane ySplit="3" topLeftCell="A4" activePane="bottomLeft" state="frozen"/>
      <selection activeCell="B70" sqref="B70"/>
      <selection pane="bottomLeft"/>
    </sheetView>
  </sheetViews>
  <sheetFormatPr defaultRowHeight="12.75" x14ac:dyDescent="0.2"/>
  <cols>
    <col min="1" max="1" width="29.140625" style="50" customWidth="1"/>
    <col min="2" max="6" width="11.7109375" style="50" customWidth="1"/>
    <col min="7" max="7" width="11.7109375" style="72" customWidth="1"/>
    <col min="8" max="10" width="9.140625" style="50"/>
    <col min="11" max="11" width="0" style="50" hidden="1" customWidth="1"/>
    <col min="12" max="16" width="9.140625" style="50" hidden="1" customWidth="1"/>
    <col min="17" max="16384" width="9.140625" style="50"/>
  </cols>
  <sheetData>
    <row r="1" spans="1:20" x14ac:dyDescent="0.2">
      <c r="A1" s="885" t="s">
        <v>647</v>
      </c>
      <c r="B1" s="53"/>
      <c r="C1" s="53"/>
      <c r="D1" s="53"/>
      <c r="E1" s="53"/>
      <c r="F1" s="53"/>
      <c r="G1" s="52"/>
      <c r="H1" s="54" t="s">
        <v>531</v>
      </c>
      <c r="J1" s="55"/>
      <c r="K1" s="56"/>
      <c r="L1" s="57"/>
      <c r="M1" s="57"/>
      <c r="N1" s="57"/>
      <c r="O1" s="57"/>
      <c r="P1" s="57"/>
      <c r="Q1" s="58"/>
      <c r="R1" s="59"/>
    </row>
    <row r="2" spans="1:20" x14ac:dyDescent="0.2">
      <c r="A2" s="1270" t="s">
        <v>299</v>
      </c>
      <c r="B2" s="1270"/>
      <c r="C2" s="1270"/>
      <c r="D2" s="1270"/>
      <c r="E2" s="1270"/>
      <c r="F2" s="1270"/>
      <c r="G2" s="1270"/>
      <c r="J2" s="60"/>
      <c r="R2" s="59"/>
      <c r="S2" s="59"/>
      <c r="T2" s="59"/>
    </row>
    <row r="3" spans="1:20" x14ac:dyDescent="0.2">
      <c r="A3" s="1076" t="s">
        <v>764</v>
      </c>
      <c r="B3" s="62"/>
      <c r="C3" s="62"/>
      <c r="D3" s="62"/>
      <c r="E3" s="62"/>
      <c r="F3" s="62"/>
      <c r="G3" s="62"/>
      <c r="J3" s="61"/>
      <c r="K3" s="59"/>
      <c r="L3" s="59"/>
      <c r="M3" s="59"/>
      <c r="N3" s="59"/>
      <c r="O3" s="59"/>
      <c r="P3" s="59"/>
      <c r="Q3" s="59"/>
      <c r="R3" s="59"/>
      <c r="T3" s="59"/>
    </row>
    <row r="4" spans="1:20" x14ac:dyDescent="0.2">
      <c r="A4" s="62"/>
      <c r="B4" s="62"/>
      <c r="C4" s="62"/>
      <c r="D4" s="62"/>
      <c r="E4" s="62"/>
      <c r="F4" s="62"/>
      <c r="G4" s="63"/>
      <c r="J4" s="61"/>
      <c r="M4" s="59"/>
      <c r="O4" s="59"/>
      <c r="Q4" s="59"/>
      <c r="R4" s="59"/>
    </row>
    <row r="5" spans="1:20" x14ac:dyDescent="0.2">
      <c r="A5" s="1277"/>
      <c r="B5" s="1273" t="s">
        <v>306</v>
      </c>
      <c r="C5" s="1271" t="s">
        <v>305</v>
      </c>
      <c r="D5" s="1271"/>
      <c r="E5" s="1271"/>
      <c r="F5" s="1272"/>
      <c r="G5" s="1272"/>
      <c r="H5" s="1273" t="s">
        <v>310</v>
      </c>
      <c r="J5" s="61"/>
      <c r="K5" s="59"/>
      <c r="L5" s="59"/>
      <c r="M5" s="59"/>
      <c r="N5" s="59"/>
      <c r="O5" s="59"/>
      <c r="R5" s="59"/>
    </row>
    <row r="6" spans="1:20" ht="50.25" customHeight="1" x14ac:dyDescent="0.2">
      <c r="A6" s="1278"/>
      <c r="B6" s="1274"/>
      <c r="C6" s="94" t="s">
        <v>307</v>
      </c>
      <c r="D6" s="94" t="s">
        <v>308</v>
      </c>
      <c r="E6" s="94" t="s">
        <v>309</v>
      </c>
      <c r="F6" s="94" t="s">
        <v>615</v>
      </c>
      <c r="G6" s="95" t="s">
        <v>152</v>
      </c>
      <c r="H6" s="1274"/>
      <c r="J6" s="61"/>
      <c r="L6" s="59"/>
      <c r="M6" s="59"/>
      <c r="O6" s="59"/>
      <c r="R6" s="59"/>
      <c r="S6" s="59"/>
      <c r="T6" s="59"/>
    </row>
    <row r="7" spans="1:20" x14ac:dyDescent="0.2">
      <c r="A7" s="65">
        <v>2003</v>
      </c>
      <c r="B7" s="855">
        <v>73</v>
      </c>
      <c r="C7" s="836">
        <v>39</v>
      </c>
      <c r="D7" s="836">
        <v>4</v>
      </c>
      <c r="E7" s="836">
        <v>34</v>
      </c>
      <c r="F7" s="837">
        <v>22</v>
      </c>
      <c r="G7" s="855">
        <v>99</v>
      </c>
      <c r="H7" s="66" t="s">
        <v>361</v>
      </c>
      <c r="J7" s="61"/>
      <c r="K7" s="59"/>
      <c r="M7" s="59"/>
      <c r="N7" s="59"/>
      <c r="O7" s="59"/>
      <c r="P7" s="59"/>
      <c r="Q7" s="59"/>
      <c r="R7" s="59"/>
      <c r="S7" s="59"/>
      <c r="T7" s="59"/>
    </row>
    <row r="8" spans="1:20" x14ac:dyDescent="0.2">
      <c r="A8" s="65">
        <v>2004</v>
      </c>
      <c r="B8" s="856">
        <v>71</v>
      </c>
      <c r="C8" s="838">
        <v>40</v>
      </c>
      <c r="D8" s="838">
        <v>4</v>
      </c>
      <c r="E8" s="838">
        <v>16</v>
      </c>
      <c r="F8" s="839">
        <v>8</v>
      </c>
      <c r="G8" s="856">
        <v>68</v>
      </c>
      <c r="H8" s="66" t="s">
        <v>361</v>
      </c>
      <c r="J8" s="61"/>
      <c r="K8" s="59"/>
      <c r="M8" s="59"/>
      <c r="N8" s="59"/>
      <c r="O8" s="59"/>
      <c r="P8" s="59"/>
      <c r="Q8" s="59"/>
      <c r="R8" s="59"/>
      <c r="S8" s="59"/>
      <c r="T8" s="59"/>
    </row>
    <row r="9" spans="1:20" x14ac:dyDescent="0.2">
      <c r="A9" s="65">
        <v>2005</v>
      </c>
      <c r="B9" s="856">
        <v>71</v>
      </c>
      <c r="C9" s="67">
        <v>24</v>
      </c>
      <c r="D9" s="67">
        <v>4</v>
      </c>
      <c r="E9" s="67">
        <v>23</v>
      </c>
      <c r="F9" s="587">
        <v>6</v>
      </c>
      <c r="G9" s="856">
        <v>57</v>
      </c>
      <c r="H9" s="68">
        <v>83</v>
      </c>
      <c r="J9" s="61"/>
      <c r="K9" s="59"/>
      <c r="M9" s="59"/>
      <c r="N9" s="59"/>
      <c r="O9" s="59"/>
      <c r="P9" s="59"/>
      <c r="Q9" s="59"/>
      <c r="R9" s="59"/>
      <c r="S9" s="59"/>
      <c r="T9" s="59"/>
    </row>
    <row r="10" spans="1:20" x14ac:dyDescent="0.2">
      <c r="A10" s="65">
        <v>2006</v>
      </c>
      <c r="B10" s="856">
        <v>105</v>
      </c>
      <c r="C10" s="838">
        <v>26</v>
      </c>
      <c r="D10" s="838">
        <v>2</v>
      </c>
      <c r="E10" s="838">
        <v>37</v>
      </c>
      <c r="F10" s="839">
        <v>1</v>
      </c>
      <c r="G10" s="856">
        <v>66</v>
      </c>
      <c r="H10" s="68">
        <v>87</v>
      </c>
      <c r="J10" s="61"/>
      <c r="K10" s="59"/>
      <c r="M10" s="59"/>
      <c r="N10" s="59"/>
      <c r="O10" s="59"/>
      <c r="P10" s="59"/>
      <c r="Q10" s="59"/>
      <c r="R10" s="59"/>
      <c r="S10" s="59"/>
      <c r="T10" s="59"/>
    </row>
    <row r="11" spans="1:20" x14ac:dyDescent="0.2">
      <c r="A11" s="65">
        <v>2007</v>
      </c>
      <c r="B11" s="856">
        <v>97</v>
      </c>
      <c r="C11" s="67">
        <v>38</v>
      </c>
      <c r="D11" s="67" t="s">
        <v>168</v>
      </c>
      <c r="E11" s="67">
        <v>33</v>
      </c>
      <c r="F11" s="587" t="s">
        <v>168</v>
      </c>
      <c r="G11" s="856">
        <v>71</v>
      </c>
      <c r="H11" s="67">
        <v>67</v>
      </c>
      <c r="J11" s="61"/>
      <c r="K11" s="59"/>
      <c r="M11" s="59"/>
      <c r="N11" s="59"/>
      <c r="O11" s="59"/>
      <c r="P11" s="59"/>
      <c r="Q11" s="59"/>
      <c r="R11" s="59"/>
      <c r="S11" s="59"/>
      <c r="T11" s="59"/>
    </row>
    <row r="12" spans="1:20" x14ac:dyDescent="0.2">
      <c r="A12" s="65">
        <v>2008</v>
      </c>
      <c r="B12" s="856">
        <v>33</v>
      </c>
      <c r="C12" s="67">
        <v>28</v>
      </c>
      <c r="D12" s="67" t="s">
        <v>168</v>
      </c>
      <c r="E12" s="67">
        <v>30</v>
      </c>
      <c r="F12" s="587" t="s">
        <v>168</v>
      </c>
      <c r="G12" s="856">
        <v>58</v>
      </c>
      <c r="H12" s="67">
        <v>26</v>
      </c>
      <c r="J12" s="61"/>
      <c r="K12" s="69"/>
      <c r="M12" s="59"/>
      <c r="N12" s="59"/>
      <c r="O12" s="59"/>
      <c r="P12" s="59"/>
      <c r="Q12" s="59"/>
      <c r="R12" s="59"/>
      <c r="S12" s="59"/>
      <c r="T12" s="59"/>
    </row>
    <row r="13" spans="1:20" x14ac:dyDescent="0.2">
      <c r="A13" s="65">
        <v>2009</v>
      </c>
      <c r="B13" s="856">
        <v>65</v>
      </c>
      <c r="C13" s="67">
        <v>14</v>
      </c>
      <c r="D13" s="67">
        <v>4</v>
      </c>
      <c r="E13" s="67">
        <v>28</v>
      </c>
      <c r="F13" s="587">
        <v>1</v>
      </c>
      <c r="G13" s="856">
        <v>47</v>
      </c>
      <c r="H13" s="67">
        <v>40</v>
      </c>
      <c r="J13" s="61"/>
      <c r="K13" s="69"/>
      <c r="M13" s="59"/>
      <c r="N13" s="59"/>
      <c r="O13" s="59"/>
      <c r="P13" s="59"/>
      <c r="Q13" s="59"/>
      <c r="R13" s="59"/>
      <c r="S13" s="59"/>
      <c r="T13" s="59"/>
    </row>
    <row r="14" spans="1:20" x14ac:dyDescent="0.2">
      <c r="A14" s="65">
        <v>2010</v>
      </c>
      <c r="B14" s="856">
        <v>80</v>
      </c>
      <c r="C14" s="67">
        <v>11</v>
      </c>
      <c r="D14" s="67">
        <v>1</v>
      </c>
      <c r="E14" s="67">
        <v>18</v>
      </c>
      <c r="F14" s="587">
        <v>3</v>
      </c>
      <c r="G14" s="856">
        <v>33</v>
      </c>
      <c r="H14" s="67">
        <v>28</v>
      </c>
      <c r="J14" s="61"/>
      <c r="K14" s="69"/>
      <c r="M14" s="59"/>
      <c r="N14" s="59"/>
      <c r="O14" s="59"/>
      <c r="P14" s="59"/>
      <c r="Q14" s="59"/>
      <c r="R14" s="59"/>
      <c r="S14" s="59"/>
      <c r="T14" s="59"/>
    </row>
    <row r="15" spans="1:20" x14ac:dyDescent="0.2">
      <c r="A15" s="65">
        <v>2011</v>
      </c>
      <c r="B15" s="856">
        <v>37</v>
      </c>
      <c r="C15" s="67">
        <v>32</v>
      </c>
      <c r="D15" s="67" t="s">
        <v>168</v>
      </c>
      <c r="E15" s="67">
        <v>13</v>
      </c>
      <c r="F15" s="587" t="s">
        <v>168</v>
      </c>
      <c r="G15" s="856">
        <v>45</v>
      </c>
      <c r="H15" s="67">
        <v>32</v>
      </c>
      <c r="J15" s="61"/>
      <c r="K15" s="69"/>
      <c r="M15" s="59"/>
      <c r="N15" s="59"/>
      <c r="O15" s="59"/>
      <c r="P15" s="59"/>
      <c r="Q15" s="59"/>
      <c r="R15" s="59"/>
      <c r="S15" s="59"/>
      <c r="T15" s="59"/>
    </row>
    <row r="16" spans="1:20" x14ac:dyDescent="0.2">
      <c r="A16" s="65">
        <v>2012</v>
      </c>
      <c r="B16" s="856">
        <v>27</v>
      </c>
      <c r="C16" s="67">
        <v>14</v>
      </c>
      <c r="D16" s="67" t="s">
        <v>168</v>
      </c>
      <c r="E16" s="67">
        <v>14</v>
      </c>
      <c r="F16" s="587" t="s">
        <v>168</v>
      </c>
      <c r="G16" s="856">
        <v>28</v>
      </c>
      <c r="H16" s="67">
        <v>39</v>
      </c>
      <c r="J16" s="61"/>
      <c r="K16" s="69"/>
      <c r="M16" s="59"/>
      <c r="N16" s="59"/>
      <c r="O16" s="59"/>
      <c r="P16" s="59"/>
      <c r="Q16" s="59"/>
      <c r="R16" s="59"/>
      <c r="S16" s="59"/>
      <c r="T16" s="59"/>
    </row>
    <row r="17" spans="1:20" x14ac:dyDescent="0.2">
      <c r="A17" s="65">
        <v>2013</v>
      </c>
      <c r="B17" s="856">
        <v>53</v>
      </c>
      <c r="C17" s="67">
        <v>12</v>
      </c>
      <c r="D17" s="67">
        <v>1</v>
      </c>
      <c r="E17" s="67">
        <v>15</v>
      </c>
      <c r="F17" s="587" t="s">
        <v>168</v>
      </c>
      <c r="G17" s="856">
        <v>28</v>
      </c>
      <c r="H17" s="67">
        <v>45</v>
      </c>
      <c r="J17" s="61"/>
      <c r="K17" s="69"/>
      <c r="L17" s="59"/>
      <c r="M17" s="59"/>
      <c r="N17" s="59"/>
      <c r="O17" s="59"/>
      <c r="P17" s="59"/>
      <c r="Q17" s="59"/>
      <c r="R17" s="59"/>
      <c r="S17" s="59"/>
      <c r="T17" s="59"/>
    </row>
    <row r="18" spans="1:20" x14ac:dyDescent="0.2">
      <c r="A18" s="65">
        <v>2014</v>
      </c>
      <c r="B18" s="856">
        <v>55</v>
      </c>
      <c r="C18" s="67">
        <v>28</v>
      </c>
      <c r="D18" s="67">
        <v>7</v>
      </c>
      <c r="E18" s="67">
        <v>21</v>
      </c>
      <c r="F18" s="587" t="s">
        <v>168</v>
      </c>
      <c r="G18" s="856">
        <v>56</v>
      </c>
      <c r="H18" s="67">
        <v>36</v>
      </c>
      <c r="I18" s="51"/>
      <c r="J18" s="61"/>
      <c r="K18" s="69"/>
      <c r="L18" s="59"/>
      <c r="M18" s="59"/>
      <c r="N18" s="59"/>
      <c r="O18" s="59"/>
      <c r="P18" s="59"/>
      <c r="Q18" s="59"/>
      <c r="R18" s="59"/>
      <c r="S18" s="59"/>
      <c r="T18" s="59"/>
    </row>
    <row r="19" spans="1:20" x14ac:dyDescent="0.2">
      <c r="A19" s="70">
        <v>2015</v>
      </c>
      <c r="B19" s="857">
        <v>52</v>
      </c>
      <c r="C19" s="71">
        <v>25</v>
      </c>
      <c r="D19" s="71"/>
      <c r="E19" s="71">
        <v>25</v>
      </c>
      <c r="F19" s="840">
        <v>3</v>
      </c>
      <c r="G19" s="857">
        <v>53</v>
      </c>
      <c r="H19" s="71">
        <v>40</v>
      </c>
      <c r="I19" s="51"/>
      <c r="J19" s="61"/>
      <c r="K19" s="69"/>
      <c r="L19" s="59"/>
      <c r="M19" s="59"/>
      <c r="N19" s="59"/>
      <c r="O19" s="59"/>
      <c r="P19" s="59"/>
      <c r="Q19" s="59"/>
      <c r="R19" s="59"/>
      <c r="S19" s="59"/>
      <c r="T19" s="59"/>
    </row>
    <row r="20" spans="1:20" x14ac:dyDescent="0.2">
      <c r="A20" s="99"/>
      <c r="B20" s="100"/>
      <c r="C20" s="100"/>
      <c r="D20" s="100"/>
      <c r="E20" s="100"/>
      <c r="F20" s="100"/>
      <c r="G20" s="100"/>
      <c r="H20" s="100"/>
    </row>
    <row r="21" spans="1:20" s="51" customFormat="1" ht="12.75" customHeight="1" x14ac:dyDescent="0.2">
      <c r="A21" s="1277" t="s">
        <v>765</v>
      </c>
      <c r="B21" s="1273" t="s">
        <v>306</v>
      </c>
      <c r="C21" s="1280" t="s">
        <v>305</v>
      </c>
      <c r="D21" s="1280"/>
      <c r="E21" s="1280"/>
      <c r="F21" s="1281"/>
      <c r="G21" s="1281"/>
      <c r="H21" s="1273" t="s">
        <v>310</v>
      </c>
    </row>
    <row r="22" spans="1:20" s="51" customFormat="1" ht="39.75" x14ac:dyDescent="0.2">
      <c r="A22" s="1275"/>
      <c r="B22" s="1279"/>
      <c r="C22" s="1103" t="s">
        <v>307</v>
      </c>
      <c r="D22" s="1103" t="s">
        <v>308</v>
      </c>
      <c r="E22" s="1103" t="s">
        <v>309</v>
      </c>
      <c r="F22" s="1103" t="s">
        <v>615</v>
      </c>
      <c r="G22" s="1072" t="s">
        <v>152</v>
      </c>
      <c r="H22" s="1279"/>
    </row>
    <row r="23" spans="1:20" s="51" customFormat="1" x14ac:dyDescent="0.2">
      <c r="A23" s="76" t="s">
        <v>311</v>
      </c>
      <c r="B23" s="1110"/>
      <c r="C23" s="1099"/>
      <c r="D23" s="1099"/>
      <c r="E23" s="1099"/>
      <c r="F23" s="1099"/>
      <c r="G23" s="1110"/>
      <c r="H23" s="1099"/>
    </row>
    <row r="24" spans="1:20" s="51" customFormat="1" x14ac:dyDescent="0.2">
      <c r="A24" s="1100" t="s">
        <v>312</v>
      </c>
      <c r="B24" s="1105"/>
      <c r="C24" s="67"/>
      <c r="D24" s="67"/>
      <c r="E24" s="67">
        <v>1</v>
      </c>
      <c r="F24" s="587"/>
      <c r="G24" s="1108">
        <f>SUM(B24:F24)</f>
        <v>1</v>
      </c>
      <c r="H24" s="78"/>
    </row>
    <row r="25" spans="1:20" s="51" customFormat="1" x14ac:dyDescent="0.2">
      <c r="A25" s="1100" t="s">
        <v>313</v>
      </c>
      <c r="B25" s="1105">
        <v>2</v>
      </c>
      <c r="C25" s="838"/>
      <c r="D25" s="838"/>
      <c r="E25" s="838">
        <v>1</v>
      </c>
      <c r="F25" s="839"/>
      <c r="G25" s="859">
        <f>SUM(B25:F25)</f>
        <v>3</v>
      </c>
      <c r="H25" s="78">
        <v>2</v>
      </c>
    </row>
    <row r="26" spans="1:20" s="51" customFormat="1" x14ac:dyDescent="0.2">
      <c r="A26" s="1100" t="s">
        <v>314</v>
      </c>
      <c r="B26" s="1105">
        <v>5</v>
      </c>
      <c r="C26" s="67">
        <v>1</v>
      </c>
      <c r="D26" s="67"/>
      <c r="E26" s="67">
        <v>5</v>
      </c>
      <c r="F26" s="587"/>
      <c r="G26" s="859">
        <f>SUM(B26:F26)</f>
        <v>11</v>
      </c>
      <c r="H26" s="78">
        <v>5</v>
      </c>
    </row>
    <row r="27" spans="1:20" s="51" customFormat="1" x14ac:dyDescent="0.2">
      <c r="A27" s="1100" t="s">
        <v>315</v>
      </c>
      <c r="B27" s="1106"/>
      <c r="C27" s="67"/>
      <c r="D27" s="67"/>
      <c r="E27" s="67"/>
      <c r="F27" s="587"/>
      <c r="G27" s="859"/>
      <c r="H27" s="654"/>
    </row>
    <row r="28" spans="1:20" s="51" customFormat="1" x14ac:dyDescent="0.2">
      <c r="A28" s="1100" t="s">
        <v>316</v>
      </c>
      <c r="B28" s="1105">
        <v>1</v>
      </c>
      <c r="C28" s="67">
        <v>3</v>
      </c>
      <c r="D28" s="67"/>
      <c r="E28" s="67"/>
      <c r="F28" s="587">
        <v>1</v>
      </c>
      <c r="G28" s="859">
        <f t="shared" ref="G28:G33" si="0">SUM(B28:F28)</f>
        <v>5</v>
      </c>
      <c r="H28" s="78"/>
    </row>
    <row r="29" spans="1:20" s="51" customFormat="1" x14ac:dyDescent="0.2">
      <c r="A29" s="1100" t="s">
        <v>317</v>
      </c>
      <c r="B29" s="1105">
        <v>1</v>
      </c>
      <c r="C29" s="67"/>
      <c r="D29" s="67"/>
      <c r="E29" s="67">
        <v>1</v>
      </c>
      <c r="F29" s="587"/>
      <c r="G29" s="1108">
        <f t="shared" si="0"/>
        <v>2</v>
      </c>
      <c r="H29" s="78">
        <v>1</v>
      </c>
    </row>
    <row r="30" spans="1:20" s="51" customFormat="1" x14ac:dyDescent="0.2">
      <c r="A30" s="1100" t="s">
        <v>318</v>
      </c>
      <c r="B30" s="1106">
        <v>1</v>
      </c>
      <c r="C30" s="67"/>
      <c r="D30" s="67"/>
      <c r="E30" s="67"/>
      <c r="F30" s="587"/>
      <c r="G30" s="1108">
        <f t="shared" si="0"/>
        <v>1</v>
      </c>
      <c r="H30" s="654">
        <v>1</v>
      </c>
    </row>
    <row r="31" spans="1:20" s="51" customFormat="1" x14ac:dyDescent="0.2">
      <c r="A31" s="1100" t="s">
        <v>487</v>
      </c>
      <c r="B31" s="1106"/>
      <c r="C31" s="67"/>
      <c r="D31" s="67"/>
      <c r="E31" s="67">
        <v>1</v>
      </c>
      <c r="F31" s="587"/>
      <c r="G31" s="1108">
        <f t="shared" si="0"/>
        <v>1</v>
      </c>
      <c r="H31" s="654"/>
    </row>
    <row r="32" spans="1:20" s="51" customFormat="1" x14ac:dyDescent="0.2">
      <c r="A32" s="1100" t="s">
        <v>319</v>
      </c>
      <c r="B32" s="1106"/>
      <c r="C32" s="67">
        <v>1</v>
      </c>
      <c r="D32" s="67"/>
      <c r="E32" s="67"/>
      <c r="F32" s="587"/>
      <c r="G32" s="859">
        <f t="shared" si="0"/>
        <v>1</v>
      </c>
      <c r="H32" s="654"/>
    </row>
    <row r="33" spans="1:8" s="51" customFormat="1" x14ac:dyDescent="0.2">
      <c r="A33" s="1100" t="s">
        <v>320</v>
      </c>
      <c r="B33" s="1105"/>
      <c r="C33" s="67"/>
      <c r="D33" s="67"/>
      <c r="E33" s="67"/>
      <c r="F33" s="587">
        <v>1</v>
      </c>
      <c r="G33" s="859">
        <f t="shared" si="0"/>
        <v>1</v>
      </c>
      <c r="H33" s="78"/>
    </row>
    <row r="34" spans="1:8" s="51" customFormat="1" x14ac:dyDescent="0.2">
      <c r="A34" s="1100" t="s">
        <v>321</v>
      </c>
      <c r="B34" s="1106"/>
      <c r="C34" s="838"/>
      <c r="D34" s="838"/>
      <c r="E34" s="838"/>
      <c r="F34" s="839"/>
      <c r="G34" s="859"/>
      <c r="H34" s="654"/>
    </row>
    <row r="35" spans="1:8" s="51" customFormat="1" x14ac:dyDescent="0.2">
      <c r="A35" s="1100" t="s">
        <v>324</v>
      </c>
      <c r="B35" s="1105">
        <v>4</v>
      </c>
      <c r="C35" s="838">
        <v>3</v>
      </c>
      <c r="D35" s="838"/>
      <c r="E35" s="838">
        <v>2</v>
      </c>
      <c r="F35" s="839"/>
      <c r="G35" s="859">
        <f t="shared" ref="G35:G46" si="1">SUM(B35:F35)</f>
        <v>9</v>
      </c>
      <c r="H35" s="78">
        <v>3</v>
      </c>
    </row>
    <row r="36" spans="1:8" s="51" customFormat="1" x14ac:dyDescent="0.2">
      <c r="A36" s="1100" t="s">
        <v>325</v>
      </c>
      <c r="B36" s="1105">
        <v>10</v>
      </c>
      <c r="C36" s="67">
        <v>5</v>
      </c>
      <c r="D36" s="67"/>
      <c r="E36" s="67">
        <v>3</v>
      </c>
      <c r="F36" s="587">
        <v>1</v>
      </c>
      <c r="G36" s="859">
        <f t="shared" si="1"/>
        <v>19</v>
      </c>
      <c r="H36" s="78">
        <v>5</v>
      </c>
    </row>
    <row r="37" spans="1:8" s="51" customFormat="1" x14ac:dyDescent="0.2">
      <c r="A37" s="1100" t="s">
        <v>766</v>
      </c>
      <c r="B37" s="1105"/>
      <c r="C37" s="838">
        <v>1</v>
      </c>
      <c r="D37" s="838"/>
      <c r="E37" s="838"/>
      <c r="F37" s="839"/>
      <c r="G37" s="859">
        <f t="shared" si="1"/>
        <v>1</v>
      </c>
      <c r="H37" s="78"/>
    </row>
    <row r="38" spans="1:8" s="51" customFormat="1" x14ac:dyDescent="0.2">
      <c r="A38" s="1100" t="s">
        <v>488</v>
      </c>
      <c r="B38" s="1105"/>
      <c r="C38" s="67"/>
      <c r="D38" s="67"/>
      <c r="E38" s="67">
        <v>1</v>
      </c>
      <c r="F38" s="587"/>
      <c r="G38" s="859">
        <f t="shared" si="1"/>
        <v>1</v>
      </c>
      <c r="H38" s="78"/>
    </row>
    <row r="39" spans="1:8" s="51" customFormat="1" x14ac:dyDescent="0.2">
      <c r="A39" s="1100" t="s">
        <v>326</v>
      </c>
      <c r="B39" s="1106">
        <v>2</v>
      </c>
      <c r="C39" s="67">
        <v>1</v>
      </c>
      <c r="D39" s="67"/>
      <c r="E39" s="67">
        <v>1</v>
      </c>
      <c r="F39" s="587"/>
      <c r="G39" s="1108">
        <f t="shared" si="1"/>
        <v>4</v>
      </c>
      <c r="H39" s="654">
        <v>1</v>
      </c>
    </row>
    <row r="40" spans="1:8" s="51" customFormat="1" x14ac:dyDescent="0.2">
      <c r="A40" s="1100" t="s">
        <v>327</v>
      </c>
      <c r="B40" s="1106">
        <v>3</v>
      </c>
      <c r="C40" s="67"/>
      <c r="D40" s="67"/>
      <c r="E40" s="67"/>
      <c r="F40" s="587"/>
      <c r="G40" s="859">
        <f t="shared" si="1"/>
        <v>3</v>
      </c>
      <c r="H40" s="654">
        <v>3</v>
      </c>
    </row>
    <row r="41" spans="1:8" s="51" customFormat="1" x14ac:dyDescent="0.2">
      <c r="A41" s="1100" t="s">
        <v>328</v>
      </c>
      <c r="B41" s="1105">
        <v>14</v>
      </c>
      <c r="C41" s="67">
        <v>6</v>
      </c>
      <c r="D41" s="67"/>
      <c r="E41" s="67">
        <v>8</v>
      </c>
      <c r="F41" s="587"/>
      <c r="G41" s="859">
        <f t="shared" si="1"/>
        <v>28</v>
      </c>
      <c r="H41" s="78">
        <v>11</v>
      </c>
    </row>
    <row r="42" spans="1:8" s="51" customFormat="1" x14ac:dyDescent="0.2">
      <c r="A42" s="1100" t="s">
        <v>329</v>
      </c>
      <c r="B42" s="1106">
        <v>1</v>
      </c>
      <c r="C42" s="67">
        <v>1</v>
      </c>
      <c r="D42" s="67"/>
      <c r="E42" s="67"/>
      <c r="F42" s="587"/>
      <c r="G42" s="1108">
        <f t="shared" si="1"/>
        <v>2</v>
      </c>
      <c r="H42" s="654"/>
    </row>
    <row r="43" spans="1:8" s="51" customFormat="1" x14ac:dyDescent="0.2">
      <c r="A43" s="1100" t="s">
        <v>330</v>
      </c>
      <c r="B43" s="1105">
        <v>5</v>
      </c>
      <c r="C43" s="67">
        <v>2</v>
      </c>
      <c r="D43" s="67"/>
      <c r="E43" s="67"/>
      <c r="F43" s="587"/>
      <c r="G43" s="859">
        <f t="shared" si="1"/>
        <v>7</v>
      </c>
      <c r="H43" s="78">
        <v>5</v>
      </c>
    </row>
    <row r="44" spans="1:8" s="51" customFormat="1" x14ac:dyDescent="0.2">
      <c r="A44" s="1100" t="s">
        <v>331</v>
      </c>
      <c r="B44" s="1106">
        <v>1</v>
      </c>
      <c r="C44" s="67">
        <v>1</v>
      </c>
      <c r="D44" s="67"/>
      <c r="E44" s="67"/>
      <c r="F44" s="587"/>
      <c r="G44" s="859">
        <f t="shared" si="1"/>
        <v>2</v>
      </c>
      <c r="H44" s="654">
        <v>1</v>
      </c>
    </row>
    <row r="45" spans="1:8" s="51" customFormat="1" x14ac:dyDescent="0.2">
      <c r="A45" s="1100" t="s">
        <v>332</v>
      </c>
      <c r="B45" s="1105">
        <v>1</v>
      </c>
      <c r="C45" s="67"/>
      <c r="D45" s="67"/>
      <c r="E45" s="67"/>
      <c r="F45" s="587"/>
      <c r="G45" s="1108">
        <f t="shared" si="1"/>
        <v>1</v>
      </c>
      <c r="H45" s="78">
        <v>1</v>
      </c>
    </row>
    <row r="46" spans="1:8" s="51" customFormat="1" x14ac:dyDescent="0.2">
      <c r="A46" s="1100" t="s">
        <v>351</v>
      </c>
      <c r="B46" s="1105"/>
      <c r="C46" s="838"/>
      <c r="D46" s="838"/>
      <c r="E46" s="838">
        <v>1</v>
      </c>
      <c r="F46" s="839"/>
      <c r="G46" s="859">
        <f t="shared" si="1"/>
        <v>1</v>
      </c>
      <c r="H46" s="78"/>
    </row>
    <row r="47" spans="1:8" s="51" customFormat="1" x14ac:dyDescent="0.2">
      <c r="B47" s="1105"/>
      <c r="C47" s="78"/>
      <c r="D47" s="63"/>
      <c r="E47" s="78"/>
      <c r="G47" s="859"/>
      <c r="H47" s="78"/>
    </row>
    <row r="48" spans="1:8" s="51" customFormat="1" x14ac:dyDescent="0.2">
      <c r="A48" s="60" t="s">
        <v>352</v>
      </c>
      <c r="B48" s="1105"/>
      <c r="C48" s="1109"/>
      <c r="D48" s="654"/>
      <c r="E48" s="654"/>
      <c r="F48" s="654"/>
      <c r="G48" s="859"/>
      <c r="H48" s="78"/>
    </row>
    <row r="49" spans="1:20" s="51" customFormat="1" ht="25.5" x14ac:dyDescent="0.2">
      <c r="A49" s="1102" t="s">
        <v>353</v>
      </c>
      <c r="B49" s="1105">
        <v>1</v>
      </c>
      <c r="C49" s="79"/>
      <c r="D49" s="1101"/>
      <c r="E49" s="1101"/>
      <c r="F49" s="1101"/>
      <c r="G49" s="859">
        <f>SUM(B49:F49)</f>
        <v>1</v>
      </c>
      <c r="H49" s="78">
        <v>1</v>
      </c>
    </row>
    <row r="50" spans="1:20" s="51" customFormat="1" x14ac:dyDescent="0.2">
      <c r="B50" s="1105"/>
      <c r="C50" s="79"/>
      <c r="D50" s="63"/>
      <c r="E50" s="78"/>
      <c r="G50" s="859"/>
      <c r="H50" s="78"/>
    </row>
    <row r="51" spans="1:20" s="51" customFormat="1" x14ac:dyDescent="0.2">
      <c r="A51" s="96" t="s">
        <v>152</v>
      </c>
      <c r="B51" s="1107">
        <f>SUM(B24:B50)</f>
        <v>52</v>
      </c>
      <c r="C51" s="97">
        <f>SUM(C24:C50)</f>
        <v>25</v>
      </c>
      <c r="D51" s="97"/>
      <c r="E51" s="97">
        <f>SUM(E24:E50)</f>
        <v>25</v>
      </c>
      <c r="F51" s="1104">
        <f>SUM(F24:F50)</f>
        <v>3</v>
      </c>
      <c r="G51" s="862">
        <f>SUM(C51:F51)</f>
        <v>53</v>
      </c>
      <c r="H51" s="97">
        <f>SUM(H24:H50)</f>
        <v>40</v>
      </c>
    </row>
    <row r="52" spans="1:20" s="51" customFormat="1" x14ac:dyDescent="0.2">
      <c r="A52" s="72"/>
      <c r="B52" s="63"/>
      <c r="C52" s="73"/>
      <c r="D52" s="73"/>
      <c r="E52" s="73"/>
      <c r="F52" s="1081"/>
      <c r="G52" s="1098"/>
      <c r="H52" s="63"/>
    </row>
    <row r="53" spans="1:20" ht="12.75" customHeight="1" x14ac:dyDescent="0.2">
      <c r="A53" s="1277" t="s">
        <v>100</v>
      </c>
      <c r="B53" s="1273" t="s">
        <v>306</v>
      </c>
      <c r="C53" s="1271" t="s">
        <v>305</v>
      </c>
      <c r="D53" s="1271"/>
      <c r="E53" s="1271"/>
      <c r="F53" s="1272"/>
      <c r="G53" s="1272"/>
      <c r="H53" s="1273" t="s">
        <v>310</v>
      </c>
      <c r="J53" s="61"/>
      <c r="K53" s="59"/>
      <c r="L53" s="59"/>
      <c r="M53" s="59"/>
      <c r="N53" s="59"/>
      <c r="O53" s="59"/>
      <c r="R53" s="59"/>
    </row>
    <row r="54" spans="1:20" ht="39.75" x14ac:dyDescent="0.2">
      <c r="A54" s="1278"/>
      <c r="B54" s="1274"/>
      <c r="C54" s="94" t="s">
        <v>307</v>
      </c>
      <c r="D54" s="94" t="s">
        <v>308</v>
      </c>
      <c r="E54" s="94" t="s">
        <v>309</v>
      </c>
      <c r="F54" s="94" t="s">
        <v>615</v>
      </c>
      <c r="G54" s="95" t="s">
        <v>152</v>
      </c>
      <c r="H54" s="1274"/>
      <c r="J54" s="61"/>
      <c r="L54" s="59"/>
      <c r="M54" s="59"/>
      <c r="O54" s="59"/>
      <c r="R54" s="59"/>
      <c r="S54" s="59"/>
      <c r="T54" s="59"/>
    </row>
    <row r="55" spans="1:20" x14ac:dyDescent="0.2">
      <c r="A55" s="55"/>
      <c r="B55" s="858"/>
      <c r="C55" s="836"/>
      <c r="D55" s="836"/>
      <c r="E55" s="836"/>
      <c r="F55" s="837"/>
      <c r="G55" s="858"/>
      <c r="H55" s="75"/>
      <c r="J55" s="61"/>
      <c r="K55" s="59"/>
      <c r="M55" s="59"/>
      <c r="N55" s="59"/>
      <c r="O55" s="59"/>
      <c r="P55" s="59"/>
      <c r="Q55" s="59"/>
      <c r="R55" s="59"/>
      <c r="S55" s="59"/>
      <c r="T55" s="59"/>
    </row>
    <row r="56" spans="1:20" x14ac:dyDescent="0.2">
      <c r="A56" s="76" t="s">
        <v>311</v>
      </c>
      <c r="B56" s="859"/>
      <c r="C56" s="838"/>
      <c r="D56" s="838"/>
      <c r="E56" s="838"/>
      <c r="F56" s="839"/>
      <c r="G56" s="859"/>
      <c r="H56" s="77"/>
      <c r="J56" s="61"/>
      <c r="K56" s="59"/>
      <c r="M56" s="59"/>
      <c r="N56" s="59"/>
      <c r="O56" s="59"/>
      <c r="P56" s="59"/>
      <c r="Q56" s="59"/>
      <c r="R56" s="59"/>
      <c r="S56" s="59"/>
      <c r="T56" s="59"/>
    </row>
    <row r="57" spans="1:20" x14ac:dyDescent="0.2">
      <c r="A57" s="61" t="s">
        <v>312</v>
      </c>
      <c r="B57" s="860">
        <v>2</v>
      </c>
      <c r="C57" s="67" t="s">
        <v>168</v>
      </c>
      <c r="D57" s="67" t="s">
        <v>168</v>
      </c>
      <c r="E57" s="67" t="s">
        <v>168</v>
      </c>
      <c r="F57" s="587" t="s">
        <v>168</v>
      </c>
      <c r="G57" s="860" t="s">
        <v>168</v>
      </c>
      <c r="H57" s="78">
        <v>2</v>
      </c>
      <c r="I57" s="79"/>
      <c r="J57" s="61"/>
      <c r="K57" s="69"/>
      <c r="M57" s="59"/>
      <c r="N57" s="59"/>
      <c r="O57" s="59"/>
      <c r="P57" s="59"/>
      <c r="Q57" s="59"/>
      <c r="R57" s="59"/>
      <c r="S57" s="59"/>
      <c r="T57" s="59"/>
    </row>
    <row r="58" spans="1:20" x14ac:dyDescent="0.2">
      <c r="A58" s="61" t="s">
        <v>313</v>
      </c>
      <c r="B58" s="859">
        <v>2</v>
      </c>
      <c r="C58" s="838" t="s">
        <v>168</v>
      </c>
      <c r="D58" s="838">
        <v>1</v>
      </c>
      <c r="E58" s="838">
        <v>3</v>
      </c>
      <c r="F58" s="839" t="s">
        <v>168</v>
      </c>
      <c r="G58" s="859">
        <f>SUM(C58:F58)</f>
        <v>4</v>
      </c>
      <c r="H58" s="78">
        <v>1</v>
      </c>
      <c r="I58" s="79"/>
      <c r="J58" s="61"/>
      <c r="K58" s="69"/>
      <c r="M58" s="59"/>
      <c r="N58" s="59"/>
      <c r="O58" s="59"/>
      <c r="P58" s="59"/>
      <c r="Q58" s="59"/>
      <c r="R58" s="59"/>
      <c r="S58" s="59"/>
      <c r="T58" s="59"/>
    </row>
    <row r="59" spans="1:20" x14ac:dyDescent="0.2">
      <c r="A59" s="61" t="s">
        <v>314</v>
      </c>
      <c r="B59" s="859">
        <v>4</v>
      </c>
      <c r="C59" s="67">
        <v>7</v>
      </c>
      <c r="D59" s="67" t="s">
        <v>168</v>
      </c>
      <c r="E59" s="67">
        <v>2</v>
      </c>
      <c r="F59" s="587" t="s">
        <v>168</v>
      </c>
      <c r="G59" s="859">
        <f>SUM(C59:F59)</f>
        <v>9</v>
      </c>
      <c r="H59" s="78">
        <v>1</v>
      </c>
      <c r="I59" s="79"/>
      <c r="J59" s="61"/>
      <c r="K59" s="69"/>
      <c r="M59" s="59"/>
      <c r="N59" s="59"/>
      <c r="O59" s="59"/>
      <c r="P59" s="59"/>
      <c r="Q59" s="59"/>
      <c r="R59" s="59"/>
      <c r="S59" s="59"/>
      <c r="T59" s="59"/>
    </row>
    <row r="60" spans="1:20" x14ac:dyDescent="0.2">
      <c r="A60" s="61" t="s">
        <v>315</v>
      </c>
      <c r="B60" s="859" t="s">
        <v>168</v>
      </c>
      <c r="C60" s="67" t="s">
        <v>168</v>
      </c>
      <c r="D60" s="67">
        <v>1</v>
      </c>
      <c r="E60" s="67" t="s">
        <v>168</v>
      </c>
      <c r="F60" s="587" t="s">
        <v>168</v>
      </c>
      <c r="G60" s="859">
        <v>1</v>
      </c>
      <c r="H60" s="67" t="s">
        <v>168</v>
      </c>
      <c r="I60" s="79"/>
      <c r="J60" s="61"/>
      <c r="K60" s="69"/>
      <c r="M60" s="59"/>
      <c r="N60" s="59"/>
      <c r="O60" s="59"/>
      <c r="P60" s="59"/>
      <c r="Q60" s="59"/>
      <c r="R60" s="59"/>
      <c r="S60" s="59"/>
      <c r="T60" s="59"/>
    </row>
    <row r="61" spans="1:20" x14ac:dyDescent="0.2">
      <c r="A61" s="61" t="s">
        <v>316</v>
      </c>
      <c r="B61" s="859">
        <v>3</v>
      </c>
      <c r="C61" s="67">
        <v>1</v>
      </c>
      <c r="D61" s="67" t="s">
        <v>168</v>
      </c>
      <c r="E61" s="67" t="s">
        <v>168</v>
      </c>
      <c r="F61" s="587" t="s">
        <v>168</v>
      </c>
      <c r="G61" s="859">
        <f>SUM(C61:F61)</f>
        <v>1</v>
      </c>
      <c r="H61" s="78">
        <v>1</v>
      </c>
      <c r="I61" s="79"/>
      <c r="J61" s="61"/>
      <c r="K61" s="69"/>
      <c r="M61" s="59"/>
      <c r="N61" s="59"/>
      <c r="O61" s="59"/>
      <c r="P61" s="59"/>
      <c r="Q61" s="59"/>
      <c r="R61" s="59"/>
      <c r="S61" s="59"/>
      <c r="T61" s="59"/>
    </row>
    <row r="62" spans="1:20" x14ac:dyDescent="0.2">
      <c r="A62" s="61" t="s">
        <v>317</v>
      </c>
      <c r="B62" s="860">
        <v>3</v>
      </c>
      <c r="C62" s="67" t="s">
        <v>168</v>
      </c>
      <c r="D62" s="67" t="s">
        <v>168</v>
      </c>
      <c r="E62" s="67" t="s">
        <v>168</v>
      </c>
      <c r="F62" s="587" t="s">
        <v>168</v>
      </c>
      <c r="G62" s="860" t="s">
        <v>168</v>
      </c>
      <c r="H62" s="78">
        <v>3</v>
      </c>
      <c r="I62" s="79"/>
      <c r="J62" s="61"/>
      <c r="K62" s="69"/>
      <c r="L62" s="59"/>
      <c r="M62" s="59"/>
      <c r="N62" s="59"/>
      <c r="O62" s="59"/>
      <c r="P62" s="59"/>
      <c r="Q62" s="59"/>
      <c r="R62" s="59"/>
      <c r="S62" s="59"/>
      <c r="T62" s="59"/>
    </row>
    <row r="63" spans="1:20" x14ac:dyDescent="0.2">
      <c r="A63" s="61" t="s">
        <v>318</v>
      </c>
      <c r="B63" s="860" t="s">
        <v>168</v>
      </c>
      <c r="C63" s="67" t="s">
        <v>168</v>
      </c>
      <c r="D63" s="67" t="s">
        <v>168</v>
      </c>
      <c r="E63" s="67" t="s">
        <v>168</v>
      </c>
      <c r="F63" s="587" t="s">
        <v>168</v>
      </c>
      <c r="G63" s="860" t="s">
        <v>168</v>
      </c>
      <c r="H63" s="67" t="s">
        <v>168</v>
      </c>
      <c r="I63" s="79"/>
      <c r="J63" s="61"/>
      <c r="K63" s="69"/>
      <c r="M63" s="59"/>
      <c r="N63" s="59"/>
      <c r="O63" s="59"/>
      <c r="P63" s="59"/>
      <c r="Q63" s="59"/>
      <c r="R63" s="59"/>
      <c r="S63" s="59"/>
      <c r="T63" s="59"/>
    </row>
    <row r="64" spans="1:20" ht="12.75" customHeight="1" x14ac:dyDescent="0.2">
      <c r="A64" s="61" t="s">
        <v>319</v>
      </c>
      <c r="B64" s="859">
        <v>2</v>
      </c>
      <c r="C64" s="67">
        <v>1</v>
      </c>
      <c r="D64" s="67" t="s">
        <v>168</v>
      </c>
      <c r="E64" s="67" t="s">
        <v>168</v>
      </c>
      <c r="F64" s="587" t="s">
        <v>168</v>
      </c>
      <c r="G64" s="859">
        <f>SUM(C64:F64)</f>
        <v>1</v>
      </c>
      <c r="H64" s="67" t="s">
        <v>168</v>
      </c>
      <c r="I64" s="79"/>
      <c r="J64" s="61"/>
      <c r="K64" s="69"/>
      <c r="M64" s="59"/>
      <c r="N64" s="59"/>
      <c r="O64" s="59"/>
      <c r="P64" s="59"/>
      <c r="Q64" s="59"/>
    </row>
    <row r="65" spans="1:20" x14ac:dyDescent="0.2">
      <c r="A65" s="61" t="s">
        <v>320</v>
      </c>
      <c r="B65" s="859">
        <v>1</v>
      </c>
      <c r="C65" s="67" t="s">
        <v>168</v>
      </c>
      <c r="D65" s="67">
        <v>1</v>
      </c>
      <c r="E65" s="67" t="s">
        <v>168</v>
      </c>
      <c r="F65" s="587" t="s">
        <v>168</v>
      </c>
      <c r="G65" s="859">
        <v>1</v>
      </c>
      <c r="H65" s="78">
        <v>1</v>
      </c>
      <c r="I65" s="79"/>
      <c r="J65" s="61"/>
      <c r="K65" s="69"/>
      <c r="L65" s="59"/>
      <c r="M65" s="59"/>
      <c r="N65" s="59"/>
      <c r="O65" s="59"/>
      <c r="P65" s="59"/>
      <c r="Q65" s="59"/>
      <c r="R65" s="59"/>
      <c r="S65" s="59"/>
      <c r="T65" s="59"/>
    </row>
    <row r="66" spans="1:20" x14ac:dyDescent="0.2">
      <c r="A66" s="61" t="s">
        <v>321</v>
      </c>
      <c r="B66" s="859" t="s">
        <v>168</v>
      </c>
      <c r="C66" s="67" t="s">
        <v>168</v>
      </c>
      <c r="D66" s="67" t="s">
        <v>168</v>
      </c>
      <c r="E66" s="67">
        <v>1</v>
      </c>
      <c r="F66" s="587" t="s">
        <v>168</v>
      </c>
      <c r="G66" s="859">
        <f>SUM(C66:F66)</f>
        <v>1</v>
      </c>
      <c r="H66" s="67" t="s">
        <v>168</v>
      </c>
      <c r="I66" s="79"/>
      <c r="K66" s="69"/>
      <c r="L66" s="59"/>
      <c r="M66" s="59"/>
      <c r="N66" s="59"/>
      <c r="O66" s="59"/>
      <c r="P66" s="59"/>
      <c r="Q66" s="59"/>
      <c r="R66" s="59"/>
      <c r="S66" s="59"/>
      <c r="T66" s="59"/>
    </row>
    <row r="67" spans="1:20" x14ac:dyDescent="0.2">
      <c r="A67" s="61" t="s">
        <v>324</v>
      </c>
      <c r="B67" s="859">
        <v>7</v>
      </c>
      <c r="C67" s="838">
        <v>2</v>
      </c>
      <c r="D67" s="838">
        <v>2</v>
      </c>
      <c r="E67" s="838">
        <v>2</v>
      </c>
      <c r="F67" s="839" t="s">
        <v>168</v>
      </c>
      <c r="G67" s="859">
        <f>SUM(C67:F67)</f>
        <v>6</v>
      </c>
      <c r="H67" s="78">
        <v>5</v>
      </c>
      <c r="I67" s="79"/>
      <c r="J67" s="60"/>
      <c r="K67" s="69"/>
      <c r="R67" s="63"/>
      <c r="S67" s="63"/>
      <c r="T67" s="63"/>
    </row>
    <row r="68" spans="1:20" x14ac:dyDescent="0.2">
      <c r="A68" s="61" t="s">
        <v>325</v>
      </c>
      <c r="B68" s="859">
        <v>15</v>
      </c>
      <c r="C68" s="838">
        <v>4</v>
      </c>
      <c r="D68" s="838" t="s">
        <v>168</v>
      </c>
      <c r="E68" s="838">
        <v>5</v>
      </c>
      <c r="F68" s="839" t="s">
        <v>168</v>
      </c>
      <c r="G68" s="859">
        <f>SUM(C68:F68)</f>
        <v>9</v>
      </c>
      <c r="H68" s="78">
        <v>8</v>
      </c>
      <c r="I68" s="79"/>
      <c r="J68" s="61"/>
      <c r="K68" s="69"/>
      <c r="L68" s="59"/>
      <c r="M68" s="59"/>
      <c r="N68" s="59"/>
      <c r="O68" s="59"/>
      <c r="P68" s="59"/>
      <c r="Q68" s="59"/>
    </row>
    <row r="69" spans="1:20" x14ac:dyDescent="0.2">
      <c r="A69" s="61" t="s">
        <v>326</v>
      </c>
      <c r="B69" s="860" t="s">
        <v>168</v>
      </c>
      <c r="C69" s="67" t="s">
        <v>168</v>
      </c>
      <c r="D69" s="67" t="s">
        <v>168</v>
      </c>
      <c r="E69" s="67" t="s">
        <v>168</v>
      </c>
      <c r="F69" s="587" t="s">
        <v>168</v>
      </c>
      <c r="G69" s="860" t="s">
        <v>168</v>
      </c>
      <c r="H69" s="67" t="s">
        <v>168</v>
      </c>
      <c r="I69" s="79"/>
      <c r="K69" s="69"/>
      <c r="L69" s="59"/>
      <c r="M69" s="59"/>
      <c r="N69" s="59"/>
      <c r="O69" s="59"/>
      <c r="P69" s="59"/>
      <c r="Q69" s="59"/>
    </row>
    <row r="70" spans="1:20" x14ac:dyDescent="0.2">
      <c r="A70" s="61" t="s">
        <v>327</v>
      </c>
      <c r="B70" s="859" t="s">
        <v>168</v>
      </c>
      <c r="C70" s="838" t="s">
        <v>168</v>
      </c>
      <c r="D70" s="838">
        <v>2</v>
      </c>
      <c r="E70" s="838" t="s">
        <v>168</v>
      </c>
      <c r="F70" s="839" t="s">
        <v>168</v>
      </c>
      <c r="G70" s="859">
        <v>2</v>
      </c>
      <c r="H70" s="67" t="s">
        <v>168</v>
      </c>
      <c r="I70" s="79"/>
      <c r="J70" s="72"/>
      <c r="K70" s="69"/>
      <c r="L70" s="63"/>
      <c r="M70" s="63"/>
      <c r="N70" s="63"/>
      <c r="O70" s="63"/>
      <c r="P70" s="63"/>
      <c r="Q70" s="63"/>
    </row>
    <row r="71" spans="1:20" x14ac:dyDescent="0.2">
      <c r="A71" s="61" t="s">
        <v>328</v>
      </c>
      <c r="B71" s="859">
        <v>8</v>
      </c>
      <c r="C71" s="67">
        <v>6</v>
      </c>
      <c r="D71" s="67" t="s">
        <v>168</v>
      </c>
      <c r="E71" s="67">
        <v>1</v>
      </c>
      <c r="F71" s="587" t="s">
        <v>168</v>
      </c>
      <c r="G71" s="859">
        <f>SUM(C71:F71)</f>
        <v>7</v>
      </c>
      <c r="H71" s="78">
        <v>7</v>
      </c>
      <c r="I71" s="79"/>
      <c r="J71" s="72"/>
      <c r="K71" s="63"/>
      <c r="L71" s="63"/>
      <c r="M71" s="63"/>
      <c r="N71" s="63"/>
      <c r="O71" s="63"/>
      <c r="P71" s="63"/>
      <c r="Q71" s="63"/>
    </row>
    <row r="72" spans="1:20" x14ac:dyDescent="0.2">
      <c r="A72" s="61" t="s">
        <v>329</v>
      </c>
      <c r="B72" s="860" t="s">
        <v>168</v>
      </c>
      <c r="C72" s="67" t="s">
        <v>168</v>
      </c>
      <c r="D72" s="67" t="s">
        <v>168</v>
      </c>
      <c r="E72" s="67" t="s">
        <v>168</v>
      </c>
      <c r="F72" s="587" t="s">
        <v>168</v>
      </c>
      <c r="G72" s="860" t="s">
        <v>168</v>
      </c>
      <c r="H72" s="67" t="s">
        <v>168</v>
      </c>
      <c r="I72" s="79"/>
    </row>
    <row r="73" spans="1:20" x14ac:dyDescent="0.2">
      <c r="A73" s="61" t="s">
        <v>330</v>
      </c>
      <c r="B73" s="859">
        <v>5</v>
      </c>
      <c r="C73" s="67">
        <v>5</v>
      </c>
      <c r="D73" s="67" t="s">
        <v>168</v>
      </c>
      <c r="E73" s="67">
        <v>5</v>
      </c>
      <c r="F73" s="587" t="s">
        <v>168</v>
      </c>
      <c r="G73" s="859">
        <f>SUM(C73:F73)</f>
        <v>10</v>
      </c>
      <c r="H73" s="78">
        <v>5</v>
      </c>
      <c r="I73" s="79"/>
    </row>
    <row r="74" spans="1:20" x14ac:dyDescent="0.2">
      <c r="A74" s="61" t="s">
        <v>331</v>
      </c>
      <c r="B74" s="859">
        <v>1</v>
      </c>
      <c r="C74" s="67">
        <v>1</v>
      </c>
      <c r="D74" s="67" t="s">
        <v>168</v>
      </c>
      <c r="E74" s="67" t="s">
        <v>168</v>
      </c>
      <c r="F74" s="587" t="s">
        <v>168</v>
      </c>
      <c r="G74" s="859">
        <f>SUM(C74:F74)</f>
        <v>1</v>
      </c>
      <c r="H74" s="67" t="s">
        <v>168</v>
      </c>
      <c r="I74" s="79"/>
    </row>
    <row r="75" spans="1:20" x14ac:dyDescent="0.2">
      <c r="A75" s="61" t="s">
        <v>332</v>
      </c>
      <c r="B75" s="860">
        <v>1</v>
      </c>
      <c r="C75" s="67" t="s">
        <v>168</v>
      </c>
      <c r="D75" s="67" t="s">
        <v>168</v>
      </c>
      <c r="E75" s="67" t="s">
        <v>168</v>
      </c>
      <c r="F75" s="587" t="s">
        <v>168</v>
      </c>
      <c r="G75" s="860" t="s">
        <v>168</v>
      </c>
      <c r="H75" s="78">
        <v>1</v>
      </c>
      <c r="I75" s="79"/>
    </row>
    <row r="76" spans="1:20" x14ac:dyDescent="0.2">
      <c r="A76" s="61" t="s">
        <v>351</v>
      </c>
      <c r="B76" s="859">
        <v>1</v>
      </c>
      <c r="C76" s="67" t="s">
        <v>168</v>
      </c>
      <c r="D76" s="67" t="s">
        <v>168</v>
      </c>
      <c r="E76" s="67">
        <v>1</v>
      </c>
      <c r="F76" s="587" t="s">
        <v>168</v>
      </c>
      <c r="G76" s="859">
        <f>SUM(C76:F76)</f>
        <v>1</v>
      </c>
      <c r="H76" s="78">
        <v>1</v>
      </c>
      <c r="I76" s="79"/>
    </row>
    <row r="77" spans="1:20" x14ac:dyDescent="0.2">
      <c r="B77" s="859"/>
      <c r="C77" s="67"/>
      <c r="D77" s="67"/>
      <c r="E77" s="67"/>
      <c r="F77" s="587"/>
      <c r="G77" s="859"/>
      <c r="H77" s="78"/>
      <c r="I77" s="79"/>
    </row>
    <row r="78" spans="1:20" x14ac:dyDescent="0.2">
      <c r="A78" s="60" t="s">
        <v>352</v>
      </c>
      <c r="B78" s="859"/>
      <c r="C78" s="67"/>
      <c r="D78" s="67"/>
      <c r="E78" s="67"/>
      <c r="F78" s="587"/>
      <c r="G78" s="859"/>
      <c r="H78" s="78"/>
      <c r="I78" s="79"/>
    </row>
    <row r="79" spans="1:20" ht="25.5" x14ac:dyDescent="0.2">
      <c r="A79" s="80" t="s">
        <v>353</v>
      </c>
      <c r="B79" s="859" t="s">
        <v>168</v>
      </c>
      <c r="C79" s="838">
        <v>1</v>
      </c>
      <c r="D79" s="838" t="s">
        <v>168</v>
      </c>
      <c r="E79" s="838">
        <v>1</v>
      </c>
      <c r="F79" s="839" t="s">
        <v>168</v>
      </c>
      <c r="G79" s="859">
        <f>SUM(C79:F79)</f>
        <v>2</v>
      </c>
      <c r="H79" s="78" t="s">
        <v>168</v>
      </c>
      <c r="I79" s="79"/>
    </row>
    <row r="80" spans="1:20" x14ac:dyDescent="0.2">
      <c r="B80" s="861"/>
      <c r="C80" s="78"/>
      <c r="D80" s="63"/>
      <c r="E80" s="78"/>
      <c r="F80" s="51"/>
      <c r="G80" s="861"/>
      <c r="H80" s="78"/>
      <c r="I80" s="79"/>
    </row>
    <row r="81" spans="1:20" x14ac:dyDescent="0.2">
      <c r="A81" s="96" t="s">
        <v>152</v>
      </c>
      <c r="B81" s="861">
        <f>SUM(B56:B80)</f>
        <v>55</v>
      </c>
      <c r="C81" s="97">
        <f>SUM(C58:C80)</f>
        <v>28</v>
      </c>
      <c r="D81" s="97">
        <f>SUM(D58:D80)</f>
        <v>7</v>
      </c>
      <c r="E81" s="97">
        <f>SUM(E58:E80)</f>
        <v>21</v>
      </c>
      <c r="F81" s="98" t="s">
        <v>168</v>
      </c>
      <c r="G81" s="861">
        <f>SUM(C81:F81)</f>
        <v>56</v>
      </c>
      <c r="H81" s="97">
        <f>SUM(H56:H80)</f>
        <v>36</v>
      </c>
      <c r="I81" s="79"/>
    </row>
    <row r="82" spans="1:20" x14ac:dyDescent="0.2">
      <c r="A82" s="99"/>
      <c r="B82" s="102" t="str">
        <f t="shared" ref="B82:H82" si="2">IF(AND(B81="-",SUM(B57:B79)=0),"",IF(B81=SUM(B57:B79),"","TOTALS DON’T MATCH SUM OF THE PART"))</f>
        <v/>
      </c>
      <c r="C82" s="102" t="str">
        <f t="shared" si="2"/>
        <v/>
      </c>
      <c r="D82" s="102" t="str">
        <f t="shared" si="2"/>
        <v/>
      </c>
      <c r="E82" s="102" t="str">
        <f t="shared" si="2"/>
        <v/>
      </c>
      <c r="F82" s="102" t="str">
        <f t="shared" si="2"/>
        <v/>
      </c>
      <c r="G82" s="102" t="str">
        <f t="shared" si="2"/>
        <v/>
      </c>
      <c r="H82" s="102" t="str">
        <f t="shared" si="2"/>
        <v/>
      </c>
    </row>
    <row r="83" spans="1:20" x14ac:dyDescent="0.2">
      <c r="A83" s="72"/>
      <c r="B83" s="83" t="str">
        <f>IF(B81=B18,"","ERROR WITH TOP TABLE")</f>
        <v/>
      </c>
      <c r="C83" s="83" t="str">
        <f t="shared" ref="C83:H83" si="3">IF(C81=C18,"","ERROR WITH TOP TABLE")</f>
        <v/>
      </c>
      <c r="D83" s="83" t="str">
        <f t="shared" si="3"/>
        <v/>
      </c>
      <c r="E83" s="83" t="str">
        <f t="shared" si="3"/>
        <v/>
      </c>
      <c r="F83" s="83" t="str">
        <f>IF(F81=F18,"","ERROR WITH TOP TABLE")</f>
        <v/>
      </c>
      <c r="G83" s="84" t="str">
        <f t="shared" si="3"/>
        <v/>
      </c>
      <c r="H83" s="83" t="str">
        <f t="shared" si="3"/>
        <v/>
      </c>
    </row>
    <row r="84" spans="1:20" ht="12.75" customHeight="1" x14ac:dyDescent="0.2">
      <c r="A84" s="1275" t="s">
        <v>553</v>
      </c>
      <c r="B84" s="1273" t="s">
        <v>306</v>
      </c>
      <c r="C84" s="1271" t="s">
        <v>305</v>
      </c>
      <c r="D84" s="1271"/>
      <c r="E84" s="1271"/>
      <c r="F84" s="1272"/>
      <c r="G84" s="1272"/>
      <c r="H84" s="1273" t="s">
        <v>310</v>
      </c>
      <c r="J84" s="61"/>
      <c r="K84" s="59"/>
      <c r="L84" s="59"/>
      <c r="M84" s="59"/>
      <c r="N84" s="59"/>
      <c r="O84" s="59"/>
      <c r="R84" s="59"/>
    </row>
    <row r="85" spans="1:20" ht="39.75" x14ac:dyDescent="0.2">
      <c r="A85" s="1276"/>
      <c r="B85" s="1274"/>
      <c r="C85" s="94" t="s">
        <v>307</v>
      </c>
      <c r="D85" s="94" t="s">
        <v>308</v>
      </c>
      <c r="E85" s="94" t="s">
        <v>309</v>
      </c>
      <c r="F85" s="94" t="s">
        <v>615</v>
      </c>
      <c r="G85" s="95" t="s">
        <v>152</v>
      </c>
      <c r="H85" s="1274"/>
      <c r="J85" s="61"/>
      <c r="L85" s="59"/>
      <c r="M85" s="59"/>
      <c r="O85" s="59"/>
      <c r="R85" s="59"/>
      <c r="S85" s="59"/>
      <c r="T85" s="59"/>
    </row>
    <row r="86" spans="1:20" x14ac:dyDescent="0.2">
      <c r="A86" s="55"/>
      <c r="B86" s="858"/>
      <c r="C86" s="836"/>
      <c r="D86" s="836"/>
      <c r="E86" s="836"/>
      <c r="F86" s="837"/>
      <c r="G86" s="858"/>
      <c r="H86" s="75"/>
      <c r="J86" s="61"/>
      <c r="K86" s="59"/>
      <c r="M86" s="59"/>
      <c r="N86" s="59"/>
      <c r="O86" s="59"/>
      <c r="P86" s="59"/>
      <c r="Q86" s="59"/>
      <c r="R86" s="59"/>
      <c r="S86" s="59"/>
      <c r="T86" s="59"/>
    </row>
    <row r="87" spans="1:20" x14ac:dyDescent="0.2">
      <c r="A87" s="76" t="s">
        <v>311</v>
      </c>
      <c r="B87" s="859"/>
      <c r="C87" s="838"/>
      <c r="D87" s="838"/>
      <c r="E87" s="838"/>
      <c r="F87" s="839"/>
      <c r="G87" s="859"/>
      <c r="H87" s="77"/>
      <c r="J87" s="61"/>
      <c r="K87" s="59"/>
      <c r="M87" s="59"/>
      <c r="N87" s="59"/>
      <c r="O87" s="59"/>
      <c r="P87" s="59"/>
      <c r="Q87" s="59"/>
      <c r="R87" s="59"/>
      <c r="S87" s="59"/>
      <c r="T87" s="59"/>
    </row>
    <row r="88" spans="1:20" x14ac:dyDescent="0.2">
      <c r="A88" s="61" t="s">
        <v>312</v>
      </c>
      <c r="B88" s="860" t="s">
        <v>168</v>
      </c>
      <c r="C88" s="67" t="s">
        <v>168</v>
      </c>
      <c r="D88" s="67" t="s">
        <v>168</v>
      </c>
      <c r="E88" s="67" t="s">
        <v>168</v>
      </c>
      <c r="F88" s="587" t="s">
        <v>168</v>
      </c>
      <c r="G88" s="860" t="s">
        <v>168</v>
      </c>
      <c r="H88" s="78" t="s">
        <v>168</v>
      </c>
      <c r="I88" s="79"/>
      <c r="J88" s="61"/>
      <c r="K88" s="69"/>
      <c r="M88" s="59"/>
      <c r="N88" s="59"/>
      <c r="O88" s="59"/>
      <c r="P88" s="59"/>
      <c r="Q88" s="59"/>
      <c r="R88" s="59"/>
      <c r="S88" s="59"/>
      <c r="T88" s="59"/>
    </row>
    <row r="89" spans="1:20" x14ac:dyDescent="0.2">
      <c r="A89" s="61" t="s">
        <v>313</v>
      </c>
      <c r="B89" s="859">
        <v>1</v>
      </c>
      <c r="C89" s="838" t="s">
        <v>168</v>
      </c>
      <c r="D89" s="838" t="s">
        <v>168</v>
      </c>
      <c r="E89" s="838">
        <v>1</v>
      </c>
      <c r="F89" s="839" t="s">
        <v>168</v>
      </c>
      <c r="G89" s="859">
        <v>1</v>
      </c>
      <c r="H89" s="78" t="s">
        <v>168</v>
      </c>
      <c r="I89" s="79"/>
      <c r="J89" s="61"/>
      <c r="K89" s="69"/>
      <c r="M89" s="59"/>
      <c r="N89" s="59"/>
      <c r="O89" s="59"/>
      <c r="P89" s="59"/>
      <c r="Q89" s="59"/>
      <c r="R89" s="59"/>
      <c r="S89" s="59"/>
      <c r="T89" s="59"/>
    </row>
    <row r="90" spans="1:20" x14ac:dyDescent="0.2">
      <c r="A90" s="61" t="s">
        <v>314</v>
      </c>
      <c r="B90" s="859">
        <v>7</v>
      </c>
      <c r="C90" s="67">
        <v>1</v>
      </c>
      <c r="D90" s="67" t="s">
        <v>168</v>
      </c>
      <c r="E90" s="67">
        <v>2</v>
      </c>
      <c r="F90" s="587" t="s">
        <v>168</v>
      </c>
      <c r="G90" s="859">
        <v>3</v>
      </c>
      <c r="H90" s="78">
        <v>7</v>
      </c>
      <c r="I90" s="79"/>
      <c r="J90" s="61"/>
      <c r="K90" s="69"/>
      <c r="M90" s="59"/>
      <c r="N90" s="59"/>
      <c r="O90" s="59"/>
      <c r="P90" s="59"/>
      <c r="Q90" s="59"/>
      <c r="R90" s="59"/>
      <c r="S90" s="59"/>
      <c r="T90" s="59"/>
    </row>
    <row r="91" spans="1:20" x14ac:dyDescent="0.2">
      <c r="A91" s="61" t="s">
        <v>315</v>
      </c>
      <c r="B91" s="859" t="s">
        <v>168</v>
      </c>
      <c r="C91" s="67" t="s">
        <v>168</v>
      </c>
      <c r="D91" s="67" t="s">
        <v>168</v>
      </c>
      <c r="E91" s="67" t="s">
        <v>168</v>
      </c>
      <c r="F91" s="587" t="s">
        <v>168</v>
      </c>
      <c r="G91" s="859" t="s">
        <v>168</v>
      </c>
      <c r="H91" s="67" t="s">
        <v>168</v>
      </c>
      <c r="I91" s="79"/>
      <c r="J91" s="61"/>
      <c r="K91" s="69"/>
      <c r="M91" s="59"/>
      <c r="N91" s="59"/>
      <c r="O91" s="59"/>
      <c r="P91" s="59"/>
      <c r="Q91" s="59"/>
      <c r="R91" s="59"/>
      <c r="S91" s="59"/>
      <c r="T91" s="59"/>
    </row>
    <row r="92" spans="1:20" x14ac:dyDescent="0.2">
      <c r="A92" s="61" t="s">
        <v>316</v>
      </c>
      <c r="B92" s="859" t="s">
        <v>168</v>
      </c>
      <c r="C92" s="67">
        <v>1</v>
      </c>
      <c r="D92" s="67" t="s">
        <v>168</v>
      </c>
      <c r="E92" s="67">
        <v>2</v>
      </c>
      <c r="F92" s="587" t="s">
        <v>168</v>
      </c>
      <c r="G92" s="859">
        <v>3</v>
      </c>
      <c r="H92" s="78" t="s">
        <v>168</v>
      </c>
      <c r="I92" s="79"/>
      <c r="J92" s="61"/>
      <c r="K92" s="69"/>
      <c r="M92" s="59"/>
      <c r="N92" s="59"/>
      <c r="O92" s="59"/>
      <c r="P92" s="59"/>
      <c r="Q92" s="59"/>
      <c r="R92" s="59"/>
      <c r="S92" s="59"/>
      <c r="T92" s="59"/>
    </row>
    <row r="93" spans="1:20" x14ac:dyDescent="0.2">
      <c r="A93" s="61" t="s">
        <v>317</v>
      </c>
      <c r="B93" s="860" t="s">
        <v>168</v>
      </c>
      <c r="C93" s="67" t="s">
        <v>168</v>
      </c>
      <c r="D93" s="67" t="s">
        <v>168</v>
      </c>
      <c r="E93" s="67">
        <v>1</v>
      </c>
      <c r="F93" s="587" t="s">
        <v>168</v>
      </c>
      <c r="G93" s="860">
        <v>1</v>
      </c>
      <c r="H93" s="78" t="s">
        <v>168</v>
      </c>
      <c r="I93" s="79"/>
      <c r="J93" s="61"/>
      <c r="K93" s="69"/>
      <c r="L93" s="59"/>
      <c r="M93" s="59"/>
      <c r="N93" s="59"/>
      <c r="O93" s="59"/>
      <c r="P93" s="59"/>
      <c r="Q93" s="59"/>
      <c r="R93" s="59"/>
      <c r="S93" s="59"/>
      <c r="T93" s="59"/>
    </row>
    <row r="94" spans="1:20" x14ac:dyDescent="0.2">
      <c r="A94" s="61" t="s">
        <v>318</v>
      </c>
      <c r="B94" s="860">
        <v>1</v>
      </c>
      <c r="C94" s="67" t="s">
        <v>168</v>
      </c>
      <c r="D94" s="67" t="s">
        <v>168</v>
      </c>
      <c r="E94" s="67" t="s">
        <v>168</v>
      </c>
      <c r="F94" s="587" t="s">
        <v>168</v>
      </c>
      <c r="G94" s="860" t="s">
        <v>168</v>
      </c>
      <c r="H94" s="67">
        <v>1</v>
      </c>
      <c r="I94" s="79"/>
      <c r="J94" s="61"/>
      <c r="K94" s="69"/>
      <c r="M94" s="59"/>
      <c r="N94" s="59"/>
      <c r="O94" s="59"/>
      <c r="P94" s="59"/>
      <c r="Q94" s="59"/>
      <c r="R94" s="59"/>
      <c r="S94" s="59"/>
      <c r="T94" s="59"/>
    </row>
    <row r="95" spans="1:20" ht="12.75" customHeight="1" x14ac:dyDescent="0.2">
      <c r="A95" s="61" t="s">
        <v>319</v>
      </c>
      <c r="B95" s="859">
        <v>1</v>
      </c>
      <c r="C95" s="67" t="s">
        <v>168</v>
      </c>
      <c r="D95" s="67" t="s">
        <v>168</v>
      </c>
      <c r="E95" s="67">
        <v>2</v>
      </c>
      <c r="F95" s="587" t="s">
        <v>168</v>
      </c>
      <c r="G95" s="859">
        <v>2</v>
      </c>
      <c r="H95" s="67" t="s">
        <v>168</v>
      </c>
      <c r="I95" s="79"/>
      <c r="J95" s="61"/>
      <c r="K95" s="69"/>
      <c r="M95" s="59"/>
      <c r="N95" s="59"/>
      <c r="O95" s="59"/>
      <c r="P95" s="59"/>
      <c r="Q95" s="59"/>
    </row>
    <row r="96" spans="1:20" x14ac:dyDescent="0.2">
      <c r="A96" s="61" t="s">
        <v>320</v>
      </c>
      <c r="B96" s="859" t="s">
        <v>168</v>
      </c>
      <c r="C96" s="67" t="s">
        <v>168</v>
      </c>
      <c r="D96" s="67" t="s">
        <v>168</v>
      </c>
      <c r="E96" s="67" t="s">
        <v>168</v>
      </c>
      <c r="F96" s="587" t="s">
        <v>168</v>
      </c>
      <c r="G96" s="859" t="s">
        <v>168</v>
      </c>
      <c r="H96" s="78" t="s">
        <v>168</v>
      </c>
      <c r="I96" s="79"/>
      <c r="J96" s="61"/>
      <c r="K96" s="69"/>
      <c r="L96" s="59"/>
      <c r="M96" s="59"/>
      <c r="N96" s="59"/>
      <c r="O96" s="59"/>
      <c r="P96" s="59"/>
      <c r="Q96" s="59"/>
      <c r="R96" s="59"/>
      <c r="S96" s="59"/>
      <c r="T96" s="59"/>
    </row>
    <row r="97" spans="1:20" x14ac:dyDescent="0.2">
      <c r="A97" s="61" t="s">
        <v>321</v>
      </c>
      <c r="B97" s="859" t="s">
        <v>168</v>
      </c>
      <c r="C97" s="67">
        <v>1</v>
      </c>
      <c r="D97" s="67" t="s">
        <v>168</v>
      </c>
      <c r="E97" s="67" t="s">
        <v>168</v>
      </c>
      <c r="F97" s="587" t="s">
        <v>168</v>
      </c>
      <c r="G97" s="859">
        <v>1</v>
      </c>
      <c r="H97" s="67" t="s">
        <v>168</v>
      </c>
      <c r="I97" s="79"/>
      <c r="K97" s="69"/>
      <c r="L97" s="59"/>
      <c r="M97" s="59"/>
      <c r="N97" s="59"/>
      <c r="O97" s="59"/>
      <c r="P97" s="59"/>
      <c r="Q97" s="59"/>
      <c r="R97" s="59"/>
      <c r="S97" s="59"/>
      <c r="T97" s="59"/>
    </row>
    <row r="98" spans="1:20" x14ac:dyDescent="0.2">
      <c r="A98" s="61" t="s">
        <v>324</v>
      </c>
      <c r="B98" s="859">
        <v>7</v>
      </c>
      <c r="C98" s="838">
        <v>3</v>
      </c>
      <c r="D98" s="838" t="s">
        <v>168</v>
      </c>
      <c r="E98" s="838">
        <v>2</v>
      </c>
      <c r="F98" s="839" t="s">
        <v>168</v>
      </c>
      <c r="G98" s="859">
        <v>5</v>
      </c>
      <c r="H98" s="78">
        <v>6</v>
      </c>
      <c r="I98" s="79"/>
      <c r="J98" s="60"/>
      <c r="K98" s="69"/>
      <c r="R98" s="63"/>
      <c r="S98" s="63"/>
      <c r="T98" s="63"/>
    </row>
    <row r="99" spans="1:20" x14ac:dyDescent="0.2">
      <c r="A99" s="61" t="s">
        <v>325</v>
      </c>
      <c r="B99" s="859">
        <v>10</v>
      </c>
      <c r="C99" s="838">
        <v>2</v>
      </c>
      <c r="D99" s="838">
        <v>1</v>
      </c>
      <c r="E99" s="838">
        <v>1</v>
      </c>
      <c r="F99" s="839" t="s">
        <v>168</v>
      </c>
      <c r="G99" s="859">
        <v>4</v>
      </c>
      <c r="H99" s="78">
        <v>9</v>
      </c>
      <c r="I99" s="79"/>
      <c r="J99" s="61"/>
      <c r="K99" s="69"/>
      <c r="L99" s="59"/>
      <c r="M99" s="59"/>
      <c r="N99" s="59"/>
      <c r="O99" s="59"/>
      <c r="P99" s="59"/>
      <c r="Q99" s="59"/>
    </row>
    <row r="100" spans="1:20" x14ac:dyDescent="0.2">
      <c r="A100" s="61" t="s">
        <v>326</v>
      </c>
      <c r="B100" s="860">
        <v>1</v>
      </c>
      <c r="C100" s="67" t="s">
        <v>168</v>
      </c>
      <c r="D100" s="67" t="s">
        <v>168</v>
      </c>
      <c r="E100" s="67" t="s">
        <v>168</v>
      </c>
      <c r="F100" s="587" t="s">
        <v>168</v>
      </c>
      <c r="G100" s="860" t="s">
        <v>168</v>
      </c>
      <c r="H100" s="67">
        <v>1</v>
      </c>
      <c r="I100" s="79"/>
      <c r="K100" s="69"/>
      <c r="L100" s="59"/>
      <c r="M100" s="59"/>
      <c r="N100" s="59"/>
      <c r="O100" s="59"/>
      <c r="P100" s="59"/>
      <c r="Q100" s="59"/>
    </row>
    <row r="101" spans="1:20" x14ac:dyDescent="0.2">
      <c r="A101" s="61" t="s">
        <v>327</v>
      </c>
      <c r="B101" s="859">
        <v>2</v>
      </c>
      <c r="C101" s="838" t="s">
        <v>168</v>
      </c>
      <c r="D101" s="838" t="s">
        <v>168</v>
      </c>
      <c r="E101" s="838" t="s">
        <v>168</v>
      </c>
      <c r="F101" s="839" t="s">
        <v>168</v>
      </c>
      <c r="G101" s="859" t="s">
        <v>168</v>
      </c>
      <c r="H101" s="67">
        <v>2</v>
      </c>
      <c r="I101" s="79"/>
      <c r="J101" s="72"/>
      <c r="K101" s="69"/>
      <c r="L101" s="63"/>
      <c r="M101" s="63"/>
      <c r="N101" s="63"/>
      <c r="O101" s="63"/>
      <c r="P101" s="63"/>
      <c r="Q101" s="63"/>
    </row>
    <row r="102" spans="1:20" x14ac:dyDescent="0.2">
      <c r="A102" s="61" t="s">
        <v>328</v>
      </c>
      <c r="B102" s="859">
        <v>10</v>
      </c>
      <c r="C102" s="67">
        <v>1</v>
      </c>
      <c r="D102" s="67" t="s">
        <v>168</v>
      </c>
      <c r="E102" s="67">
        <v>1</v>
      </c>
      <c r="F102" s="587" t="s">
        <v>168</v>
      </c>
      <c r="G102" s="859">
        <v>2</v>
      </c>
      <c r="H102" s="78">
        <v>9</v>
      </c>
      <c r="I102" s="79"/>
      <c r="J102" s="72"/>
      <c r="K102" s="63"/>
      <c r="L102" s="63"/>
      <c r="M102" s="63"/>
      <c r="N102" s="63"/>
      <c r="O102" s="63"/>
      <c r="P102" s="63"/>
      <c r="Q102" s="63"/>
    </row>
    <row r="103" spans="1:20" x14ac:dyDescent="0.2">
      <c r="A103" s="61" t="s">
        <v>329</v>
      </c>
      <c r="B103" s="860">
        <v>1</v>
      </c>
      <c r="C103" s="67">
        <v>2</v>
      </c>
      <c r="D103" s="67" t="s">
        <v>168</v>
      </c>
      <c r="E103" s="67" t="s">
        <v>168</v>
      </c>
      <c r="F103" s="587" t="s">
        <v>168</v>
      </c>
      <c r="G103" s="860">
        <v>2</v>
      </c>
      <c r="H103" s="67">
        <v>1</v>
      </c>
      <c r="I103" s="79"/>
    </row>
    <row r="104" spans="1:20" x14ac:dyDescent="0.2">
      <c r="A104" s="61" t="s">
        <v>330</v>
      </c>
      <c r="B104" s="859">
        <v>9</v>
      </c>
      <c r="C104" s="67" t="s">
        <v>168</v>
      </c>
      <c r="D104" s="67" t="s">
        <v>168</v>
      </c>
      <c r="E104" s="67">
        <v>3</v>
      </c>
      <c r="F104" s="587" t="s">
        <v>168</v>
      </c>
      <c r="G104" s="859">
        <v>3</v>
      </c>
      <c r="H104" s="78">
        <v>8</v>
      </c>
      <c r="I104" s="79"/>
    </row>
    <row r="105" spans="1:20" x14ac:dyDescent="0.2">
      <c r="A105" s="61" t="s">
        <v>331</v>
      </c>
      <c r="B105" s="859" t="s">
        <v>168</v>
      </c>
      <c r="C105" s="67" t="s">
        <v>168</v>
      </c>
      <c r="D105" s="67" t="s">
        <v>168</v>
      </c>
      <c r="E105" s="67" t="s">
        <v>168</v>
      </c>
      <c r="F105" s="587" t="s">
        <v>168</v>
      </c>
      <c r="G105" s="859" t="s">
        <v>168</v>
      </c>
      <c r="H105" s="67" t="s">
        <v>168</v>
      </c>
      <c r="I105" s="79"/>
    </row>
    <row r="106" spans="1:20" x14ac:dyDescent="0.2">
      <c r="A106" s="61" t="s">
        <v>332</v>
      </c>
      <c r="B106" s="860" t="s">
        <v>168</v>
      </c>
      <c r="C106" s="67">
        <v>1</v>
      </c>
      <c r="D106" s="67" t="s">
        <v>168</v>
      </c>
      <c r="E106" s="67" t="s">
        <v>168</v>
      </c>
      <c r="F106" s="587" t="s">
        <v>168</v>
      </c>
      <c r="G106" s="860">
        <v>1</v>
      </c>
      <c r="H106" s="78" t="s">
        <v>168</v>
      </c>
      <c r="I106" s="79"/>
    </row>
    <row r="107" spans="1:20" x14ac:dyDescent="0.2">
      <c r="A107" s="61" t="s">
        <v>351</v>
      </c>
      <c r="B107" s="859">
        <v>1</v>
      </c>
      <c r="C107" s="67" t="s">
        <v>168</v>
      </c>
      <c r="D107" s="67" t="s">
        <v>168</v>
      </c>
      <c r="E107" s="67" t="s">
        <v>168</v>
      </c>
      <c r="F107" s="587" t="s">
        <v>168</v>
      </c>
      <c r="G107" s="859" t="s">
        <v>168</v>
      </c>
      <c r="H107" s="78">
        <v>1</v>
      </c>
      <c r="I107" s="79"/>
    </row>
    <row r="108" spans="1:20" x14ac:dyDescent="0.2">
      <c r="B108" s="859"/>
      <c r="C108" s="67"/>
      <c r="D108" s="67"/>
      <c r="E108" s="67"/>
      <c r="F108" s="587"/>
      <c r="G108" s="859"/>
      <c r="H108" s="78"/>
      <c r="I108" s="79"/>
    </row>
    <row r="109" spans="1:20" x14ac:dyDescent="0.2">
      <c r="A109" s="60" t="s">
        <v>352</v>
      </c>
      <c r="B109" s="859" t="s">
        <v>168</v>
      </c>
      <c r="C109" s="67" t="s">
        <v>168</v>
      </c>
      <c r="D109" s="67" t="s">
        <v>168</v>
      </c>
      <c r="E109" s="67" t="s">
        <v>168</v>
      </c>
      <c r="F109" s="587" t="s">
        <v>168</v>
      </c>
      <c r="G109" s="859"/>
      <c r="H109" s="78" t="s">
        <v>168</v>
      </c>
      <c r="I109" s="79"/>
    </row>
    <row r="110" spans="1:20" ht="25.5" x14ac:dyDescent="0.2">
      <c r="A110" s="80" t="s">
        <v>353</v>
      </c>
      <c r="B110" s="859">
        <v>2</v>
      </c>
      <c r="C110" s="838" t="s">
        <v>168</v>
      </c>
      <c r="D110" s="838" t="s">
        <v>168</v>
      </c>
      <c r="E110" s="838" t="s">
        <v>168</v>
      </c>
      <c r="F110" s="839" t="s">
        <v>168</v>
      </c>
      <c r="G110" s="859" t="s">
        <v>168</v>
      </c>
      <c r="H110" s="78" t="s">
        <v>168</v>
      </c>
      <c r="I110" s="79"/>
    </row>
    <row r="111" spans="1:20" x14ac:dyDescent="0.2">
      <c r="B111" s="861"/>
      <c r="C111" s="78"/>
      <c r="D111" s="63"/>
      <c r="E111" s="78"/>
      <c r="F111" s="51"/>
      <c r="G111" s="861"/>
      <c r="H111" s="78"/>
      <c r="I111" s="79"/>
    </row>
    <row r="112" spans="1:20" s="72" customFormat="1" x14ac:dyDescent="0.2">
      <c r="A112" s="96" t="s">
        <v>152</v>
      </c>
      <c r="B112" s="861">
        <v>53</v>
      </c>
      <c r="C112" s="97">
        <v>12</v>
      </c>
      <c r="D112" s="97">
        <v>1</v>
      </c>
      <c r="E112" s="97">
        <v>15</v>
      </c>
      <c r="F112" s="98" t="s">
        <v>168</v>
      </c>
      <c r="G112" s="861">
        <v>28</v>
      </c>
      <c r="H112" s="97">
        <v>45</v>
      </c>
      <c r="I112" s="79"/>
    </row>
    <row r="113" spans="1:9" s="72" customFormat="1" x14ac:dyDescent="0.2">
      <c r="A113" s="99"/>
      <c r="B113" s="100"/>
      <c r="C113" s="100"/>
      <c r="D113" s="100"/>
      <c r="E113" s="100"/>
      <c r="F113" s="586"/>
      <c r="G113" s="100"/>
      <c r="H113" s="100"/>
      <c r="I113" s="79"/>
    </row>
    <row r="114" spans="1:9" x14ac:dyDescent="0.2">
      <c r="A114" s="72"/>
      <c r="B114" s="250" t="str">
        <f t="shared" ref="B114:H114" si="4">IF(AND(B112="-",SUM(B88:B110)=0),"",IF(B112=SUM(B88:B110),"","TOTALS DON’T MATCH SUM OF THE PART"))</f>
        <v/>
      </c>
      <c r="C114" s="250" t="str">
        <f t="shared" si="4"/>
        <v/>
      </c>
      <c r="D114" s="250" t="str">
        <f t="shared" si="4"/>
        <v/>
      </c>
      <c r="E114" s="250" t="str">
        <f t="shared" si="4"/>
        <v/>
      </c>
      <c r="F114" s="250" t="str">
        <f t="shared" si="4"/>
        <v/>
      </c>
      <c r="G114" s="250" t="str">
        <f t="shared" si="4"/>
        <v/>
      </c>
      <c r="H114" s="250" t="str">
        <f t="shared" si="4"/>
        <v/>
      </c>
    </row>
    <row r="115" spans="1:9" ht="12.75" customHeight="1" x14ac:dyDescent="0.2">
      <c r="A115" s="1275" t="s">
        <v>554</v>
      </c>
      <c r="B115" s="1273" t="s">
        <v>306</v>
      </c>
      <c r="C115" s="1271" t="s">
        <v>305</v>
      </c>
      <c r="D115" s="1271"/>
      <c r="E115" s="1271"/>
      <c r="F115" s="1272"/>
      <c r="G115" s="1272"/>
      <c r="H115" s="1273" t="s">
        <v>310</v>
      </c>
    </row>
    <row r="116" spans="1:9" ht="39.75" x14ac:dyDescent="0.2">
      <c r="A116" s="1276"/>
      <c r="B116" s="1274"/>
      <c r="C116" s="94" t="s">
        <v>307</v>
      </c>
      <c r="D116" s="94" t="s">
        <v>308</v>
      </c>
      <c r="E116" s="94" t="s">
        <v>309</v>
      </c>
      <c r="F116" s="94" t="s">
        <v>615</v>
      </c>
      <c r="G116" s="95" t="s">
        <v>152</v>
      </c>
      <c r="H116" s="1274"/>
    </row>
    <row r="117" spans="1:9" x14ac:dyDescent="0.2">
      <c r="A117" s="55"/>
      <c r="B117" s="858"/>
      <c r="C117" s="836"/>
      <c r="D117" s="836"/>
      <c r="E117" s="836"/>
      <c r="F117" s="837"/>
      <c r="G117" s="858"/>
      <c r="H117" s="75"/>
    </row>
    <row r="118" spans="1:9" x14ac:dyDescent="0.2">
      <c r="A118" s="76" t="s">
        <v>311</v>
      </c>
      <c r="B118" s="859"/>
      <c r="C118" s="838"/>
      <c r="D118" s="838"/>
      <c r="E118" s="838"/>
      <c r="F118" s="839"/>
      <c r="G118" s="859"/>
      <c r="H118" s="77"/>
    </row>
    <row r="119" spans="1:9" x14ac:dyDescent="0.2">
      <c r="A119" s="61" t="s">
        <v>312</v>
      </c>
      <c r="B119" s="860" t="s">
        <v>168</v>
      </c>
      <c r="C119" s="67" t="s">
        <v>168</v>
      </c>
      <c r="D119" s="67" t="s">
        <v>168</v>
      </c>
      <c r="E119" s="67" t="s">
        <v>168</v>
      </c>
      <c r="F119" s="587" t="s">
        <v>168</v>
      </c>
      <c r="G119" s="860" t="s">
        <v>168</v>
      </c>
      <c r="H119" s="78" t="s">
        <v>168</v>
      </c>
      <c r="I119" s="79"/>
    </row>
    <row r="120" spans="1:9" x14ac:dyDescent="0.2">
      <c r="A120" s="61" t="s">
        <v>313</v>
      </c>
      <c r="B120" s="859">
        <v>3</v>
      </c>
      <c r="C120" s="838" t="s">
        <v>168</v>
      </c>
      <c r="D120" s="838" t="s">
        <v>168</v>
      </c>
      <c r="E120" s="838" t="s">
        <v>168</v>
      </c>
      <c r="F120" s="839" t="s">
        <v>168</v>
      </c>
      <c r="G120" s="859" t="s">
        <v>168</v>
      </c>
      <c r="H120" s="78">
        <v>3</v>
      </c>
      <c r="I120" s="79"/>
    </row>
    <row r="121" spans="1:9" x14ac:dyDescent="0.2">
      <c r="A121" s="61" t="s">
        <v>314</v>
      </c>
      <c r="B121" s="859">
        <v>1</v>
      </c>
      <c r="C121" s="67">
        <v>1</v>
      </c>
      <c r="D121" s="67" t="s">
        <v>168</v>
      </c>
      <c r="E121" s="67">
        <v>2</v>
      </c>
      <c r="F121" s="587" t="s">
        <v>168</v>
      </c>
      <c r="G121" s="859">
        <v>3</v>
      </c>
      <c r="H121" s="78">
        <v>1</v>
      </c>
      <c r="I121" s="79"/>
    </row>
    <row r="122" spans="1:9" x14ac:dyDescent="0.2">
      <c r="A122" s="61" t="s">
        <v>315</v>
      </c>
      <c r="B122" s="859" t="s">
        <v>168</v>
      </c>
      <c r="C122" s="67" t="s">
        <v>168</v>
      </c>
      <c r="D122" s="67" t="s">
        <v>168</v>
      </c>
      <c r="E122" s="67" t="s">
        <v>168</v>
      </c>
      <c r="F122" s="587" t="s">
        <v>168</v>
      </c>
      <c r="G122" s="859" t="s">
        <v>168</v>
      </c>
      <c r="H122" s="67" t="s">
        <v>168</v>
      </c>
      <c r="I122" s="79"/>
    </row>
    <row r="123" spans="1:9" x14ac:dyDescent="0.2">
      <c r="A123" s="61" t="s">
        <v>316</v>
      </c>
      <c r="B123" s="859" t="s">
        <v>168</v>
      </c>
      <c r="C123" s="67" t="s">
        <v>168</v>
      </c>
      <c r="D123" s="67" t="s">
        <v>168</v>
      </c>
      <c r="E123" s="67" t="s">
        <v>168</v>
      </c>
      <c r="F123" s="587" t="s">
        <v>168</v>
      </c>
      <c r="G123" s="859" t="s">
        <v>168</v>
      </c>
      <c r="H123" s="78">
        <v>2</v>
      </c>
      <c r="I123" s="79"/>
    </row>
    <row r="124" spans="1:9" x14ac:dyDescent="0.2">
      <c r="A124" s="61" t="s">
        <v>317</v>
      </c>
      <c r="B124" s="860">
        <v>1</v>
      </c>
      <c r="C124" s="67" t="s">
        <v>168</v>
      </c>
      <c r="D124" s="67" t="s">
        <v>168</v>
      </c>
      <c r="E124" s="67" t="s">
        <v>168</v>
      </c>
      <c r="F124" s="587" t="s">
        <v>168</v>
      </c>
      <c r="G124" s="860" t="s">
        <v>168</v>
      </c>
      <c r="H124" s="78">
        <v>1</v>
      </c>
      <c r="I124" s="79"/>
    </row>
    <row r="125" spans="1:9" x14ac:dyDescent="0.2">
      <c r="A125" s="61" t="s">
        <v>318</v>
      </c>
      <c r="B125" s="860" t="s">
        <v>168</v>
      </c>
      <c r="C125" s="67">
        <v>1</v>
      </c>
      <c r="D125" s="67" t="s">
        <v>168</v>
      </c>
      <c r="E125" s="67" t="s">
        <v>168</v>
      </c>
      <c r="F125" s="587" t="s">
        <v>168</v>
      </c>
      <c r="G125" s="860">
        <v>1</v>
      </c>
      <c r="H125" s="67" t="s">
        <v>168</v>
      </c>
      <c r="I125" s="79"/>
    </row>
    <row r="126" spans="1:9" x14ac:dyDescent="0.2">
      <c r="A126" s="61" t="s">
        <v>319</v>
      </c>
      <c r="B126" s="859" t="s">
        <v>168</v>
      </c>
      <c r="C126" s="67" t="s">
        <v>168</v>
      </c>
      <c r="D126" s="67" t="s">
        <v>168</v>
      </c>
      <c r="E126" s="67" t="s">
        <v>168</v>
      </c>
      <c r="F126" s="587" t="s">
        <v>168</v>
      </c>
      <c r="G126" s="859" t="s">
        <v>168</v>
      </c>
      <c r="H126" s="67" t="s">
        <v>168</v>
      </c>
      <c r="I126" s="79"/>
    </row>
    <row r="127" spans="1:9" x14ac:dyDescent="0.2">
      <c r="A127" s="61" t="s">
        <v>320</v>
      </c>
      <c r="B127" s="859" t="s">
        <v>168</v>
      </c>
      <c r="C127" s="67" t="s">
        <v>168</v>
      </c>
      <c r="D127" s="67" t="s">
        <v>168</v>
      </c>
      <c r="E127" s="67" t="s">
        <v>168</v>
      </c>
      <c r="F127" s="587" t="s">
        <v>168</v>
      </c>
      <c r="G127" s="859" t="s">
        <v>168</v>
      </c>
      <c r="H127" s="78">
        <v>1</v>
      </c>
      <c r="I127" s="79"/>
    </row>
    <row r="128" spans="1:9" x14ac:dyDescent="0.2">
      <c r="A128" s="61" t="s">
        <v>321</v>
      </c>
      <c r="B128" s="859" t="s">
        <v>168</v>
      </c>
      <c r="C128" s="67" t="s">
        <v>168</v>
      </c>
      <c r="D128" s="67" t="s">
        <v>168</v>
      </c>
      <c r="E128" s="67" t="s">
        <v>168</v>
      </c>
      <c r="F128" s="587" t="s">
        <v>168</v>
      </c>
      <c r="G128" s="859" t="s">
        <v>168</v>
      </c>
      <c r="H128" s="67">
        <v>2</v>
      </c>
      <c r="I128" s="79"/>
    </row>
    <row r="129" spans="1:9" x14ac:dyDescent="0.2">
      <c r="A129" s="61" t="s">
        <v>324</v>
      </c>
      <c r="B129" s="859">
        <v>3</v>
      </c>
      <c r="C129" s="838">
        <v>7</v>
      </c>
      <c r="D129" s="838" t="s">
        <v>168</v>
      </c>
      <c r="E129" s="838">
        <v>1</v>
      </c>
      <c r="F129" s="839" t="s">
        <v>168</v>
      </c>
      <c r="G129" s="859">
        <v>8</v>
      </c>
      <c r="H129" s="78">
        <v>3</v>
      </c>
      <c r="I129" s="79"/>
    </row>
    <row r="130" spans="1:9" x14ac:dyDescent="0.2">
      <c r="A130" s="61" t="s">
        <v>325</v>
      </c>
      <c r="B130" s="859">
        <v>7</v>
      </c>
      <c r="C130" s="838">
        <v>1</v>
      </c>
      <c r="D130" s="838" t="s">
        <v>168</v>
      </c>
      <c r="E130" s="838">
        <v>4</v>
      </c>
      <c r="F130" s="839" t="s">
        <v>168</v>
      </c>
      <c r="G130" s="859">
        <v>5</v>
      </c>
      <c r="H130" s="78">
        <v>9</v>
      </c>
      <c r="I130" s="79"/>
    </row>
    <row r="131" spans="1:9" x14ac:dyDescent="0.2">
      <c r="A131" s="61" t="s">
        <v>326</v>
      </c>
      <c r="B131" s="860" t="s">
        <v>168</v>
      </c>
      <c r="C131" s="67">
        <v>1</v>
      </c>
      <c r="D131" s="67" t="s">
        <v>168</v>
      </c>
      <c r="E131" s="67" t="s">
        <v>168</v>
      </c>
      <c r="F131" s="587" t="s">
        <v>168</v>
      </c>
      <c r="G131" s="860">
        <v>1</v>
      </c>
      <c r="H131" s="67" t="s">
        <v>168</v>
      </c>
      <c r="I131" s="79"/>
    </row>
    <row r="132" spans="1:9" x14ac:dyDescent="0.2">
      <c r="A132" s="61" t="s">
        <v>327</v>
      </c>
      <c r="B132" s="859" t="s">
        <v>168</v>
      </c>
      <c r="C132" s="838"/>
      <c r="D132" s="838" t="s">
        <v>168</v>
      </c>
      <c r="E132" s="838" t="s">
        <v>168</v>
      </c>
      <c r="F132" s="839" t="s">
        <v>168</v>
      </c>
      <c r="G132" s="859" t="s">
        <v>168</v>
      </c>
      <c r="H132" s="67" t="s">
        <v>168</v>
      </c>
      <c r="I132" s="79"/>
    </row>
    <row r="133" spans="1:9" x14ac:dyDescent="0.2">
      <c r="A133" s="61" t="s">
        <v>328</v>
      </c>
      <c r="B133" s="859">
        <v>7</v>
      </c>
      <c r="C133" s="67">
        <v>2</v>
      </c>
      <c r="D133" s="67" t="s">
        <v>168</v>
      </c>
      <c r="E133" s="67">
        <v>7</v>
      </c>
      <c r="F133" s="587" t="s">
        <v>168</v>
      </c>
      <c r="G133" s="859">
        <v>9</v>
      </c>
      <c r="H133" s="78">
        <v>11</v>
      </c>
      <c r="I133" s="79"/>
    </row>
    <row r="134" spans="1:9" x14ac:dyDescent="0.2">
      <c r="A134" s="61" t="s">
        <v>329</v>
      </c>
      <c r="B134" s="860">
        <v>1</v>
      </c>
      <c r="C134" s="67">
        <v>1</v>
      </c>
      <c r="D134" s="67" t="s">
        <v>168</v>
      </c>
      <c r="E134" s="67" t="s">
        <v>168</v>
      </c>
      <c r="F134" s="587" t="s">
        <v>168</v>
      </c>
      <c r="G134" s="860">
        <v>1</v>
      </c>
      <c r="H134" s="67">
        <v>1</v>
      </c>
      <c r="I134" s="79"/>
    </row>
    <row r="135" spans="1:9" x14ac:dyDescent="0.2">
      <c r="A135" s="61" t="s">
        <v>330</v>
      </c>
      <c r="B135" s="859">
        <v>3</v>
      </c>
      <c r="C135" s="67" t="s">
        <v>168</v>
      </c>
      <c r="D135" s="67" t="s">
        <v>168</v>
      </c>
      <c r="E135" s="67" t="s">
        <v>168</v>
      </c>
      <c r="F135" s="587" t="s">
        <v>168</v>
      </c>
      <c r="G135" s="859" t="s">
        <v>168</v>
      </c>
      <c r="H135" s="78">
        <v>4</v>
      </c>
      <c r="I135" s="79"/>
    </row>
    <row r="136" spans="1:9" x14ac:dyDescent="0.2">
      <c r="A136" s="61" t="s">
        <v>331</v>
      </c>
      <c r="B136" s="859" t="s">
        <v>168</v>
      </c>
      <c r="C136" s="67" t="s">
        <v>168</v>
      </c>
      <c r="D136" s="67" t="s">
        <v>168</v>
      </c>
      <c r="E136" s="67" t="s">
        <v>168</v>
      </c>
      <c r="F136" s="587" t="s">
        <v>168</v>
      </c>
      <c r="G136" s="859" t="s">
        <v>168</v>
      </c>
      <c r="H136" s="67" t="s">
        <v>168</v>
      </c>
      <c r="I136" s="79"/>
    </row>
    <row r="137" spans="1:9" x14ac:dyDescent="0.2">
      <c r="A137" s="61" t="s">
        <v>332</v>
      </c>
      <c r="B137" s="860">
        <v>1</v>
      </c>
      <c r="C137" s="67" t="s">
        <v>168</v>
      </c>
      <c r="D137" s="67" t="s">
        <v>168</v>
      </c>
      <c r="E137" s="67" t="s">
        <v>168</v>
      </c>
      <c r="F137" s="587" t="s">
        <v>168</v>
      </c>
      <c r="G137" s="860" t="s">
        <v>168</v>
      </c>
      <c r="H137" s="78">
        <v>1</v>
      </c>
      <c r="I137" s="79"/>
    </row>
    <row r="138" spans="1:9" x14ac:dyDescent="0.2">
      <c r="A138" s="61" t="s">
        <v>351</v>
      </c>
      <c r="B138" s="859" t="s">
        <v>168</v>
      </c>
      <c r="C138" s="67" t="s">
        <v>168</v>
      </c>
      <c r="D138" s="67" t="s">
        <v>168</v>
      </c>
      <c r="E138" s="67" t="s">
        <v>168</v>
      </c>
      <c r="F138" s="587" t="s">
        <v>168</v>
      </c>
      <c r="G138" s="859" t="s">
        <v>168</v>
      </c>
      <c r="H138" s="78" t="s">
        <v>168</v>
      </c>
      <c r="I138" s="79"/>
    </row>
    <row r="139" spans="1:9" x14ac:dyDescent="0.2">
      <c r="B139" s="859"/>
      <c r="C139" s="67"/>
      <c r="D139" s="67"/>
      <c r="E139" s="67"/>
      <c r="F139" s="587"/>
      <c r="G139" s="859"/>
      <c r="H139" s="78"/>
      <c r="I139" s="79"/>
    </row>
    <row r="140" spans="1:9" x14ac:dyDescent="0.2">
      <c r="A140" s="60" t="s">
        <v>352</v>
      </c>
      <c r="B140" s="859"/>
      <c r="C140" s="67"/>
      <c r="D140" s="67"/>
      <c r="E140" s="67"/>
      <c r="F140" s="587"/>
      <c r="G140" s="859"/>
      <c r="H140" s="78"/>
      <c r="I140" s="79"/>
    </row>
    <row r="141" spans="1:9" ht="25.5" x14ac:dyDescent="0.2">
      <c r="A141" s="80" t="s">
        <v>353</v>
      </c>
      <c r="B141" s="859" t="s">
        <v>168</v>
      </c>
      <c r="C141" s="838" t="s">
        <v>168</v>
      </c>
      <c r="D141" s="838" t="s">
        <v>168</v>
      </c>
      <c r="E141" s="838" t="s">
        <v>168</v>
      </c>
      <c r="F141" s="839" t="s">
        <v>168</v>
      </c>
      <c r="G141" s="859" t="s">
        <v>168</v>
      </c>
      <c r="H141" s="78" t="s">
        <v>168</v>
      </c>
      <c r="I141" s="79"/>
    </row>
    <row r="142" spans="1:9" x14ac:dyDescent="0.2">
      <c r="B142" s="861"/>
      <c r="C142" s="78"/>
      <c r="D142" s="63"/>
      <c r="E142" s="78"/>
      <c r="F142" s="51"/>
      <c r="G142" s="861"/>
      <c r="H142" s="78"/>
      <c r="I142" s="79"/>
    </row>
    <row r="143" spans="1:9" x14ac:dyDescent="0.2">
      <c r="A143" s="96" t="s">
        <v>152</v>
      </c>
      <c r="B143" s="861">
        <v>27</v>
      </c>
      <c r="C143" s="97">
        <v>14</v>
      </c>
      <c r="D143" s="97" t="s">
        <v>168</v>
      </c>
      <c r="E143" s="97">
        <v>14</v>
      </c>
      <c r="F143" s="98" t="s">
        <v>168</v>
      </c>
      <c r="G143" s="861">
        <v>28</v>
      </c>
      <c r="H143" s="97">
        <v>39</v>
      </c>
      <c r="I143" s="79"/>
    </row>
    <row r="144" spans="1:9" x14ac:dyDescent="0.2">
      <c r="A144" s="99"/>
      <c r="B144" s="100"/>
      <c r="C144" s="100"/>
      <c r="D144" s="100"/>
      <c r="E144" s="100"/>
      <c r="F144" s="586"/>
      <c r="G144" s="100"/>
      <c r="H144" s="100"/>
      <c r="I144" s="79"/>
    </row>
    <row r="145" spans="1:9" x14ac:dyDescent="0.2">
      <c r="A145" s="55"/>
      <c r="B145" s="74" t="str">
        <f t="shared" ref="B145:H145" si="5">IF(AND(B143="-",SUM(B119:B141)=0),"",IF(B143=SUM(B119:B141),"","TOTALS DON’T MATCH SUM OF THE PART"))</f>
        <v/>
      </c>
      <c r="C145" s="1283" t="str">
        <f t="shared" si="5"/>
        <v/>
      </c>
      <c r="D145" s="1283" t="str">
        <f t="shared" si="5"/>
        <v/>
      </c>
      <c r="E145" s="1283" t="str">
        <f t="shared" si="5"/>
        <v/>
      </c>
      <c r="F145" s="1284" t="str">
        <f t="shared" si="5"/>
        <v/>
      </c>
      <c r="G145" s="1284" t="str">
        <f t="shared" si="5"/>
        <v/>
      </c>
      <c r="H145" s="74" t="str">
        <f t="shared" si="5"/>
        <v/>
      </c>
    </row>
    <row r="146" spans="1:9" ht="12.75" customHeight="1" x14ac:dyDescent="0.2">
      <c r="A146" s="1275" t="s">
        <v>573</v>
      </c>
      <c r="B146" s="1273" t="s">
        <v>306</v>
      </c>
      <c r="C146" s="1271" t="s">
        <v>305</v>
      </c>
      <c r="D146" s="1271"/>
      <c r="E146" s="1271"/>
      <c r="F146" s="1272"/>
      <c r="G146" s="1272"/>
      <c r="H146" s="1273" t="s">
        <v>310</v>
      </c>
    </row>
    <row r="147" spans="1:9" ht="39.75" x14ac:dyDescent="0.2">
      <c r="A147" s="1276"/>
      <c r="B147" s="1274"/>
      <c r="C147" s="94" t="s">
        <v>307</v>
      </c>
      <c r="D147" s="94" t="s">
        <v>308</v>
      </c>
      <c r="E147" s="94" t="s">
        <v>309</v>
      </c>
      <c r="F147" s="94" t="s">
        <v>615</v>
      </c>
      <c r="G147" s="95" t="s">
        <v>152</v>
      </c>
      <c r="H147" s="1274"/>
    </row>
    <row r="148" spans="1:9" x14ac:dyDescent="0.2">
      <c r="A148" s="55"/>
      <c r="B148" s="858"/>
      <c r="C148" s="836"/>
      <c r="D148" s="836"/>
      <c r="E148" s="836"/>
      <c r="F148" s="837"/>
      <c r="G148" s="858"/>
      <c r="H148" s="75"/>
    </row>
    <row r="149" spans="1:9" x14ac:dyDescent="0.2">
      <c r="A149" s="76" t="s">
        <v>311</v>
      </c>
      <c r="B149" s="859"/>
      <c r="C149" s="838"/>
      <c r="D149" s="838"/>
      <c r="E149" s="838"/>
      <c r="F149" s="839"/>
      <c r="G149" s="859"/>
      <c r="H149" s="77"/>
    </row>
    <row r="150" spans="1:9" x14ac:dyDescent="0.2">
      <c r="A150" s="61" t="s">
        <v>312</v>
      </c>
      <c r="B150" s="860" t="s">
        <v>168</v>
      </c>
      <c r="C150" s="67">
        <v>1</v>
      </c>
      <c r="D150" s="67" t="s">
        <v>168</v>
      </c>
      <c r="E150" s="67" t="s">
        <v>168</v>
      </c>
      <c r="F150" s="587" t="s">
        <v>168</v>
      </c>
      <c r="G150" s="860">
        <v>1</v>
      </c>
      <c r="H150" s="78" t="s">
        <v>168</v>
      </c>
      <c r="I150" s="79"/>
    </row>
    <row r="151" spans="1:9" x14ac:dyDescent="0.2">
      <c r="A151" s="61" t="s">
        <v>313</v>
      </c>
      <c r="B151" s="859" t="s">
        <v>168</v>
      </c>
      <c r="C151" s="838" t="s">
        <v>168</v>
      </c>
      <c r="D151" s="838" t="s">
        <v>168</v>
      </c>
      <c r="E151" s="838" t="s">
        <v>168</v>
      </c>
      <c r="F151" s="839" t="s">
        <v>168</v>
      </c>
      <c r="G151" s="859" t="s">
        <v>168</v>
      </c>
      <c r="H151" s="78" t="s">
        <v>168</v>
      </c>
      <c r="I151" s="79"/>
    </row>
    <row r="152" spans="1:9" x14ac:dyDescent="0.2">
      <c r="A152" s="61" t="s">
        <v>314</v>
      </c>
      <c r="B152" s="859">
        <v>7</v>
      </c>
      <c r="C152" s="67">
        <v>4</v>
      </c>
      <c r="D152" s="67" t="s">
        <v>168</v>
      </c>
      <c r="E152" s="67">
        <v>2</v>
      </c>
      <c r="F152" s="587" t="s">
        <v>168</v>
      </c>
      <c r="G152" s="859">
        <v>6</v>
      </c>
      <c r="H152" s="78">
        <v>7</v>
      </c>
      <c r="I152" s="79"/>
    </row>
    <row r="153" spans="1:9" x14ac:dyDescent="0.2">
      <c r="A153" s="61" t="s">
        <v>315</v>
      </c>
      <c r="B153" s="859" t="s">
        <v>168</v>
      </c>
      <c r="C153" s="67">
        <v>3</v>
      </c>
      <c r="D153" s="67" t="s">
        <v>168</v>
      </c>
      <c r="E153" s="67">
        <v>1</v>
      </c>
      <c r="F153" s="587" t="s">
        <v>168</v>
      </c>
      <c r="G153" s="859">
        <v>4</v>
      </c>
      <c r="H153" s="67">
        <v>1</v>
      </c>
      <c r="I153" s="79"/>
    </row>
    <row r="154" spans="1:9" x14ac:dyDescent="0.2">
      <c r="A154" s="61" t="s">
        <v>316</v>
      </c>
      <c r="B154" s="859">
        <v>2</v>
      </c>
      <c r="C154" s="67">
        <v>1</v>
      </c>
      <c r="D154" s="67" t="s">
        <v>168</v>
      </c>
      <c r="E154" s="67">
        <v>1</v>
      </c>
      <c r="F154" s="587" t="s">
        <v>168</v>
      </c>
      <c r="G154" s="859">
        <v>2</v>
      </c>
      <c r="H154" s="78">
        <v>2</v>
      </c>
      <c r="I154" s="79"/>
    </row>
    <row r="155" spans="1:9" x14ac:dyDescent="0.2">
      <c r="A155" s="61" t="s">
        <v>317</v>
      </c>
      <c r="B155" s="860" t="s">
        <v>168</v>
      </c>
      <c r="C155" s="67" t="s">
        <v>168</v>
      </c>
      <c r="D155" s="67" t="s">
        <v>168</v>
      </c>
      <c r="E155" s="67">
        <v>1</v>
      </c>
      <c r="F155" s="587" t="s">
        <v>168</v>
      </c>
      <c r="G155" s="860">
        <v>1</v>
      </c>
      <c r="H155" s="78" t="s">
        <v>168</v>
      </c>
      <c r="I155" s="79"/>
    </row>
    <row r="156" spans="1:9" x14ac:dyDescent="0.2">
      <c r="A156" s="61" t="s">
        <v>318</v>
      </c>
      <c r="B156" s="860" t="s">
        <v>168</v>
      </c>
      <c r="C156" s="67" t="s">
        <v>168</v>
      </c>
      <c r="D156" s="67" t="s">
        <v>168</v>
      </c>
      <c r="E156" s="67" t="s">
        <v>168</v>
      </c>
      <c r="F156" s="587" t="s">
        <v>168</v>
      </c>
      <c r="G156" s="860" t="s">
        <v>168</v>
      </c>
      <c r="H156" s="67" t="s">
        <v>168</v>
      </c>
      <c r="I156" s="79"/>
    </row>
    <row r="157" spans="1:9" x14ac:dyDescent="0.2">
      <c r="A157" s="61" t="s">
        <v>319</v>
      </c>
      <c r="B157" s="859">
        <v>1</v>
      </c>
      <c r="C157" s="67" t="s">
        <v>168</v>
      </c>
      <c r="D157" s="67" t="s">
        <v>168</v>
      </c>
      <c r="E157" s="67" t="s">
        <v>168</v>
      </c>
      <c r="F157" s="587" t="s">
        <v>168</v>
      </c>
      <c r="G157" s="859" t="s">
        <v>168</v>
      </c>
      <c r="H157" s="67">
        <v>1</v>
      </c>
      <c r="I157" s="79"/>
    </row>
    <row r="158" spans="1:9" x14ac:dyDescent="0.2">
      <c r="A158" s="61" t="s">
        <v>320</v>
      </c>
      <c r="B158" s="859">
        <v>1</v>
      </c>
      <c r="C158" s="67" t="s">
        <v>168</v>
      </c>
      <c r="D158" s="67" t="s">
        <v>168</v>
      </c>
      <c r="E158" s="67">
        <v>1</v>
      </c>
      <c r="F158" s="587" t="s">
        <v>168</v>
      </c>
      <c r="G158" s="859">
        <v>1</v>
      </c>
      <c r="H158" s="78" t="s">
        <v>168</v>
      </c>
      <c r="I158" s="79"/>
    </row>
    <row r="159" spans="1:9" x14ac:dyDescent="0.2">
      <c r="A159" s="61" t="s">
        <v>321</v>
      </c>
      <c r="B159" s="859" t="s">
        <v>168</v>
      </c>
      <c r="C159" s="67">
        <v>3</v>
      </c>
      <c r="D159" s="67" t="s">
        <v>168</v>
      </c>
      <c r="E159" s="67" t="s">
        <v>168</v>
      </c>
      <c r="F159" s="587" t="s">
        <v>168</v>
      </c>
      <c r="G159" s="859">
        <v>3</v>
      </c>
      <c r="H159" s="67" t="s">
        <v>168</v>
      </c>
      <c r="I159" s="79"/>
    </row>
    <row r="160" spans="1:9" x14ac:dyDescent="0.2">
      <c r="A160" s="61" t="s">
        <v>324</v>
      </c>
      <c r="B160" s="859">
        <v>8</v>
      </c>
      <c r="C160" s="838">
        <v>5</v>
      </c>
      <c r="D160" s="838" t="s">
        <v>168</v>
      </c>
      <c r="E160" s="838">
        <v>1</v>
      </c>
      <c r="F160" s="839" t="s">
        <v>168</v>
      </c>
      <c r="G160" s="859">
        <v>6</v>
      </c>
      <c r="H160" s="78">
        <v>5</v>
      </c>
      <c r="I160" s="79"/>
    </row>
    <row r="161" spans="1:9" x14ac:dyDescent="0.2">
      <c r="A161" s="61" t="s">
        <v>325</v>
      </c>
      <c r="B161" s="859">
        <v>8</v>
      </c>
      <c r="C161" s="838">
        <v>4</v>
      </c>
      <c r="D161" s="838" t="s">
        <v>168</v>
      </c>
      <c r="E161" s="838">
        <v>1</v>
      </c>
      <c r="F161" s="839" t="s">
        <v>168</v>
      </c>
      <c r="G161" s="859">
        <v>5</v>
      </c>
      <c r="H161" s="78">
        <v>7</v>
      </c>
      <c r="I161" s="79"/>
    </row>
    <row r="162" spans="1:9" x14ac:dyDescent="0.2">
      <c r="A162" s="61" t="s">
        <v>326</v>
      </c>
      <c r="B162" s="860" t="s">
        <v>168</v>
      </c>
      <c r="C162" s="67" t="s">
        <v>168</v>
      </c>
      <c r="D162" s="67" t="s">
        <v>168</v>
      </c>
      <c r="E162" s="67" t="s">
        <v>168</v>
      </c>
      <c r="F162" s="587" t="s">
        <v>168</v>
      </c>
      <c r="G162" s="860" t="s">
        <v>168</v>
      </c>
      <c r="H162" s="67" t="s">
        <v>168</v>
      </c>
      <c r="I162" s="79"/>
    </row>
    <row r="163" spans="1:9" x14ac:dyDescent="0.2">
      <c r="A163" s="61" t="s">
        <v>327</v>
      </c>
      <c r="B163" s="859" t="s">
        <v>168</v>
      </c>
      <c r="C163" s="838" t="s">
        <v>168</v>
      </c>
      <c r="D163" s="838" t="s">
        <v>168</v>
      </c>
      <c r="E163" s="838" t="s">
        <v>168</v>
      </c>
      <c r="F163" s="839" t="s">
        <v>168</v>
      </c>
      <c r="G163" s="859" t="s">
        <v>168</v>
      </c>
      <c r="H163" s="67" t="s">
        <v>168</v>
      </c>
      <c r="I163" s="79"/>
    </row>
    <row r="164" spans="1:9" x14ac:dyDescent="0.2">
      <c r="A164" s="61" t="s">
        <v>328</v>
      </c>
      <c r="B164" s="859">
        <v>4</v>
      </c>
      <c r="C164" s="67">
        <v>8</v>
      </c>
      <c r="D164" s="67" t="s">
        <v>168</v>
      </c>
      <c r="E164" s="67">
        <v>5</v>
      </c>
      <c r="F164" s="587" t="s">
        <v>168</v>
      </c>
      <c r="G164" s="859">
        <v>13</v>
      </c>
      <c r="H164" s="78">
        <v>4</v>
      </c>
      <c r="I164" s="79"/>
    </row>
    <row r="165" spans="1:9" x14ac:dyDescent="0.2">
      <c r="A165" s="61" t="s">
        <v>329</v>
      </c>
      <c r="B165" s="860">
        <v>1</v>
      </c>
      <c r="C165" s="67" t="s">
        <v>168</v>
      </c>
      <c r="D165" s="67" t="s">
        <v>168</v>
      </c>
      <c r="E165" s="67" t="s">
        <v>168</v>
      </c>
      <c r="F165" s="587" t="s">
        <v>168</v>
      </c>
      <c r="G165" s="860" t="s">
        <v>168</v>
      </c>
      <c r="H165" s="67">
        <v>1</v>
      </c>
      <c r="I165" s="79"/>
    </row>
    <row r="166" spans="1:9" x14ac:dyDescent="0.2">
      <c r="A166" s="61" t="s">
        <v>330</v>
      </c>
      <c r="B166" s="859">
        <v>2</v>
      </c>
      <c r="C166" s="67" t="s">
        <v>168</v>
      </c>
      <c r="D166" s="67" t="s">
        <v>168</v>
      </c>
      <c r="E166" s="67" t="s">
        <v>168</v>
      </c>
      <c r="F166" s="587" t="s">
        <v>168</v>
      </c>
      <c r="G166" s="859" t="s">
        <v>168</v>
      </c>
      <c r="H166" s="78">
        <v>2</v>
      </c>
      <c r="I166" s="79"/>
    </row>
    <row r="167" spans="1:9" x14ac:dyDescent="0.2">
      <c r="A167" s="61" t="s">
        <v>331</v>
      </c>
      <c r="B167" s="859">
        <v>1</v>
      </c>
      <c r="C167" s="67">
        <v>1</v>
      </c>
      <c r="D167" s="67" t="s">
        <v>168</v>
      </c>
      <c r="E167" s="67" t="s">
        <v>168</v>
      </c>
      <c r="F167" s="587" t="s">
        <v>168</v>
      </c>
      <c r="G167" s="859">
        <v>1</v>
      </c>
      <c r="H167" s="67">
        <v>1</v>
      </c>
      <c r="I167" s="79"/>
    </row>
    <row r="168" spans="1:9" x14ac:dyDescent="0.2">
      <c r="A168" s="61" t="s">
        <v>332</v>
      </c>
      <c r="B168" s="860" t="s">
        <v>168</v>
      </c>
      <c r="C168" s="67" t="s">
        <v>168</v>
      </c>
      <c r="D168" s="67" t="s">
        <v>168</v>
      </c>
      <c r="E168" s="67" t="s">
        <v>168</v>
      </c>
      <c r="F168" s="587" t="s">
        <v>168</v>
      </c>
      <c r="G168" s="860" t="s">
        <v>168</v>
      </c>
      <c r="H168" s="78" t="s">
        <v>168</v>
      </c>
      <c r="I168" s="79"/>
    </row>
    <row r="169" spans="1:9" x14ac:dyDescent="0.2">
      <c r="A169" s="61" t="s">
        <v>351</v>
      </c>
      <c r="B169" s="859">
        <v>1</v>
      </c>
      <c r="C169" s="67">
        <v>1</v>
      </c>
      <c r="D169" s="67" t="s">
        <v>168</v>
      </c>
      <c r="E169" s="67" t="s">
        <v>168</v>
      </c>
      <c r="F169" s="587" t="s">
        <v>168</v>
      </c>
      <c r="G169" s="859">
        <v>1</v>
      </c>
      <c r="H169" s="78">
        <v>1</v>
      </c>
      <c r="I169" s="79"/>
    </row>
    <row r="170" spans="1:9" x14ac:dyDescent="0.2">
      <c r="B170" s="859"/>
      <c r="C170" s="67"/>
      <c r="D170" s="67"/>
      <c r="E170" s="67"/>
      <c r="F170" s="587"/>
      <c r="G170" s="859"/>
      <c r="H170" s="78"/>
      <c r="I170" s="79"/>
    </row>
    <row r="171" spans="1:9" x14ac:dyDescent="0.2">
      <c r="A171" s="60" t="s">
        <v>352</v>
      </c>
      <c r="B171" s="859"/>
      <c r="C171" s="67"/>
      <c r="D171" s="67"/>
      <c r="E171" s="67"/>
      <c r="F171" s="587"/>
      <c r="G171" s="859"/>
      <c r="H171" s="78"/>
      <c r="I171" s="79"/>
    </row>
    <row r="172" spans="1:9" ht="25.5" x14ac:dyDescent="0.2">
      <c r="A172" s="80" t="s">
        <v>353</v>
      </c>
      <c r="B172" s="859">
        <v>1</v>
      </c>
      <c r="C172" s="838">
        <v>1</v>
      </c>
      <c r="D172" s="838" t="s">
        <v>168</v>
      </c>
      <c r="E172" s="838" t="s">
        <v>168</v>
      </c>
      <c r="F172" s="839" t="s">
        <v>168</v>
      </c>
      <c r="G172" s="859">
        <v>1</v>
      </c>
      <c r="H172" s="78" t="s">
        <v>168</v>
      </c>
      <c r="I172" s="79"/>
    </row>
    <row r="173" spans="1:9" x14ac:dyDescent="0.2">
      <c r="B173" s="861"/>
      <c r="C173" s="78"/>
      <c r="D173" s="63"/>
      <c r="E173" s="78"/>
      <c r="F173" s="51"/>
      <c r="G173" s="861"/>
      <c r="H173" s="78"/>
      <c r="I173" s="79"/>
    </row>
    <row r="174" spans="1:9" x14ac:dyDescent="0.2">
      <c r="A174" s="96" t="s">
        <v>152</v>
      </c>
      <c r="B174" s="861">
        <v>37</v>
      </c>
      <c r="C174" s="97">
        <v>32</v>
      </c>
      <c r="D174" s="97" t="s">
        <v>168</v>
      </c>
      <c r="E174" s="97">
        <v>13</v>
      </c>
      <c r="F174" s="98" t="s">
        <v>168</v>
      </c>
      <c r="G174" s="861">
        <v>45</v>
      </c>
      <c r="H174" s="97">
        <v>32</v>
      </c>
      <c r="I174" s="79"/>
    </row>
    <row r="175" spans="1:9" x14ac:dyDescent="0.2">
      <c r="A175" s="99"/>
      <c r="B175" s="100"/>
      <c r="C175" s="100"/>
      <c r="D175" s="100"/>
      <c r="E175" s="100"/>
      <c r="F175" s="586"/>
      <c r="G175" s="100"/>
      <c r="H175" s="100"/>
      <c r="I175" s="79"/>
    </row>
    <row r="176" spans="1:9" x14ac:dyDescent="0.2">
      <c r="A176" s="72"/>
      <c r="B176" s="250" t="str">
        <f t="shared" ref="B176:H176" si="6">IF(AND(B174="-",SUM(B150:B172)=0),"",IF(B174=SUM(B150:B172),"","TOTALS DON’T MATCH SUM OF THE PART"))</f>
        <v/>
      </c>
      <c r="C176" s="250" t="str">
        <f t="shared" si="6"/>
        <v/>
      </c>
      <c r="D176" s="250" t="str">
        <f t="shared" si="6"/>
        <v/>
      </c>
      <c r="E176" s="250" t="str">
        <f t="shared" si="6"/>
        <v/>
      </c>
      <c r="F176" s="250" t="str">
        <f t="shared" si="6"/>
        <v/>
      </c>
      <c r="G176" s="250" t="str">
        <f t="shared" si="6"/>
        <v/>
      </c>
      <c r="H176" s="250" t="str">
        <f t="shared" si="6"/>
        <v/>
      </c>
    </row>
    <row r="177" spans="1:9" ht="12.75" customHeight="1" x14ac:dyDescent="0.2">
      <c r="A177" s="1275" t="s">
        <v>587</v>
      </c>
      <c r="B177" s="1273" t="s">
        <v>306</v>
      </c>
      <c r="C177" s="1271" t="s">
        <v>305</v>
      </c>
      <c r="D177" s="1271"/>
      <c r="E177" s="1271"/>
      <c r="F177" s="1272"/>
      <c r="G177" s="1272"/>
      <c r="H177" s="1273" t="s">
        <v>310</v>
      </c>
    </row>
    <row r="178" spans="1:9" ht="39.75" x14ac:dyDescent="0.2">
      <c r="A178" s="1276"/>
      <c r="B178" s="1274"/>
      <c r="C178" s="94" t="s">
        <v>307</v>
      </c>
      <c r="D178" s="94" t="s">
        <v>308</v>
      </c>
      <c r="E178" s="94" t="s">
        <v>309</v>
      </c>
      <c r="F178" s="94" t="s">
        <v>615</v>
      </c>
      <c r="G178" s="95" t="s">
        <v>152</v>
      </c>
      <c r="H178" s="1274"/>
    </row>
    <row r="179" spans="1:9" x14ac:dyDescent="0.2">
      <c r="A179" s="55"/>
      <c r="B179" s="858"/>
      <c r="C179" s="836"/>
      <c r="D179" s="836"/>
      <c r="E179" s="836"/>
      <c r="F179" s="837"/>
      <c r="G179" s="858"/>
      <c r="H179" s="75"/>
    </row>
    <row r="180" spans="1:9" x14ac:dyDescent="0.2">
      <c r="A180" s="76" t="s">
        <v>311</v>
      </c>
      <c r="B180" s="859"/>
      <c r="C180" s="838"/>
      <c r="D180" s="838"/>
      <c r="E180" s="838"/>
      <c r="F180" s="839"/>
      <c r="G180" s="859"/>
      <c r="H180" s="77"/>
    </row>
    <row r="181" spans="1:9" x14ac:dyDescent="0.2">
      <c r="A181" s="61" t="s">
        <v>312</v>
      </c>
      <c r="B181" s="860">
        <v>2</v>
      </c>
      <c r="C181" s="67" t="s">
        <v>168</v>
      </c>
      <c r="D181" s="67" t="s">
        <v>168</v>
      </c>
      <c r="E181" s="67" t="s">
        <v>168</v>
      </c>
      <c r="F181" s="587" t="s">
        <v>168</v>
      </c>
      <c r="G181" s="860" t="s">
        <v>168</v>
      </c>
      <c r="H181" s="78" t="s">
        <v>168</v>
      </c>
      <c r="I181" s="79"/>
    </row>
    <row r="182" spans="1:9" x14ac:dyDescent="0.2">
      <c r="A182" s="61" t="s">
        <v>313</v>
      </c>
      <c r="B182" s="859">
        <v>1</v>
      </c>
      <c r="C182" s="838">
        <v>1</v>
      </c>
      <c r="D182" s="838" t="s">
        <v>168</v>
      </c>
      <c r="E182" s="838" t="s">
        <v>168</v>
      </c>
      <c r="F182" s="839" t="s">
        <v>168</v>
      </c>
      <c r="G182" s="859">
        <v>1</v>
      </c>
      <c r="H182" s="78" t="s">
        <v>168</v>
      </c>
      <c r="I182" s="79"/>
    </row>
    <row r="183" spans="1:9" x14ac:dyDescent="0.2">
      <c r="A183" s="61" t="s">
        <v>314</v>
      </c>
      <c r="B183" s="859">
        <v>10</v>
      </c>
      <c r="C183" s="67">
        <v>1</v>
      </c>
      <c r="D183" s="67" t="s">
        <v>168</v>
      </c>
      <c r="E183" s="67">
        <v>2</v>
      </c>
      <c r="F183" s="587">
        <v>1</v>
      </c>
      <c r="G183" s="859">
        <v>4</v>
      </c>
      <c r="H183" s="78">
        <v>7</v>
      </c>
      <c r="I183" s="79"/>
    </row>
    <row r="184" spans="1:9" x14ac:dyDescent="0.2">
      <c r="A184" s="61" t="s">
        <v>315</v>
      </c>
      <c r="B184" s="859">
        <v>4</v>
      </c>
      <c r="C184" s="67" t="s">
        <v>168</v>
      </c>
      <c r="D184" s="67" t="s">
        <v>168</v>
      </c>
      <c r="E184" s="67">
        <v>3</v>
      </c>
      <c r="F184" s="587">
        <v>2</v>
      </c>
      <c r="G184" s="859">
        <v>5</v>
      </c>
      <c r="H184" s="67">
        <v>1</v>
      </c>
      <c r="I184" s="79"/>
    </row>
    <row r="185" spans="1:9" x14ac:dyDescent="0.2">
      <c r="A185" s="61" t="s">
        <v>316</v>
      </c>
      <c r="B185" s="859">
        <v>2</v>
      </c>
      <c r="C185" s="67">
        <v>1</v>
      </c>
      <c r="D185" s="67">
        <v>1</v>
      </c>
      <c r="E185" s="67">
        <v>1</v>
      </c>
      <c r="F185" s="587" t="s">
        <v>168</v>
      </c>
      <c r="G185" s="859">
        <v>3</v>
      </c>
      <c r="H185" s="78">
        <v>2</v>
      </c>
      <c r="I185" s="79"/>
    </row>
    <row r="186" spans="1:9" x14ac:dyDescent="0.2">
      <c r="A186" s="61" t="s">
        <v>317</v>
      </c>
      <c r="B186" s="860">
        <v>1</v>
      </c>
      <c r="C186" s="67">
        <v>1</v>
      </c>
      <c r="D186" s="67" t="s">
        <v>168</v>
      </c>
      <c r="E186" s="67">
        <v>2</v>
      </c>
      <c r="F186" s="587" t="s">
        <v>168</v>
      </c>
      <c r="G186" s="860">
        <v>3</v>
      </c>
      <c r="H186" s="78" t="s">
        <v>168</v>
      </c>
      <c r="I186" s="79"/>
    </row>
    <row r="187" spans="1:9" x14ac:dyDescent="0.2">
      <c r="A187" s="61" t="s">
        <v>318</v>
      </c>
      <c r="B187" s="860">
        <v>2</v>
      </c>
      <c r="C187" s="67" t="s">
        <v>168</v>
      </c>
      <c r="D187" s="67" t="s">
        <v>168</v>
      </c>
      <c r="E187" s="67" t="s">
        <v>168</v>
      </c>
      <c r="F187" s="587" t="s">
        <v>168</v>
      </c>
      <c r="G187" s="860" t="s">
        <v>168</v>
      </c>
      <c r="H187" s="67" t="s">
        <v>168</v>
      </c>
      <c r="I187" s="79"/>
    </row>
    <row r="188" spans="1:9" x14ac:dyDescent="0.2">
      <c r="A188" s="61" t="s">
        <v>319</v>
      </c>
      <c r="B188" s="859" t="s">
        <v>168</v>
      </c>
      <c r="C188" s="67">
        <v>1</v>
      </c>
      <c r="D188" s="67" t="s">
        <v>168</v>
      </c>
      <c r="E188" s="67" t="s">
        <v>168</v>
      </c>
      <c r="F188" s="587" t="s">
        <v>168</v>
      </c>
      <c r="G188" s="859">
        <v>1</v>
      </c>
      <c r="H188" s="67">
        <v>1</v>
      </c>
      <c r="I188" s="79"/>
    </row>
    <row r="189" spans="1:9" x14ac:dyDescent="0.2">
      <c r="A189" s="61" t="s">
        <v>320</v>
      </c>
      <c r="B189" s="859">
        <v>3</v>
      </c>
      <c r="C189" s="67" t="s">
        <v>168</v>
      </c>
      <c r="D189" s="67" t="s">
        <v>168</v>
      </c>
      <c r="E189" s="67" t="s">
        <v>168</v>
      </c>
      <c r="F189" s="587" t="s">
        <v>168</v>
      </c>
      <c r="G189" s="859" t="s">
        <v>168</v>
      </c>
      <c r="H189" s="78" t="s">
        <v>168</v>
      </c>
      <c r="I189" s="79"/>
    </row>
    <row r="190" spans="1:9" x14ac:dyDescent="0.2">
      <c r="A190" s="61" t="s">
        <v>321</v>
      </c>
      <c r="B190" s="859" t="s">
        <v>168</v>
      </c>
      <c r="C190" s="67">
        <v>1</v>
      </c>
      <c r="D190" s="67" t="s">
        <v>168</v>
      </c>
      <c r="E190" s="67" t="s">
        <v>168</v>
      </c>
      <c r="F190" s="587" t="s">
        <v>168</v>
      </c>
      <c r="G190" s="859">
        <v>1</v>
      </c>
      <c r="H190" s="67" t="s">
        <v>168</v>
      </c>
      <c r="I190" s="79"/>
    </row>
    <row r="191" spans="1:9" x14ac:dyDescent="0.2">
      <c r="A191" s="61" t="s">
        <v>324</v>
      </c>
      <c r="B191" s="859">
        <v>15</v>
      </c>
      <c r="C191" s="838" t="s">
        <v>168</v>
      </c>
      <c r="D191" s="838" t="s">
        <v>168</v>
      </c>
      <c r="E191" s="838">
        <v>1</v>
      </c>
      <c r="F191" s="839" t="s">
        <v>168</v>
      </c>
      <c r="G191" s="859">
        <v>1</v>
      </c>
      <c r="H191" s="78">
        <v>5</v>
      </c>
      <c r="I191" s="79"/>
    </row>
    <row r="192" spans="1:9" x14ac:dyDescent="0.2">
      <c r="A192" s="61" t="s">
        <v>325</v>
      </c>
      <c r="B192" s="859">
        <v>10</v>
      </c>
      <c r="C192" s="838">
        <v>2</v>
      </c>
      <c r="D192" s="838" t="s">
        <v>168</v>
      </c>
      <c r="E192" s="838">
        <v>6</v>
      </c>
      <c r="F192" s="839" t="s">
        <v>168</v>
      </c>
      <c r="G192" s="859">
        <v>8</v>
      </c>
      <c r="H192" s="78">
        <v>7</v>
      </c>
      <c r="I192" s="79"/>
    </row>
    <row r="193" spans="1:9" x14ac:dyDescent="0.2">
      <c r="A193" s="61" t="s">
        <v>326</v>
      </c>
      <c r="B193" s="860">
        <v>1</v>
      </c>
      <c r="C193" s="67" t="s">
        <v>168</v>
      </c>
      <c r="D193" s="67" t="s">
        <v>168</v>
      </c>
      <c r="E193" s="67">
        <v>1</v>
      </c>
      <c r="F193" s="587" t="s">
        <v>168</v>
      </c>
      <c r="G193" s="860">
        <v>1</v>
      </c>
      <c r="H193" s="67" t="s">
        <v>168</v>
      </c>
      <c r="I193" s="79"/>
    </row>
    <row r="194" spans="1:9" x14ac:dyDescent="0.2">
      <c r="A194" s="61" t="s">
        <v>327</v>
      </c>
      <c r="B194" s="859">
        <v>1</v>
      </c>
      <c r="C194" s="838" t="s">
        <v>168</v>
      </c>
      <c r="D194" s="838" t="s">
        <v>168</v>
      </c>
      <c r="E194" s="838" t="s">
        <v>168</v>
      </c>
      <c r="F194" s="839" t="s">
        <v>168</v>
      </c>
      <c r="G194" s="859" t="s">
        <v>168</v>
      </c>
      <c r="H194" s="67" t="s">
        <v>168</v>
      </c>
      <c r="I194" s="79"/>
    </row>
    <row r="195" spans="1:9" x14ac:dyDescent="0.2">
      <c r="A195" s="61" t="s">
        <v>328</v>
      </c>
      <c r="B195" s="859">
        <v>26</v>
      </c>
      <c r="C195" s="67">
        <v>3</v>
      </c>
      <c r="D195" s="67" t="s">
        <v>168</v>
      </c>
      <c r="E195" s="67">
        <v>1</v>
      </c>
      <c r="F195" s="587" t="s">
        <v>168</v>
      </c>
      <c r="G195" s="859">
        <v>4</v>
      </c>
      <c r="H195" s="78">
        <v>4</v>
      </c>
      <c r="I195" s="79"/>
    </row>
    <row r="196" spans="1:9" x14ac:dyDescent="0.2">
      <c r="A196" s="61" t="s">
        <v>329</v>
      </c>
      <c r="B196" s="860">
        <v>2</v>
      </c>
      <c r="C196" s="67" t="s">
        <v>168</v>
      </c>
      <c r="D196" s="67" t="s">
        <v>168</v>
      </c>
      <c r="E196" s="67">
        <v>1</v>
      </c>
      <c r="F196" s="587" t="s">
        <v>168</v>
      </c>
      <c r="G196" s="860">
        <v>1</v>
      </c>
      <c r="H196" s="67">
        <v>1</v>
      </c>
      <c r="I196" s="79"/>
    </row>
    <row r="197" spans="1:9" x14ac:dyDescent="0.2">
      <c r="A197" s="61" t="s">
        <v>330</v>
      </c>
      <c r="B197" s="859" t="s">
        <v>168</v>
      </c>
      <c r="C197" s="67" t="s">
        <v>168</v>
      </c>
      <c r="D197" s="67" t="s">
        <v>168</v>
      </c>
      <c r="E197" s="67" t="s">
        <v>168</v>
      </c>
      <c r="F197" s="587" t="s">
        <v>168</v>
      </c>
      <c r="G197" s="859" t="s">
        <v>168</v>
      </c>
      <c r="H197" s="78" t="s">
        <v>168</v>
      </c>
      <c r="I197" s="79"/>
    </row>
    <row r="198" spans="1:9" x14ac:dyDescent="0.2">
      <c r="A198" s="61" t="s">
        <v>331</v>
      </c>
      <c r="B198" s="859" t="s">
        <v>168</v>
      </c>
      <c r="C198" s="67" t="s">
        <v>168</v>
      </c>
      <c r="D198" s="67" t="s">
        <v>168</v>
      </c>
      <c r="E198" s="67" t="s">
        <v>168</v>
      </c>
      <c r="F198" s="587" t="s">
        <v>168</v>
      </c>
      <c r="G198" s="859" t="s">
        <v>168</v>
      </c>
      <c r="H198" s="67" t="s">
        <v>168</v>
      </c>
      <c r="I198" s="79"/>
    </row>
    <row r="199" spans="1:9" x14ac:dyDescent="0.2">
      <c r="A199" s="61" t="s">
        <v>332</v>
      </c>
      <c r="B199" s="860" t="s">
        <v>168</v>
      </c>
      <c r="C199" s="67" t="s">
        <v>168</v>
      </c>
      <c r="D199" s="67" t="s">
        <v>168</v>
      </c>
      <c r="E199" s="67" t="s">
        <v>168</v>
      </c>
      <c r="F199" s="587" t="s">
        <v>168</v>
      </c>
      <c r="G199" s="860" t="s">
        <v>168</v>
      </c>
      <c r="H199" s="78" t="s">
        <v>168</v>
      </c>
      <c r="I199" s="79"/>
    </row>
    <row r="200" spans="1:9" x14ac:dyDescent="0.2">
      <c r="A200" s="61" t="s">
        <v>351</v>
      </c>
      <c r="B200" s="859" t="s">
        <v>168</v>
      </c>
      <c r="C200" s="67" t="s">
        <v>168</v>
      </c>
      <c r="D200" s="67" t="s">
        <v>168</v>
      </c>
      <c r="E200" s="67" t="s">
        <v>168</v>
      </c>
      <c r="F200" s="587" t="s">
        <v>168</v>
      </c>
      <c r="G200" s="859" t="s">
        <v>168</v>
      </c>
      <c r="H200" s="78" t="s">
        <v>168</v>
      </c>
      <c r="I200" s="79"/>
    </row>
    <row r="201" spans="1:9" x14ac:dyDescent="0.2">
      <c r="B201" s="859"/>
      <c r="C201" s="67"/>
      <c r="D201" s="67"/>
      <c r="E201" s="67"/>
      <c r="F201" s="587"/>
      <c r="G201" s="859"/>
      <c r="H201" s="78"/>
      <c r="I201" s="79"/>
    </row>
    <row r="202" spans="1:9" x14ac:dyDescent="0.2">
      <c r="A202" s="60" t="s">
        <v>352</v>
      </c>
      <c r="B202" s="859"/>
      <c r="C202" s="67"/>
      <c r="D202" s="67"/>
      <c r="E202" s="67"/>
      <c r="F202" s="587"/>
      <c r="G202" s="859"/>
      <c r="H202" s="78"/>
      <c r="I202" s="79"/>
    </row>
    <row r="203" spans="1:9" ht="25.5" x14ac:dyDescent="0.2">
      <c r="A203" s="80" t="s">
        <v>353</v>
      </c>
      <c r="B203" s="859" t="s">
        <v>168</v>
      </c>
      <c r="C203" s="838" t="s">
        <v>168</v>
      </c>
      <c r="D203" s="838" t="s">
        <v>168</v>
      </c>
      <c r="E203" s="838" t="s">
        <v>168</v>
      </c>
      <c r="F203" s="839" t="s">
        <v>168</v>
      </c>
      <c r="G203" s="859" t="s">
        <v>168</v>
      </c>
      <c r="H203" s="78" t="s">
        <v>168</v>
      </c>
      <c r="I203" s="79"/>
    </row>
    <row r="204" spans="1:9" x14ac:dyDescent="0.2">
      <c r="B204" s="861"/>
      <c r="C204" s="78"/>
      <c r="D204" s="63"/>
      <c r="E204" s="78"/>
      <c r="F204" s="51"/>
      <c r="G204" s="861"/>
      <c r="H204" s="78"/>
      <c r="I204" s="79"/>
    </row>
    <row r="205" spans="1:9" x14ac:dyDescent="0.2">
      <c r="A205" s="96" t="s">
        <v>152</v>
      </c>
      <c r="B205" s="861">
        <v>80</v>
      </c>
      <c r="C205" s="97">
        <v>11</v>
      </c>
      <c r="D205" s="97">
        <v>1</v>
      </c>
      <c r="E205" s="97">
        <v>18</v>
      </c>
      <c r="F205" s="98">
        <v>3</v>
      </c>
      <c r="G205" s="861">
        <v>33</v>
      </c>
      <c r="H205" s="97">
        <v>28</v>
      </c>
      <c r="I205" s="79"/>
    </row>
    <row r="206" spans="1:9" x14ac:dyDescent="0.2">
      <c r="A206" s="72"/>
      <c r="B206" s="63"/>
      <c r="C206" s="63"/>
      <c r="D206" s="63"/>
      <c r="E206" s="63"/>
      <c r="F206" s="67"/>
      <c r="G206" s="63"/>
      <c r="H206" s="63"/>
      <c r="I206" s="79"/>
    </row>
    <row r="207" spans="1:9" x14ac:dyDescent="0.2">
      <c r="B207" s="83" t="str">
        <f t="shared" ref="B207:H207" si="7">IF(B205=B14,"","ERROR WITH TOP TABLE")</f>
        <v/>
      </c>
      <c r="C207" s="83" t="str">
        <f t="shared" si="7"/>
        <v/>
      </c>
      <c r="D207" s="83" t="str">
        <f t="shared" si="7"/>
        <v/>
      </c>
      <c r="E207" s="83" t="str">
        <f t="shared" si="7"/>
        <v/>
      </c>
      <c r="F207" s="83" t="str">
        <f t="shared" si="7"/>
        <v/>
      </c>
      <c r="G207" s="84" t="str">
        <f t="shared" si="7"/>
        <v/>
      </c>
      <c r="H207" s="83" t="str">
        <f t="shared" si="7"/>
        <v/>
      </c>
    </row>
    <row r="208" spans="1:9" ht="12.75" customHeight="1" x14ac:dyDescent="0.2">
      <c r="A208" s="1275" t="s">
        <v>484</v>
      </c>
      <c r="B208" s="1273" t="s">
        <v>306</v>
      </c>
      <c r="C208" s="1271" t="s">
        <v>305</v>
      </c>
      <c r="D208" s="1271"/>
      <c r="E208" s="1271"/>
      <c r="F208" s="1272"/>
      <c r="G208" s="1272"/>
      <c r="H208" s="1273" t="s">
        <v>310</v>
      </c>
    </row>
    <row r="209" spans="1:9" ht="39.75" x14ac:dyDescent="0.2">
      <c r="A209" s="1276"/>
      <c r="B209" s="1274"/>
      <c r="C209" s="94" t="s">
        <v>307</v>
      </c>
      <c r="D209" s="94" t="s">
        <v>308</v>
      </c>
      <c r="E209" s="94" t="s">
        <v>309</v>
      </c>
      <c r="F209" s="94" t="s">
        <v>615</v>
      </c>
      <c r="G209" s="95" t="s">
        <v>152</v>
      </c>
      <c r="H209" s="1274"/>
    </row>
    <row r="210" spans="1:9" x14ac:dyDescent="0.2">
      <c r="A210" s="55"/>
      <c r="B210" s="863"/>
      <c r="C210" s="836"/>
      <c r="D210" s="836"/>
      <c r="E210" s="836"/>
      <c r="F210" s="837"/>
      <c r="G210" s="858"/>
      <c r="H210" s="75"/>
    </row>
    <row r="211" spans="1:9" x14ac:dyDescent="0.2">
      <c r="A211" s="76" t="s">
        <v>311</v>
      </c>
      <c r="B211" s="864"/>
      <c r="C211" s="838"/>
      <c r="D211" s="838"/>
      <c r="E211" s="838"/>
      <c r="F211" s="839"/>
      <c r="G211" s="859"/>
      <c r="H211" s="77"/>
    </row>
    <row r="212" spans="1:9" x14ac:dyDescent="0.2">
      <c r="A212" s="61" t="s">
        <v>312</v>
      </c>
      <c r="B212" s="865">
        <v>1</v>
      </c>
      <c r="C212" s="67" t="s">
        <v>168</v>
      </c>
      <c r="D212" s="67" t="s">
        <v>168</v>
      </c>
      <c r="E212" s="67">
        <v>1</v>
      </c>
      <c r="F212" s="587" t="s">
        <v>168</v>
      </c>
      <c r="G212" s="860">
        <v>1</v>
      </c>
      <c r="H212" s="78" t="s">
        <v>168</v>
      </c>
      <c r="I212" s="79"/>
    </row>
    <row r="213" spans="1:9" x14ac:dyDescent="0.2">
      <c r="A213" s="61" t="s">
        <v>313</v>
      </c>
      <c r="B213" s="865" t="s">
        <v>168</v>
      </c>
      <c r="C213" s="838">
        <v>1</v>
      </c>
      <c r="D213" s="838" t="s">
        <v>168</v>
      </c>
      <c r="E213" s="838" t="s">
        <v>168</v>
      </c>
      <c r="F213" s="839" t="s">
        <v>168</v>
      </c>
      <c r="G213" s="859">
        <v>1</v>
      </c>
      <c r="H213" s="78" t="s">
        <v>168</v>
      </c>
      <c r="I213" s="79"/>
    </row>
    <row r="214" spans="1:9" x14ac:dyDescent="0.2">
      <c r="A214" s="61" t="s">
        <v>314</v>
      </c>
      <c r="B214" s="865">
        <v>5</v>
      </c>
      <c r="C214" s="67">
        <v>2</v>
      </c>
      <c r="D214" s="67">
        <v>1</v>
      </c>
      <c r="E214" s="67">
        <v>2</v>
      </c>
      <c r="F214" s="587" t="s">
        <v>168</v>
      </c>
      <c r="G214" s="859">
        <v>5</v>
      </c>
      <c r="H214" s="78">
        <v>3</v>
      </c>
      <c r="I214" s="79"/>
    </row>
    <row r="215" spans="1:9" x14ac:dyDescent="0.2">
      <c r="A215" s="61" t="s">
        <v>315</v>
      </c>
      <c r="B215" s="860">
        <v>2</v>
      </c>
      <c r="C215" s="67" t="s">
        <v>168</v>
      </c>
      <c r="D215" s="67" t="s">
        <v>168</v>
      </c>
      <c r="E215" s="67">
        <v>3</v>
      </c>
      <c r="F215" s="587" t="s">
        <v>168</v>
      </c>
      <c r="G215" s="859">
        <v>3</v>
      </c>
      <c r="H215" s="67">
        <v>3</v>
      </c>
      <c r="I215" s="79"/>
    </row>
    <row r="216" spans="1:9" x14ac:dyDescent="0.2">
      <c r="A216" s="61" t="s">
        <v>316</v>
      </c>
      <c r="B216" s="865">
        <v>3</v>
      </c>
      <c r="C216" s="67" t="s">
        <v>168</v>
      </c>
      <c r="D216" s="67">
        <v>1</v>
      </c>
      <c r="E216" s="67" t="s">
        <v>168</v>
      </c>
      <c r="F216" s="587" t="s">
        <v>168</v>
      </c>
      <c r="G216" s="859">
        <v>1</v>
      </c>
      <c r="H216" s="78">
        <v>4</v>
      </c>
      <c r="I216" s="79"/>
    </row>
    <row r="217" spans="1:9" x14ac:dyDescent="0.2">
      <c r="A217" s="61" t="s">
        <v>317</v>
      </c>
      <c r="B217" s="865">
        <v>2</v>
      </c>
      <c r="C217" s="67">
        <v>1</v>
      </c>
      <c r="D217" s="67" t="s">
        <v>168</v>
      </c>
      <c r="E217" s="67" t="s">
        <v>168</v>
      </c>
      <c r="F217" s="587" t="s">
        <v>168</v>
      </c>
      <c r="G217" s="860">
        <v>1</v>
      </c>
      <c r="H217" s="78">
        <v>1</v>
      </c>
      <c r="I217" s="79"/>
    </row>
    <row r="218" spans="1:9" x14ac:dyDescent="0.2">
      <c r="A218" s="61" t="s">
        <v>318</v>
      </c>
      <c r="B218" s="860" t="s">
        <v>168</v>
      </c>
      <c r="C218" s="67" t="s">
        <v>168</v>
      </c>
      <c r="D218" s="67" t="s">
        <v>168</v>
      </c>
      <c r="E218" s="67" t="s">
        <v>168</v>
      </c>
      <c r="F218" s="587" t="s">
        <v>168</v>
      </c>
      <c r="G218" s="860" t="s">
        <v>168</v>
      </c>
      <c r="H218" s="67" t="s">
        <v>168</v>
      </c>
      <c r="I218" s="79"/>
    </row>
    <row r="219" spans="1:9" x14ac:dyDescent="0.2">
      <c r="A219" s="61" t="s">
        <v>487</v>
      </c>
      <c r="B219" s="865" t="s">
        <v>168</v>
      </c>
      <c r="C219" s="67" t="s">
        <v>168</v>
      </c>
      <c r="D219" s="67" t="s">
        <v>168</v>
      </c>
      <c r="E219" s="67">
        <v>1</v>
      </c>
      <c r="F219" s="587" t="s">
        <v>168</v>
      </c>
      <c r="G219" s="859">
        <v>1</v>
      </c>
      <c r="H219" s="67" t="s">
        <v>168</v>
      </c>
      <c r="I219" s="79"/>
    </row>
    <row r="220" spans="1:9" x14ac:dyDescent="0.2">
      <c r="A220" s="61" t="s">
        <v>319</v>
      </c>
      <c r="B220" s="865">
        <v>2</v>
      </c>
      <c r="C220" s="67" t="s">
        <v>168</v>
      </c>
      <c r="D220" s="67" t="s">
        <v>168</v>
      </c>
      <c r="E220" s="67">
        <v>3</v>
      </c>
      <c r="F220" s="587" t="s">
        <v>168</v>
      </c>
      <c r="G220" s="859">
        <v>3</v>
      </c>
      <c r="H220" s="78">
        <v>1</v>
      </c>
      <c r="I220" s="79"/>
    </row>
    <row r="221" spans="1:9" x14ac:dyDescent="0.2">
      <c r="A221" s="61" t="s">
        <v>320</v>
      </c>
      <c r="B221" s="860" t="s">
        <v>168</v>
      </c>
      <c r="C221" s="67" t="s">
        <v>168</v>
      </c>
      <c r="D221" s="67" t="s">
        <v>168</v>
      </c>
      <c r="E221" s="67" t="s">
        <v>168</v>
      </c>
      <c r="F221" s="587" t="s">
        <v>168</v>
      </c>
      <c r="G221" s="859" t="s">
        <v>168</v>
      </c>
      <c r="H221" s="67" t="s">
        <v>168</v>
      </c>
      <c r="I221" s="79"/>
    </row>
    <row r="222" spans="1:9" x14ac:dyDescent="0.2">
      <c r="A222" s="61" t="s">
        <v>321</v>
      </c>
      <c r="B222" s="865">
        <v>6</v>
      </c>
      <c r="C222" s="838" t="s">
        <v>168</v>
      </c>
      <c r="D222" s="838" t="s">
        <v>168</v>
      </c>
      <c r="E222" s="838" t="s">
        <v>168</v>
      </c>
      <c r="F222" s="839" t="s">
        <v>168</v>
      </c>
      <c r="G222" s="859" t="s">
        <v>168</v>
      </c>
      <c r="H222" s="78">
        <v>6</v>
      </c>
      <c r="I222" s="79"/>
    </row>
    <row r="223" spans="1:9" x14ac:dyDescent="0.2">
      <c r="A223" s="61" t="s">
        <v>324</v>
      </c>
      <c r="B223" s="865">
        <v>9</v>
      </c>
      <c r="C223" s="838">
        <v>1</v>
      </c>
      <c r="D223" s="838">
        <v>1</v>
      </c>
      <c r="E223" s="838">
        <v>5</v>
      </c>
      <c r="F223" s="839" t="s">
        <v>168</v>
      </c>
      <c r="G223" s="859">
        <v>7</v>
      </c>
      <c r="H223" s="78">
        <v>4</v>
      </c>
      <c r="I223" s="79"/>
    </row>
    <row r="224" spans="1:9" x14ac:dyDescent="0.2">
      <c r="A224" s="61" t="s">
        <v>325</v>
      </c>
      <c r="B224" s="860">
        <v>8</v>
      </c>
      <c r="C224" s="67" t="s">
        <v>168</v>
      </c>
      <c r="D224" s="67" t="s">
        <v>168</v>
      </c>
      <c r="E224" s="67">
        <v>3</v>
      </c>
      <c r="F224" s="587" t="s">
        <v>168</v>
      </c>
      <c r="G224" s="860">
        <v>3</v>
      </c>
      <c r="H224" s="67">
        <v>6</v>
      </c>
      <c r="I224" s="79"/>
    </row>
    <row r="225" spans="1:9" x14ac:dyDescent="0.2">
      <c r="A225" s="61" t="s">
        <v>326</v>
      </c>
      <c r="B225" s="860">
        <v>2</v>
      </c>
      <c r="C225" s="838">
        <v>1</v>
      </c>
      <c r="D225" s="838" t="s">
        <v>168</v>
      </c>
      <c r="E225" s="838" t="s">
        <v>168</v>
      </c>
      <c r="F225" s="839" t="s">
        <v>168</v>
      </c>
      <c r="G225" s="859">
        <v>1</v>
      </c>
      <c r="H225" s="67">
        <v>2</v>
      </c>
      <c r="I225" s="79"/>
    </row>
    <row r="226" spans="1:9" x14ac:dyDescent="0.2">
      <c r="A226" s="61" t="s">
        <v>327</v>
      </c>
      <c r="B226" s="865">
        <v>1</v>
      </c>
      <c r="C226" s="67" t="s">
        <v>168</v>
      </c>
      <c r="D226" s="67" t="s">
        <v>168</v>
      </c>
      <c r="E226" s="67">
        <v>3</v>
      </c>
      <c r="F226" s="587" t="s">
        <v>168</v>
      </c>
      <c r="G226" s="859">
        <v>3</v>
      </c>
      <c r="H226" s="78" t="s">
        <v>168</v>
      </c>
      <c r="I226" s="79"/>
    </row>
    <row r="227" spans="1:9" x14ac:dyDescent="0.2">
      <c r="A227" s="61" t="s">
        <v>328</v>
      </c>
      <c r="B227" s="860">
        <v>16</v>
      </c>
      <c r="C227" s="67">
        <v>4</v>
      </c>
      <c r="D227" s="67" t="s">
        <v>168</v>
      </c>
      <c r="E227" s="67">
        <v>5</v>
      </c>
      <c r="F227" s="587" t="s">
        <v>168</v>
      </c>
      <c r="G227" s="860">
        <v>9</v>
      </c>
      <c r="H227" s="67">
        <v>8</v>
      </c>
      <c r="I227" s="79"/>
    </row>
    <row r="228" spans="1:9" x14ac:dyDescent="0.2">
      <c r="A228" s="61" t="s">
        <v>329</v>
      </c>
      <c r="B228" s="865">
        <v>1</v>
      </c>
      <c r="C228" s="67">
        <v>2</v>
      </c>
      <c r="D228" s="67" t="s">
        <v>168</v>
      </c>
      <c r="E228" s="67" t="s">
        <v>168</v>
      </c>
      <c r="F228" s="587" t="s">
        <v>168</v>
      </c>
      <c r="G228" s="859">
        <v>2</v>
      </c>
      <c r="H228" s="78" t="s">
        <v>168</v>
      </c>
      <c r="I228" s="79"/>
    </row>
    <row r="229" spans="1:9" x14ac:dyDescent="0.2">
      <c r="A229" s="61" t="s">
        <v>330</v>
      </c>
      <c r="B229" s="865">
        <v>1</v>
      </c>
      <c r="C229" s="67">
        <v>1</v>
      </c>
      <c r="D229" s="67" t="s">
        <v>168</v>
      </c>
      <c r="E229" s="67" t="s">
        <v>168</v>
      </c>
      <c r="F229" s="587" t="s">
        <v>168</v>
      </c>
      <c r="G229" s="859">
        <v>1</v>
      </c>
      <c r="H229" s="67" t="s">
        <v>168</v>
      </c>
      <c r="I229" s="79"/>
    </row>
    <row r="230" spans="1:9" x14ac:dyDescent="0.2">
      <c r="A230" s="61" t="s">
        <v>331</v>
      </c>
      <c r="B230" s="865">
        <v>4</v>
      </c>
      <c r="C230" s="67" t="s">
        <v>168</v>
      </c>
      <c r="D230" s="67" t="s">
        <v>168</v>
      </c>
      <c r="E230" s="67">
        <v>2</v>
      </c>
      <c r="F230" s="587" t="s">
        <v>168</v>
      </c>
      <c r="G230" s="860">
        <v>2</v>
      </c>
      <c r="H230" s="78">
        <v>2</v>
      </c>
      <c r="I230" s="79"/>
    </row>
    <row r="231" spans="1:9" x14ac:dyDescent="0.2">
      <c r="A231" s="61" t="s">
        <v>332</v>
      </c>
      <c r="B231" s="865" t="s">
        <v>168</v>
      </c>
      <c r="C231" s="67" t="s">
        <v>168</v>
      </c>
      <c r="D231" s="67" t="s">
        <v>168</v>
      </c>
      <c r="E231" s="67" t="s">
        <v>168</v>
      </c>
      <c r="F231" s="587" t="s">
        <v>168</v>
      </c>
      <c r="G231" s="859" t="s">
        <v>168</v>
      </c>
      <c r="H231" s="78" t="s">
        <v>168</v>
      </c>
      <c r="I231" s="79"/>
    </row>
    <row r="232" spans="1:9" x14ac:dyDescent="0.2">
      <c r="A232" s="61" t="s">
        <v>351</v>
      </c>
      <c r="B232" s="865">
        <v>1</v>
      </c>
      <c r="C232" s="67">
        <v>1</v>
      </c>
      <c r="D232" s="67" t="s">
        <v>168</v>
      </c>
      <c r="E232" s="67" t="s">
        <v>168</v>
      </c>
      <c r="F232" s="587" t="s">
        <v>168</v>
      </c>
      <c r="G232" s="859">
        <v>1</v>
      </c>
      <c r="H232" s="78" t="s">
        <v>168</v>
      </c>
      <c r="I232" s="79"/>
    </row>
    <row r="233" spans="1:9" x14ac:dyDescent="0.2">
      <c r="B233" s="865"/>
      <c r="C233" s="67"/>
      <c r="D233" s="67"/>
      <c r="E233" s="67"/>
      <c r="F233" s="587"/>
      <c r="G233" s="859"/>
      <c r="H233" s="78"/>
      <c r="I233" s="79"/>
    </row>
    <row r="234" spans="1:9" x14ac:dyDescent="0.2">
      <c r="A234" s="60" t="s">
        <v>352</v>
      </c>
      <c r="B234" s="865"/>
      <c r="C234" s="838"/>
      <c r="D234" s="838"/>
      <c r="E234" s="838"/>
      <c r="F234" s="839"/>
      <c r="G234" s="859"/>
      <c r="H234" s="78"/>
      <c r="I234" s="79"/>
    </row>
    <row r="235" spans="1:9" ht="12.75" customHeight="1" x14ac:dyDescent="0.2">
      <c r="A235" s="88" t="s">
        <v>486</v>
      </c>
      <c r="B235" s="865" t="s">
        <v>168</v>
      </c>
      <c r="C235" s="78" t="s">
        <v>168</v>
      </c>
      <c r="D235" s="63">
        <v>1</v>
      </c>
      <c r="E235" s="78" t="s">
        <v>168</v>
      </c>
      <c r="F235" s="841" t="s">
        <v>168</v>
      </c>
      <c r="G235" s="859">
        <v>1</v>
      </c>
      <c r="H235" s="78" t="s">
        <v>168</v>
      </c>
      <c r="I235" s="79"/>
    </row>
    <row r="236" spans="1:9" ht="25.5" x14ac:dyDescent="0.2">
      <c r="A236" s="88" t="s">
        <v>353</v>
      </c>
      <c r="B236" s="865">
        <v>1</v>
      </c>
      <c r="C236" s="838" t="s">
        <v>168</v>
      </c>
      <c r="D236" s="838" t="s">
        <v>168</v>
      </c>
      <c r="E236" s="838" t="s">
        <v>168</v>
      </c>
      <c r="F236" s="839">
        <v>1</v>
      </c>
      <c r="G236" s="859">
        <v>1</v>
      </c>
      <c r="H236" s="78" t="s">
        <v>168</v>
      </c>
      <c r="I236" s="79"/>
    </row>
    <row r="237" spans="1:9" x14ac:dyDescent="0.2">
      <c r="B237" s="864"/>
      <c r="C237" s="838"/>
      <c r="D237" s="838"/>
      <c r="E237" s="838"/>
      <c r="F237" s="839"/>
      <c r="G237" s="859"/>
      <c r="H237" s="59"/>
      <c r="I237" s="79"/>
    </row>
    <row r="238" spans="1:9" x14ac:dyDescent="0.2">
      <c r="A238" s="96" t="s">
        <v>152</v>
      </c>
      <c r="B238" s="862">
        <v>65</v>
      </c>
      <c r="C238" s="97">
        <v>14</v>
      </c>
      <c r="D238" s="97">
        <v>4</v>
      </c>
      <c r="E238" s="97">
        <v>28</v>
      </c>
      <c r="F238" s="97">
        <v>1</v>
      </c>
      <c r="G238" s="862">
        <v>47</v>
      </c>
      <c r="H238" s="97">
        <v>40</v>
      </c>
      <c r="I238" s="79"/>
    </row>
    <row r="239" spans="1:9" x14ac:dyDescent="0.2">
      <c r="A239" s="72"/>
      <c r="B239" s="63"/>
      <c r="C239" s="63"/>
      <c r="D239" s="63"/>
      <c r="E239" s="63"/>
      <c r="F239" s="63"/>
      <c r="G239" s="63"/>
      <c r="H239" s="63"/>
      <c r="I239" s="79"/>
    </row>
    <row r="240" spans="1:9" x14ac:dyDescent="0.2">
      <c r="A240" s="72"/>
      <c r="B240" s="250" t="str">
        <f t="shared" ref="B240:H240" si="8">IF(AND(B238="-",SUM(B212:B236)=0),"",IF(B238=SUM(B212:B236),"","TOTALS DON’T MATCH SUM OF THE PART"))</f>
        <v/>
      </c>
      <c r="C240" s="250" t="str">
        <f t="shared" si="8"/>
        <v/>
      </c>
      <c r="D240" s="250" t="str">
        <f t="shared" si="8"/>
        <v/>
      </c>
      <c r="E240" s="250" t="str">
        <f t="shared" si="8"/>
        <v/>
      </c>
      <c r="F240" s="250" t="str">
        <f t="shared" si="8"/>
        <v/>
      </c>
      <c r="G240" s="250" t="str">
        <f t="shared" si="8"/>
        <v/>
      </c>
      <c r="H240" s="250" t="str">
        <f t="shared" si="8"/>
        <v/>
      </c>
    </row>
    <row r="241" spans="1:17" ht="12.75" customHeight="1" x14ac:dyDescent="0.2">
      <c r="A241" s="1275" t="s">
        <v>485</v>
      </c>
      <c r="B241" s="1273" t="s">
        <v>306</v>
      </c>
      <c r="C241" s="1271" t="s">
        <v>305</v>
      </c>
      <c r="D241" s="1271"/>
      <c r="E241" s="1271"/>
      <c r="F241" s="1272"/>
      <c r="G241" s="1272"/>
      <c r="H241" s="1273" t="s">
        <v>310</v>
      </c>
    </row>
    <row r="242" spans="1:17" ht="39.75" x14ac:dyDescent="0.2">
      <c r="A242" s="1276"/>
      <c r="B242" s="1274"/>
      <c r="C242" s="94" t="s">
        <v>307</v>
      </c>
      <c r="D242" s="94" t="s">
        <v>308</v>
      </c>
      <c r="E242" s="94" t="s">
        <v>309</v>
      </c>
      <c r="F242" s="94" t="s">
        <v>615</v>
      </c>
      <c r="G242" s="95" t="s">
        <v>152</v>
      </c>
      <c r="H242" s="1274"/>
    </row>
    <row r="243" spans="1:17" x14ac:dyDescent="0.2">
      <c r="A243" s="55"/>
      <c r="B243" s="863"/>
      <c r="C243" s="836"/>
      <c r="D243" s="836"/>
      <c r="E243" s="836"/>
      <c r="F243" s="837"/>
      <c r="G243" s="858"/>
      <c r="H243" s="75"/>
    </row>
    <row r="244" spans="1:17" x14ac:dyDescent="0.2">
      <c r="A244" s="76" t="s">
        <v>311</v>
      </c>
      <c r="B244" s="864"/>
      <c r="C244" s="838"/>
      <c r="D244" s="838"/>
      <c r="E244" s="838"/>
      <c r="F244" s="839"/>
      <c r="G244" s="859"/>
      <c r="H244" s="77"/>
    </row>
    <row r="245" spans="1:17" x14ac:dyDescent="0.2">
      <c r="A245" s="61" t="s">
        <v>312</v>
      </c>
      <c r="B245" s="865">
        <v>1</v>
      </c>
      <c r="C245" s="67" t="s">
        <v>168</v>
      </c>
      <c r="D245" s="67" t="s">
        <v>168</v>
      </c>
      <c r="E245" s="67" t="s">
        <v>168</v>
      </c>
      <c r="F245" s="587" t="s">
        <v>168</v>
      </c>
      <c r="G245" s="860" t="s">
        <v>168</v>
      </c>
      <c r="H245" s="78">
        <v>2</v>
      </c>
      <c r="I245" s="79"/>
    </row>
    <row r="246" spans="1:17" x14ac:dyDescent="0.2">
      <c r="A246" s="61" t="s">
        <v>313</v>
      </c>
      <c r="B246" s="865">
        <v>4</v>
      </c>
      <c r="C246" s="838">
        <v>2</v>
      </c>
      <c r="D246" s="838" t="s">
        <v>168</v>
      </c>
      <c r="E246" s="838">
        <v>1</v>
      </c>
      <c r="F246" s="839" t="s">
        <v>168</v>
      </c>
      <c r="G246" s="859">
        <v>3</v>
      </c>
      <c r="H246" s="78">
        <v>2</v>
      </c>
      <c r="I246" s="79"/>
    </row>
    <row r="247" spans="1:17" x14ac:dyDescent="0.2">
      <c r="A247" s="61" t="s">
        <v>314</v>
      </c>
      <c r="B247" s="865">
        <v>2</v>
      </c>
      <c r="C247" s="67">
        <v>3</v>
      </c>
      <c r="D247" s="67" t="s">
        <v>168</v>
      </c>
      <c r="E247" s="67">
        <v>1</v>
      </c>
      <c r="F247" s="587" t="s">
        <v>168</v>
      </c>
      <c r="G247" s="859">
        <v>4</v>
      </c>
      <c r="H247" s="78">
        <v>4</v>
      </c>
      <c r="I247" s="79"/>
    </row>
    <row r="248" spans="1:17" x14ac:dyDescent="0.2">
      <c r="A248" s="61" t="s">
        <v>315</v>
      </c>
      <c r="B248" s="860">
        <v>1</v>
      </c>
      <c r="C248" s="67" t="s">
        <v>168</v>
      </c>
      <c r="D248" s="67" t="s">
        <v>168</v>
      </c>
      <c r="E248" s="67">
        <v>1</v>
      </c>
      <c r="F248" s="587" t="s">
        <v>168</v>
      </c>
      <c r="G248" s="859">
        <v>1</v>
      </c>
      <c r="H248" s="67">
        <v>2</v>
      </c>
      <c r="I248" s="79"/>
    </row>
    <row r="249" spans="1:17" x14ac:dyDescent="0.2">
      <c r="A249" s="61" t="s">
        <v>316</v>
      </c>
      <c r="B249" s="865">
        <v>1</v>
      </c>
      <c r="C249" s="67" t="s">
        <v>168</v>
      </c>
      <c r="D249" s="67" t="s">
        <v>168</v>
      </c>
      <c r="E249" s="67">
        <v>1</v>
      </c>
      <c r="F249" s="587" t="s">
        <v>168</v>
      </c>
      <c r="G249" s="859">
        <v>1</v>
      </c>
      <c r="H249" s="78">
        <v>1</v>
      </c>
      <c r="I249" s="79"/>
    </row>
    <row r="250" spans="1:17" x14ac:dyDescent="0.2">
      <c r="A250" s="61" t="s">
        <v>317</v>
      </c>
      <c r="B250" s="865" t="s">
        <v>168</v>
      </c>
      <c r="C250" s="67">
        <v>1</v>
      </c>
      <c r="D250" s="67" t="s">
        <v>168</v>
      </c>
      <c r="E250" s="67" t="s">
        <v>168</v>
      </c>
      <c r="F250" s="587" t="s">
        <v>168</v>
      </c>
      <c r="G250" s="860">
        <v>1</v>
      </c>
      <c r="H250" s="78">
        <v>1</v>
      </c>
      <c r="I250" s="79"/>
    </row>
    <row r="251" spans="1:17" x14ac:dyDescent="0.2">
      <c r="A251" s="61" t="s">
        <v>318</v>
      </c>
      <c r="B251" s="860" t="s">
        <v>168</v>
      </c>
      <c r="C251" s="67" t="s">
        <v>168</v>
      </c>
      <c r="D251" s="67" t="s">
        <v>168</v>
      </c>
      <c r="E251" s="67" t="s">
        <v>168</v>
      </c>
      <c r="F251" s="587" t="s">
        <v>168</v>
      </c>
      <c r="G251" s="860" t="s">
        <v>168</v>
      </c>
      <c r="H251" s="67" t="s">
        <v>168</v>
      </c>
      <c r="I251" s="79"/>
      <c r="J251" s="87"/>
      <c r="K251" s="90"/>
      <c r="L251" s="90"/>
      <c r="M251" s="77"/>
      <c r="N251" s="90"/>
      <c r="O251" s="77"/>
      <c r="P251" s="90"/>
      <c r="Q251" s="90"/>
    </row>
    <row r="252" spans="1:17" x14ac:dyDescent="0.2">
      <c r="A252" s="61" t="s">
        <v>487</v>
      </c>
      <c r="B252" s="865">
        <v>1</v>
      </c>
      <c r="C252" s="67" t="s">
        <v>168</v>
      </c>
      <c r="D252" s="67" t="s">
        <v>168</v>
      </c>
      <c r="E252" s="67">
        <v>1</v>
      </c>
      <c r="F252" s="587" t="s">
        <v>168</v>
      </c>
      <c r="G252" s="859">
        <v>1</v>
      </c>
      <c r="H252" s="67">
        <v>1</v>
      </c>
      <c r="I252" s="79"/>
      <c r="J252" s="87"/>
      <c r="K252" s="90"/>
      <c r="L252" s="90"/>
      <c r="M252" s="77"/>
      <c r="N252" s="90"/>
      <c r="O252" s="77"/>
      <c r="P252" s="90"/>
      <c r="Q252" s="90"/>
    </row>
    <row r="253" spans="1:17" x14ac:dyDescent="0.2">
      <c r="A253" s="61" t="s">
        <v>319</v>
      </c>
      <c r="B253" s="865">
        <v>2</v>
      </c>
      <c r="C253" s="67">
        <v>1</v>
      </c>
      <c r="D253" s="67" t="s">
        <v>168</v>
      </c>
      <c r="E253" s="67" t="s">
        <v>168</v>
      </c>
      <c r="F253" s="587" t="s">
        <v>168</v>
      </c>
      <c r="G253" s="859">
        <v>1</v>
      </c>
      <c r="H253" s="78">
        <v>2</v>
      </c>
      <c r="I253" s="79"/>
      <c r="J253" s="87"/>
      <c r="K253" s="90"/>
      <c r="L253" s="77"/>
      <c r="M253" s="77"/>
      <c r="N253" s="90"/>
      <c r="O253" s="77"/>
      <c r="P253" s="90"/>
      <c r="Q253" s="90"/>
    </row>
    <row r="254" spans="1:17" x14ac:dyDescent="0.2">
      <c r="A254" s="61" t="s">
        <v>320</v>
      </c>
      <c r="B254" s="860" t="s">
        <v>168</v>
      </c>
      <c r="C254" s="67" t="s">
        <v>168</v>
      </c>
      <c r="D254" s="67" t="s">
        <v>168</v>
      </c>
      <c r="E254" s="67" t="s">
        <v>168</v>
      </c>
      <c r="F254" s="587" t="s">
        <v>168</v>
      </c>
      <c r="G254" s="859" t="s">
        <v>168</v>
      </c>
      <c r="H254" s="67" t="s">
        <v>168</v>
      </c>
      <c r="I254" s="79"/>
      <c r="J254" s="87"/>
      <c r="K254" s="77"/>
      <c r="L254" s="90"/>
      <c r="M254" s="77"/>
      <c r="N254" s="89"/>
      <c r="O254" s="77"/>
      <c r="P254" s="90"/>
      <c r="Q254" s="90"/>
    </row>
    <row r="255" spans="1:17" x14ac:dyDescent="0.2">
      <c r="A255" s="61" t="s">
        <v>321</v>
      </c>
      <c r="B255" s="865" t="s">
        <v>168</v>
      </c>
      <c r="C255" s="838" t="s">
        <v>168</v>
      </c>
      <c r="D255" s="838" t="s">
        <v>168</v>
      </c>
      <c r="E255" s="838" t="s">
        <v>168</v>
      </c>
      <c r="F255" s="839" t="s">
        <v>168</v>
      </c>
      <c r="G255" s="859" t="s">
        <v>168</v>
      </c>
      <c r="H255" s="78" t="s">
        <v>168</v>
      </c>
      <c r="I255" s="79"/>
      <c r="J255" s="87"/>
      <c r="K255" s="77"/>
      <c r="L255" s="77"/>
      <c r="M255" s="77"/>
      <c r="N255" s="77"/>
      <c r="O255" s="77"/>
      <c r="P255" s="77"/>
      <c r="Q255" s="90"/>
    </row>
    <row r="256" spans="1:17" x14ac:dyDescent="0.2">
      <c r="A256" s="61" t="s">
        <v>324</v>
      </c>
      <c r="B256" s="865">
        <v>4</v>
      </c>
      <c r="C256" s="838">
        <v>3</v>
      </c>
      <c r="D256" s="838" t="s">
        <v>168</v>
      </c>
      <c r="E256" s="838">
        <v>2</v>
      </c>
      <c r="F256" s="839" t="s">
        <v>168</v>
      </c>
      <c r="G256" s="859">
        <v>5</v>
      </c>
      <c r="H256" s="78">
        <v>3</v>
      </c>
      <c r="I256" s="79"/>
      <c r="J256" s="87"/>
      <c r="K256" s="90"/>
      <c r="L256" s="77"/>
      <c r="M256" s="77"/>
      <c r="N256" s="89"/>
      <c r="O256" s="77"/>
      <c r="P256" s="90"/>
      <c r="Q256" s="90"/>
    </row>
    <row r="257" spans="1:17" x14ac:dyDescent="0.2">
      <c r="A257" s="61" t="s">
        <v>325</v>
      </c>
      <c r="B257" s="860">
        <v>1</v>
      </c>
      <c r="C257" s="67">
        <v>6</v>
      </c>
      <c r="D257" s="67" t="s">
        <v>168</v>
      </c>
      <c r="E257" s="67">
        <v>6</v>
      </c>
      <c r="F257" s="587" t="s">
        <v>168</v>
      </c>
      <c r="G257" s="860">
        <v>12</v>
      </c>
      <c r="H257" s="67" t="s">
        <v>168</v>
      </c>
      <c r="I257" s="79"/>
      <c r="J257" s="87"/>
      <c r="K257" s="90"/>
      <c r="L257" s="90"/>
      <c r="M257" s="77"/>
      <c r="N257" s="90"/>
      <c r="O257" s="77"/>
      <c r="P257" s="90"/>
      <c r="Q257" s="90"/>
    </row>
    <row r="258" spans="1:17" x14ac:dyDescent="0.2">
      <c r="A258" s="61" t="s">
        <v>488</v>
      </c>
      <c r="B258" s="860">
        <v>1</v>
      </c>
      <c r="C258" s="838" t="s">
        <v>168</v>
      </c>
      <c r="D258" s="838" t="s">
        <v>168</v>
      </c>
      <c r="E258" s="838" t="s">
        <v>168</v>
      </c>
      <c r="F258" s="839" t="s">
        <v>168</v>
      </c>
      <c r="G258" s="859" t="s">
        <v>168</v>
      </c>
      <c r="H258" s="67">
        <v>1</v>
      </c>
      <c r="I258" s="79"/>
      <c r="J258" s="87"/>
      <c r="K258" s="90"/>
      <c r="L258" s="90"/>
      <c r="M258" s="77"/>
      <c r="N258" s="90"/>
      <c r="O258" s="77"/>
      <c r="P258" s="90"/>
      <c r="Q258" s="90"/>
    </row>
    <row r="259" spans="1:17" x14ac:dyDescent="0.2">
      <c r="A259" s="61" t="s">
        <v>326</v>
      </c>
      <c r="B259" s="865" t="s">
        <v>168</v>
      </c>
      <c r="C259" s="67" t="s">
        <v>168</v>
      </c>
      <c r="D259" s="67" t="s">
        <v>168</v>
      </c>
      <c r="E259" s="67">
        <v>1</v>
      </c>
      <c r="F259" s="587" t="s">
        <v>168</v>
      </c>
      <c r="G259" s="859">
        <v>1</v>
      </c>
      <c r="H259" s="78" t="s">
        <v>168</v>
      </c>
      <c r="I259" s="79"/>
      <c r="J259" s="87"/>
      <c r="K259" s="90"/>
      <c r="L259" s="90"/>
      <c r="M259" s="77"/>
      <c r="N259" s="90"/>
      <c r="O259" s="77"/>
      <c r="P259" s="90"/>
      <c r="Q259" s="77"/>
    </row>
    <row r="260" spans="1:17" x14ac:dyDescent="0.2">
      <c r="A260" s="61" t="s">
        <v>327</v>
      </c>
      <c r="B260" s="860">
        <v>1</v>
      </c>
      <c r="C260" s="67">
        <v>1</v>
      </c>
      <c r="D260" s="67" t="s">
        <v>168</v>
      </c>
      <c r="E260" s="67">
        <v>3</v>
      </c>
      <c r="F260" s="587" t="s">
        <v>168</v>
      </c>
      <c r="G260" s="860">
        <v>4</v>
      </c>
      <c r="H260" s="67" t="s">
        <v>168</v>
      </c>
      <c r="I260" s="79"/>
      <c r="J260" s="87"/>
      <c r="K260" s="77"/>
      <c r="L260" s="77"/>
      <c r="M260" s="77"/>
      <c r="N260" s="90"/>
      <c r="O260" s="77"/>
      <c r="P260" s="77"/>
      <c r="Q260" s="77"/>
    </row>
    <row r="261" spans="1:17" x14ac:dyDescent="0.2">
      <c r="A261" s="61" t="s">
        <v>328</v>
      </c>
      <c r="B261" s="865">
        <v>7</v>
      </c>
      <c r="C261" s="67">
        <v>3</v>
      </c>
      <c r="D261" s="67" t="s">
        <v>168</v>
      </c>
      <c r="E261" s="67">
        <v>9</v>
      </c>
      <c r="F261" s="587"/>
      <c r="G261" s="859">
        <v>12</v>
      </c>
      <c r="H261" s="78">
        <v>1</v>
      </c>
      <c r="I261" s="79"/>
      <c r="J261" s="87"/>
      <c r="K261" s="77"/>
      <c r="L261" s="77"/>
      <c r="M261" s="77"/>
      <c r="N261" s="77"/>
      <c r="O261" s="77"/>
      <c r="P261" s="77"/>
      <c r="Q261" s="77"/>
    </row>
    <row r="262" spans="1:17" x14ac:dyDescent="0.2">
      <c r="A262" s="61" t="s">
        <v>329</v>
      </c>
      <c r="B262" s="865">
        <v>1</v>
      </c>
      <c r="C262" s="67">
        <v>1</v>
      </c>
      <c r="D262" s="67" t="s">
        <v>168</v>
      </c>
      <c r="E262" s="67" t="s">
        <v>168</v>
      </c>
      <c r="F262" s="587"/>
      <c r="G262" s="859">
        <v>1</v>
      </c>
      <c r="H262" s="67">
        <v>2</v>
      </c>
      <c r="I262" s="79"/>
      <c r="J262" s="87"/>
      <c r="K262" s="90"/>
      <c r="L262" s="90"/>
      <c r="M262" s="77"/>
      <c r="N262" s="90"/>
      <c r="O262" s="77"/>
      <c r="P262" s="90"/>
      <c r="Q262" s="90"/>
    </row>
    <row r="263" spans="1:17" x14ac:dyDescent="0.2">
      <c r="A263" s="61" t="s">
        <v>330</v>
      </c>
      <c r="B263" s="865">
        <v>3</v>
      </c>
      <c r="C263" s="67">
        <v>1</v>
      </c>
      <c r="D263" s="67" t="s">
        <v>168</v>
      </c>
      <c r="E263" s="67">
        <v>3</v>
      </c>
      <c r="F263" s="587" t="s">
        <v>168</v>
      </c>
      <c r="G263" s="860">
        <v>4</v>
      </c>
      <c r="H263" s="78">
        <v>2</v>
      </c>
      <c r="I263" s="79"/>
      <c r="J263" s="87"/>
      <c r="K263" s="77"/>
      <c r="L263" s="77"/>
      <c r="M263" s="77"/>
      <c r="N263" s="77"/>
      <c r="O263" s="77"/>
      <c r="P263" s="90"/>
      <c r="Q263" s="77"/>
    </row>
    <row r="264" spans="1:17" x14ac:dyDescent="0.2">
      <c r="A264" s="61" t="s">
        <v>331</v>
      </c>
      <c r="B264" s="865" t="s">
        <v>168</v>
      </c>
      <c r="C264" s="67" t="s">
        <v>168</v>
      </c>
      <c r="D264" s="67" t="s">
        <v>168</v>
      </c>
      <c r="E264" s="67" t="s">
        <v>168</v>
      </c>
      <c r="F264" s="587" t="s">
        <v>168</v>
      </c>
      <c r="G264" s="859" t="s">
        <v>168</v>
      </c>
      <c r="H264" s="78" t="s">
        <v>168</v>
      </c>
      <c r="I264" s="79"/>
      <c r="J264" s="87"/>
      <c r="K264" s="90"/>
      <c r="L264" s="90"/>
      <c r="M264" s="77"/>
      <c r="N264" s="90"/>
      <c r="O264" s="77"/>
      <c r="P264" s="90"/>
      <c r="Q264" s="90"/>
    </row>
    <row r="265" spans="1:17" x14ac:dyDescent="0.2">
      <c r="A265" s="61" t="s">
        <v>332</v>
      </c>
      <c r="B265" s="865" t="s">
        <v>168</v>
      </c>
      <c r="C265" s="67" t="s">
        <v>168</v>
      </c>
      <c r="D265" s="67" t="s">
        <v>168</v>
      </c>
      <c r="E265" s="67" t="s">
        <v>168</v>
      </c>
      <c r="F265" s="587" t="s">
        <v>168</v>
      </c>
      <c r="G265" s="859" t="s">
        <v>168</v>
      </c>
      <c r="H265" s="78" t="s">
        <v>168</v>
      </c>
      <c r="I265" s="79"/>
      <c r="J265" s="87"/>
      <c r="K265" s="90"/>
      <c r="L265" s="77"/>
      <c r="M265" s="77"/>
      <c r="N265" s="77"/>
      <c r="O265" s="77"/>
      <c r="P265" s="77"/>
      <c r="Q265" s="90"/>
    </row>
    <row r="266" spans="1:17" x14ac:dyDescent="0.2">
      <c r="A266" s="61" t="s">
        <v>351</v>
      </c>
      <c r="B266" s="865" t="s">
        <v>168</v>
      </c>
      <c r="C266" s="67">
        <v>2</v>
      </c>
      <c r="D266" s="67" t="s">
        <v>168</v>
      </c>
      <c r="E266" s="67" t="s">
        <v>168</v>
      </c>
      <c r="F266" s="587" t="s">
        <v>168</v>
      </c>
      <c r="G266" s="859">
        <v>2</v>
      </c>
      <c r="H266" s="78">
        <v>2</v>
      </c>
      <c r="I266" s="79"/>
    </row>
    <row r="267" spans="1:17" x14ac:dyDescent="0.2">
      <c r="A267" s="61"/>
      <c r="B267" s="865"/>
      <c r="C267" s="838"/>
      <c r="D267" s="838"/>
      <c r="E267" s="838"/>
      <c r="F267" s="839"/>
      <c r="G267" s="859"/>
      <c r="H267" s="78"/>
      <c r="I267" s="79"/>
    </row>
    <row r="268" spans="1:17" x14ac:dyDescent="0.2">
      <c r="A268" s="60" t="s">
        <v>352</v>
      </c>
      <c r="B268" s="865"/>
      <c r="C268" s="78"/>
      <c r="D268" s="63"/>
      <c r="E268" s="78"/>
      <c r="F268" s="841"/>
      <c r="G268" s="859"/>
      <c r="H268" s="78"/>
      <c r="I268" s="79"/>
    </row>
    <row r="269" spans="1:17" ht="25.5" x14ac:dyDescent="0.2">
      <c r="A269" s="88" t="s">
        <v>486</v>
      </c>
      <c r="B269" s="865">
        <v>3</v>
      </c>
      <c r="C269" s="838">
        <v>3</v>
      </c>
      <c r="D269" s="838" t="s">
        <v>168</v>
      </c>
      <c r="E269" s="838">
        <v>1</v>
      </c>
      <c r="F269" s="839" t="s">
        <v>168</v>
      </c>
      <c r="G269" s="859">
        <v>4</v>
      </c>
      <c r="H269" s="78" t="s">
        <v>168</v>
      </c>
      <c r="I269" s="79"/>
    </row>
    <row r="270" spans="1:17" ht="25.5" x14ac:dyDescent="0.2">
      <c r="A270" s="88" t="s">
        <v>353</v>
      </c>
      <c r="B270" s="865" t="s">
        <v>168</v>
      </c>
      <c r="C270" s="838">
        <v>1</v>
      </c>
      <c r="D270" s="838" t="s">
        <v>168</v>
      </c>
      <c r="E270" s="838" t="s">
        <v>168</v>
      </c>
      <c r="F270" s="839" t="s">
        <v>168</v>
      </c>
      <c r="G270" s="859">
        <v>1</v>
      </c>
      <c r="H270" s="78" t="s">
        <v>168</v>
      </c>
      <c r="I270" s="79"/>
    </row>
    <row r="271" spans="1:17" x14ac:dyDescent="0.2">
      <c r="B271" s="864"/>
      <c r="C271" s="838"/>
      <c r="D271" s="838"/>
      <c r="E271" s="838"/>
      <c r="F271" s="839"/>
      <c r="G271" s="859"/>
      <c r="H271" s="59"/>
      <c r="I271" s="79"/>
    </row>
    <row r="272" spans="1:17" x14ac:dyDescent="0.2">
      <c r="A272" s="96" t="s">
        <v>152</v>
      </c>
      <c r="B272" s="862">
        <v>33</v>
      </c>
      <c r="C272" s="97">
        <v>28</v>
      </c>
      <c r="D272" s="97" t="s">
        <v>168</v>
      </c>
      <c r="E272" s="97">
        <v>30</v>
      </c>
      <c r="F272" s="97" t="s">
        <v>168</v>
      </c>
      <c r="G272" s="862">
        <v>58</v>
      </c>
      <c r="H272" s="97">
        <v>26</v>
      </c>
      <c r="I272" s="79"/>
    </row>
    <row r="273" spans="1:24" x14ac:dyDescent="0.2">
      <c r="A273" s="72"/>
      <c r="B273" s="63"/>
      <c r="C273" s="63"/>
      <c r="D273" s="63"/>
      <c r="E273" s="63"/>
      <c r="F273" s="63"/>
      <c r="G273" s="63"/>
      <c r="H273" s="63"/>
      <c r="I273" s="79"/>
    </row>
    <row r="274" spans="1:24" x14ac:dyDescent="0.2">
      <c r="A274" s="72"/>
      <c r="B274" s="250"/>
      <c r="C274" s="250"/>
      <c r="D274" s="250"/>
      <c r="E274" s="250"/>
      <c r="F274" s="250"/>
      <c r="G274" s="250"/>
      <c r="H274" s="250"/>
      <c r="Q274" s="1277"/>
      <c r="R274" s="1273"/>
      <c r="S274" s="1283"/>
      <c r="T274" s="1283"/>
      <c r="U274" s="1283"/>
      <c r="V274" s="1284"/>
      <c r="W274" s="1284"/>
      <c r="X274" s="1273"/>
    </row>
    <row r="275" spans="1:24" ht="12.75" customHeight="1" x14ac:dyDescent="0.2">
      <c r="A275" s="1275" t="s">
        <v>499</v>
      </c>
      <c r="B275" s="1273" t="s">
        <v>306</v>
      </c>
      <c r="C275" s="1271" t="s">
        <v>305</v>
      </c>
      <c r="D275" s="1271"/>
      <c r="E275" s="1271"/>
      <c r="F275" s="1272"/>
      <c r="G275" s="1272"/>
      <c r="H275" s="1285" t="s">
        <v>310</v>
      </c>
      <c r="Q275" s="1287"/>
      <c r="R275" s="1282"/>
      <c r="S275" s="381"/>
      <c r="T275" s="381"/>
      <c r="U275" s="381"/>
      <c r="V275" s="381"/>
      <c r="W275" s="74"/>
      <c r="X275" s="1282"/>
    </row>
    <row r="276" spans="1:24" ht="39.75" x14ac:dyDescent="0.2">
      <c r="A276" s="1276"/>
      <c r="B276" s="1274"/>
      <c r="C276" s="94" t="s">
        <v>307</v>
      </c>
      <c r="D276" s="94" t="s">
        <v>308</v>
      </c>
      <c r="E276" s="94" t="s">
        <v>309</v>
      </c>
      <c r="F276" s="94" t="s">
        <v>615</v>
      </c>
      <c r="G276" s="95" t="s">
        <v>152</v>
      </c>
      <c r="H276" s="1286"/>
    </row>
    <row r="277" spans="1:24" x14ac:dyDescent="0.2">
      <c r="A277" s="55"/>
      <c r="B277" s="863"/>
      <c r="C277" s="836"/>
      <c r="D277" s="836"/>
      <c r="E277" s="836"/>
      <c r="F277" s="837"/>
      <c r="G277" s="858"/>
      <c r="H277" s="75"/>
    </row>
    <row r="278" spans="1:24" x14ac:dyDescent="0.2">
      <c r="A278" s="76" t="s">
        <v>311</v>
      </c>
      <c r="B278" s="864"/>
      <c r="C278" s="838"/>
      <c r="D278" s="838"/>
      <c r="E278" s="838"/>
      <c r="F278" s="839"/>
      <c r="G278" s="859"/>
      <c r="H278" s="77"/>
    </row>
    <row r="279" spans="1:24" x14ac:dyDescent="0.2">
      <c r="A279" s="61" t="s">
        <v>312</v>
      </c>
      <c r="B279" s="865" t="s">
        <v>168</v>
      </c>
      <c r="C279" s="67" t="s">
        <v>168</v>
      </c>
      <c r="D279" s="67" t="s">
        <v>168</v>
      </c>
      <c r="E279" s="67" t="s">
        <v>168</v>
      </c>
      <c r="F279" s="587" t="s">
        <v>168</v>
      </c>
      <c r="G279" s="860" t="s">
        <v>168</v>
      </c>
      <c r="H279" s="78">
        <v>2</v>
      </c>
      <c r="I279" s="79"/>
      <c r="J279" s="87"/>
      <c r="K279" s="77"/>
      <c r="L279" s="77"/>
      <c r="M279" s="77"/>
      <c r="N279" s="77"/>
      <c r="O279" s="77"/>
      <c r="P279" s="77"/>
      <c r="Q279" s="90"/>
    </row>
    <row r="280" spans="1:24" x14ac:dyDescent="0.2">
      <c r="A280" s="61" t="s">
        <v>313</v>
      </c>
      <c r="B280" s="865">
        <v>2</v>
      </c>
      <c r="C280" s="838">
        <v>1</v>
      </c>
      <c r="D280" s="838" t="s">
        <v>168</v>
      </c>
      <c r="E280" s="838">
        <v>1</v>
      </c>
      <c r="F280" s="839" t="s">
        <v>168</v>
      </c>
      <c r="G280" s="859">
        <v>2</v>
      </c>
      <c r="H280" s="78">
        <v>5</v>
      </c>
      <c r="I280" s="79"/>
      <c r="J280" s="87"/>
      <c r="K280" s="90"/>
      <c r="L280" s="90"/>
      <c r="M280" s="77"/>
      <c r="N280" s="90"/>
      <c r="O280" s="77"/>
      <c r="P280" s="90"/>
      <c r="Q280" s="90"/>
    </row>
    <row r="281" spans="1:24" x14ac:dyDescent="0.2">
      <c r="A281" s="61" t="s">
        <v>314</v>
      </c>
      <c r="B281" s="865">
        <v>9</v>
      </c>
      <c r="C281" s="67">
        <v>5</v>
      </c>
      <c r="D281" s="67" t="s">
        <v>168</v>
      </c>
      <c r="E281" s="67">
        <v>3</v>
      </c>
      <c r="F281" s="587" t="s">
        <v>168</v>
      </c>
      <c r="G281" s="859">
        <v>8</v>
      </c>
      <c r="H281" s="78">
        <v>7</v>
      </c>
      <c r="I281" s="79"/>
      <c r="J281" s="87"/>
      <c r="K281" s="90"/>
      <c r="L281" s="90"/>
      <c r="M281" s="77"/>
      <c r="N281" s="90"/>
      <c r="O281" s="77"/>
      <c r="P281" s="90"/>
      <c r="Q281" s="90"/>
    </row>
    <row r="282" spans="1:24" x14ac:dyDescent="0.2">
      <c r="A282" s="61" t="s">
        <v>500</v>
      </c>
      <c r="B282" s="860" t="s">
        <v>168</v>
      </c>
      <c r="C282" s="67">
        <v>2</v>
      </c>
      <c r="D282" s="67" t="s">
        <v>168</v>
      </c>
      <c r="E282" s="67" t="s">
        <v>168</v>
      </c>
      <c r="F282" s="587" t="s">
        <v>168</v>
      </c>
      <c r="G282" s="859">
        <v>2</v>
      </c>
      <c r="H282" s="67" t="s">
        <v>168</v>
      </c>
      <c r="I282" s="79"/>
      <c r="J282" s="87"/>
      <c r="K282" s="77"/>
      <c r="L282" s="90"/>
      <c r="M282" s="77"/>
      <c r="N282" s="77"/>
      <c r="O282" s="77"/>
      <c r="P282" s="90"/>
      <c r="Q282" s="77"/>
    </row>
    <row r="283" spans="1:24" x14ac:dyDescent="0.2">
      <c r="A283" s="61" t="s">
        <v>315</v>
      </c>
      <c r="B283" s="860" t="s">
        <v>168</v>
      </c>
      <c r="C283" s="67">
        <v>1</v>
      </c>
      <c r="D283" s="67" t="s">
        <v>168</v>
      </c>
      <c r="E283" s="67" t="s">
        <v>168</v>
      </c>
      <c r="F283" s="587" t="s">
        <v>168</v>
      </c>
      <c r="G283" s="859">
        <v>1</v>
      </c>
      <c r="H283" s="67">
        <v>2</v>
      </c>
      <c r="I283" s="79"/>
      <c r="J283" s="87"/>
      <c r="K283" s="77"/>
      <c r="L283" s="90"/>
      <c r="M283" s="77"/>
      <c r="N283" s="77"/>
      <c r="O283" s="77"/>
      <c r="P283" s="90"/>
      <c r="Q283" s="90"/>
    </row>
    <row r="284" spans="1:24" x14ac:dyDescent="0.2">
      <c r="A284" s="61" t="s">
        <v>316</v>
      </c>
      <c r="B284" s="860">
        <v>5</v>
      </c>
      <c r="C284" s="67">
        <v>1</v>
      </c>
      <c r="D284" s="67" t="s">
        <v>168</v>
      </c>
      <c r="E284" s="67">
        <v>1</v>
      </c>
      <c r="F284" s="587" t="s">
        <v>168</v>
      </c>
      <c r="G284" s="859">
        <v>2</v>
      </c>
      <c r="H284" s="67">
        <v>1</v>
      </c>
      <c r="I284" s="79"/>
      <c r="J284" s="87"/>
      <c r="K284" s="90"/>
      <c r="L284" s="90"/>
      <c r="M284" s="77"/>
      <c r="N284" s="90"/>
      <c r="O284" s="77"/>
      <c r="P284" s="90"/>
      <c r="Q284" s="90"/>
    </row>
    <row r="285" spans="1:24" x14ac:dyDescent="0.2">
      <c r="A285" s="61" t="s">
        <v>501</v>
      </c>
      <c r="B285" s="860" t="s">
        <v>168</v>
      </c>
      <c r="C285" s="67">
        <v>1</v>
      </c>
      <c r="D285" s="67" t="s">
        <v>168</v>
      </c>
      <c r="E285" s="67" t="s">
        <v>168</v>
      </c>
      <c r="F285" s="587" t="s">
        <v>168</v>
      </c>
      <c r="G285" s="859">
        <v>1</v>
      </c>
      <c r="H285" s="67" t="s">
        <v>168</v>
      </c>
      <c r="I285" s="79"/>
      <c r="J285" s="87"/>
      <c r="K285" s="90"/>
      <c r="L285" s="77"/>
      <c r="M285" s="77"/>
      <c r="N285" s="90"/>
      <c r="O285" s="77"/>
      <c r="P285" s="90"/>
      <c r="Q285" s="90"/>
    </row>
    <row r="286" spans="1:24" x14ac:dyDescent="0.2">
      <c r="A286" s="61" t="s">
        <v>317</v>
      </c>
      <c r="B286" s="860">
        <v>2</v>
      </c>
      <c r="C286" s="67">
        <v>1</v>
      </c>
      <c r="D286" s="67" t="s">
        <v>168</v>
      </c>
      <c r="E286" s="67">
        <v>4</v>
      </c>
      <c r="F286" s="587" t="s">
        <v>168</v>
      </c>
      <c r="G286" s="859">
        <v>5</v>
      </c>
      <c r="H286" s="67">
        <v>2</v>
      </c>
      <c r="I286" s="79"/>
      <c r="J286" s="87"/>
      <c r="K286" s="77"/>
      <c r="L286" s="90"/>
      <c r="M286" s="77"/>
      <c r="N286" s="77"/>
      <c r="O286" s="77"/>
      <c r="P286" s="90"/>
      <c r="Q286" s="77"/>
    </row>
    <row r="287" spans="1:24" x14ac:dyDescent="0.2">
      <c r="A287" s="61" t="s">
        <v>318</v>
      </c>
      <c r="B287" s="860" t="s">
        <v>168</v>
      </c>
      <c r="C287" s="67" t="s">
        <v>168</v>
      </c>
      <c r="D287" s="67" t="s">
        <v>168</v>
      </c>
      <c r="E287" s="67" t="s">
        <v>168</v>
      </c>
      <c r="F287" s="587" t="s">
        <v>168</v>
      </c>
      <c r="G287" s="859" t="s">
        <v>168</v>
      </c>
      <c r="H287" s="67" t="s">
        <v>168</v>
      </c>
      <c r="I287" s="79"/>
      <c r="J287" s="87"/>
      <c r="K287" s="90"/>
      <c r="L287" s="90"/>
      <c r="M287" s="77"/>
      <c r="N287" s="90"/>
      <c r="O287" s="77"/>
      <c r="P287" s="90"/>
      <c r="Q287" s="90"/>
    </row>
    <row r="288" spans="1:24" x14ac:dyDescent="0.2">
      <c r="A288" s="61" t="s">
        <v>487</v>
      </c>
      <c r="B288" s="860" t="s">
        <v>168</v>
      </c>
      <c r="C288" s="67" t="s">
        <v>168</v>
      </c>
      <c r="D288" s="67" t="s">
        <v>168</v>
      </c>
      <c r="E288" s="67" t="s">
        <v>168</v>
      </c>
      <c r="F288" s="587" t="s">
        <v>168</v>
      </c>
      <c r="G288" s="859" t="s">
        <v>168</v>
      </c>
      <c r="H288" s="67">
        <v>1</v>
      </c>
      <c r="I288" s="79"/>
      <c r="J288" s="87"/>
      <c r="K288" s="77"/>
      <c r="L288" s="77"/>
      <c r="M288" s="77"/>
      <c r="N288" s="77"/>
      <c r="O288" s="77"/>
      <c r="P288" s="77"/>
      <c r="Q288" s="90"/>
    </row>
    <row r="289" spans="1:17" x14ac:dyDescent="0.2">
      <c r="A289" s="61" t="s">
        <v>319</v>
      </c>
      <c r="B289" s="860">
        <v>1</v>
      </c>
      <c r="C289" s="838" t="s">
        <v>168</v>
      </c>
      <c r="D289" s="838" t="s">
        <v>168</v>
      </c>
      <c r="E289" s="838">
        <v>1</v>
      </c>
      <c r="F289" s="839" t="s">
        <v>168</v>
      </c>
      <c r="G289" s="859">
        <v>1</v>
      </c>
      <c r="H289" s="67">
        <v>1</v>
      </c>
      <c r="I289" s="79"/>
      <c r="J289" s="87"/>
      <c r="K289" s="90"/>
      <c r="L289" s="77"/>
      <c r="M289" s="77"/>
      <c r="N289" s="90"/>
      <c r="O289" s="77"/>
      <c r="P289" s="90"/>
      <c r="Q289" s="90"/>
    </row>
    <row r="290" spans="1:17" x14ac:dyDescent="0.2">
      <c r="A290" s="61" t="s">
        <v>320</v>
      </c>
      <c r="B290" s="860">
        <v>1</v>
      </c>
      <c r="C290" s="838" t="s">
        <v>168</v>
      </c>
      <c r="D290" s="838" t="s">
        <v>168</v>
      </c>
      <c r="E290" s="838">
        <v>1</v>
      </c>
      <c r="F290" s="839" t="s">
        <v>168</v>
      </c>
      <c r="G290" s="859">
        <v>1</v>
      </c>
      <c r="H290" s="67" t="s">
        <v>168</v>
      </c>
      <c r="I290" s="79"/>
      <c r="J290" s="87"/>
      <c r="K290" s="90"/>
      <c r="L290" s="77"/>
      <c r="M290" s="77"/>
      <c r="N290" s="90"/>
      <c r="O290" s="77"/>
      <c r="P290" s="90"/>
      <c r="Q290" s="77"/>
    </row>
    <row r="291" spans="1:17" x14ac:dyDescent="0.2">
      <c r="A291" s="61" t="s">
        <v>332</v>
      </c>
      <c r="B291" s="860">
        <v>1</v>
      </c>
      <c r="C291" s="67" t="s">
        <v>168</v>
      </c>
      <c r="D291" s="67" t="s">
        <v>168</v>
      </c>
      <c r="E291" s="67" t="s">
        <v>168</v>
      </c>
      <c r="F291" s="587" t="s">
        <v>168</v>
      </c>
      <c r="G291" s="859" t="s">
        <v>168</v>
      </c>
      <c r="H291" s="67" t="s">
        <v>168</v>
      </c>
      <c r="I291" s="79"/>
      <c r="J291" s="87"/>
      <c r="K291" s="90"/>
      <c r="L291" s="77"/>
      <c r="M291" s="77"/>
      <c r="N291" s="77"/>
      <c r="O291" s="77"/>
      <c r="P291" s="77"/>
      <c r="Q291" s="77"/>
    </row>
    <row r="292" spans="1:17" x14ac:dyDescent="0.2">
      <c r="A292" s="61" t="s">
        <v>321</v>
      </c>
      <c r="B292" s="860">
        <v>3</v>
      </c>
      <c r="C292" s="838" t="s">
        <v>168</v>
      </c>
      <c r="D292" s="838" t="s">
        <v>168</v>
      </c>
      <c r="E292" s="838">
        <v>1</v>
      </c>
      <c r="F292" s="839" t="s">
        <v>168</v>
      </c>
      <c r="G292" s="859">
        <v>1</v>
      </c>
      <c r="H292" s="67" t="s">
        <v>168</v>
      </c>
      <c r="I292" s="79"/>
      <c r="J292" s="61"/>
      <c r="K292" s="90"/>
      <c r="L292" s="77"/>
      <c r="M292" s="77"/>
      <c r="N292" s="90"/>
      <c r="O292" s="77"/>
      <c r="P292" s="90"/>
      <c r="Q292" s="77"/>
    </row>
    <row r="293" spans="1:17" x14ac:dyDescent="0.2">
      <c r="A293" s="61" t="s">
        <v>324</v>
      </c>
      <c r="B293" s="860">
        <v>8</v>
      </c>
      <c r="C293" s="67">
        <v>9</v>
      </c>
      <c r="D293" s="67" t="s">
        <v>168</v>
      </c>
      <c r="E293" s="67">
        <v>5</v>
      </c>
      <c r="F293" s="587" t="s">
        <v>168</v>
      </c>
      <c r="G293" s="859">
        <v>14</v>
      </c>
      <c r="H293" s="67">
        <v>4</v>
      </c>
      <c r="I293" s="79"/>
      <c r="J293" s="87"/>
      <c r="K293" s="90"/>
      <c r="L293" s="90"/>
      <c r="M293" s="77"/>
      <c r="N293" s="90"/>
      <c r="O293" s="77"/>
      <c r="P293" s="90"/>
      <c r="Q293" s="90"/>
    </row>
    <row r="294" spans="1:17" x14ac:dyDescent="0.2">
      <c r="A294" s="61" t="s">
        <v>331</v>
      </c>
      <c r="B294" s="860">
        <v>2</v>
      </c>
      <c r="C294" s="67" t="s">
        <v>168</v>
      </c>
      <c r="D294" s="67" t="s">
        <v>168</v>
      </c>
      <c r="E294" s="67">
        <v>1</v>
      </c>
      <c r="F294" s="587" t="s">
        <v>168</v>
      </c>
      <c r="G294" s="859">
        <v>1</v>
      </c>
      <c r="H294" s="67" t="s">
        <v>168</v>
      </c>
      <c r="I294" s="79"/>
      <c r="J294" s="87"/>
      <c r="K294" s="90"/>
      <c r="L294" s="77"/>
      <c r="M294" s="77"/>
      <c r="N294" s="90"/>
      <c r="O294" s="77"/>
      <c r="P294" s="90"/>
      <c r="Q294" s="77"/>
    </row>
    <row r="295" spans="1:17" x14ac:dyDescent="0.2">
      <c r="A295" s="61" t="s">
        <v>325</v>
      </c>
      <c r="B295" s="860">
        <v>13</v>
      </c>
      <c r="C295" s="67">
        <v>7</v>
      </c>
      <c r="D295" s="67" t="s">
        <v>168</v>
      </c>
      <c r="E295" s="67">
        <v>3</v>
      </c>
      <c r="F295" s="587" t="s">
        <v>168</v>
      </c>
      <c r="G295" s="859">
        <v>10</v>
      </c>
      <c r="H295" s="67">
        <v>10</v>
      </c>
      <c r="I295" s="79"/>
      <c r="J295" s="87"/>
      <c r="K295" s="90"/>
      <c r="L295" s="90"/>
      <c r="M295" s="77"/>
      <c r="N295" s="90"/>
      <c r="O295" s="77"/>
      <c r="P295" s="90"/>
      <c r="Q295" s="90"/>
    </row>
    <row r="296" spans="1:17" x14ac:dyDescent="0.2">
      <c r="A296" s="61" t="s">
        <v>488</v>
      </c>
      <c r="B296" s="860" t="s">
        <v>168</v>
      </c>
      <c r="C296" s="67" t="s">
        <v>168</v>
      </c>
      <c r="D296" s="67" t="s">
        <v>168</v>
      </c>
      <c r="E296" s="67">
        <v>1</v>
      </c>
      <c r="F296" s="587" t="s">
        <v>168</v>
      </c>
      <c r="G296" s="859">
        <v>1</v>
      </c>
      <c r="H296" s="67" t="s">
        <v>168</v>
      </c>
      <c r="I296" s="79"/>
      <c r="J296" s="87"/>
      <c r="K296" s="77"/>
      <c r="L296" s="77"/>
      <c r="M296" s="77"/>
      <c r="N296" s="90"/>
      <c r="O296" s="77"/>
      <c r="P296" s="90"/>
      <c r="Q296" s="77"/>
    </row>
    <row r="297" spans="1:17" x14ac:dyDescent="0.2">
      <c r="A297" s="61" t="s">
        <v>326</v>
      </c>
      <c r="B297" s="860">
        <v>2</v>
      </c>
      <c r="C297" s="67" t="s">
        <v>168</v>
      </c>
      <c r="D297" s="67" t="s">
        <v>168</v>
      </c>
      <c r="E297" s="67" t="s">
        <v>168</v>
      </c>
      <c r="F297" s="587" t="s">
        <v>168</v>
      </c>
      <c r="G297" s="859" t="s">
        <v>168</v>
      </c>
      <c r="H297" s="67">
        <v>2</v>
      </c>
      <c r="I297" s="79"/>
      <c r="J297" s="87"/>
      <c r="K297" s="90"/>
      <c r="L297" s="77"/>
      <c r="M297" s="77"/>
      <c r="N297" s="77"/>
      <c r="O297" s="77"/>
      <c r="P297" s="77"/>
      <c r="Q297" s="90"/>
    </row>
    <row r="298" spans="1:17" x14ac:dyDescent="0.2">
      <c r="A298" s="61" t="s">
        <v>327</v>
      </c>
      <c r="B298" s="860">
        <v>7</v>
      </c>
      <c r="C298" s="67">
        <v>3</v>
      </c>
      <c r="D298" s="67" t="s">
        <v>168</v>
      </c>
      <c r="E298" s="67">
        <v>1</v>
      </c>
      <c r="F298" s="587" t="s">
        <v>168</v>
      </c>
      <c r="G298" s="859">
        <v>4</v>
      </c>
      <c r="H298" s="67">
        <v>5</v>
      </c>
      <c r="I298" s="79"/>
      <c r="J298" s="87"/>
      <c r="K298" s="90"/>
      <c r="L298" s="90"/>
      <c r="M298" s="77"/>
      <c r="N298" s="90"/>
      <c r="O298" s="77"/>
      <c r="P298" s="90"/>
      <c r="Q298" s="90"/>
    </row>
    <row r="299" spans="1:17" x14ac:dyDescent="0.2">
      <c r="A299" s="61" t="s">
        <v>328</v>
      </c>
      <c r="B299" s="860">
        <v>27</v>
      </c>
      <c r="C299" s="67">
        <v>6</v>
      </c>
      <c r="D299" s="67" t="s">
        <v>168</v>
      </c>
      <c r="E299" s="67">
        <v>5</v>
      </c>
      <c r="F299" s="587" t="s">
        <v>168</v>
      </c>
      <c r="G299" s="859">
        <v>11</v>
      </c>
      <c r="H299" s="67">
        <v>19</v>
      </c>
      <c r="I299" s="79"/>
      <c r="J299" s="87"/>
      <c r="K299" s="90"/>
      <c r="L299" s="77"/>
      <c r="M299" s="77"/>
      <c r="N299" s="90"/>
      <c r="O299" s="77"/>
      <c r="P299" s="90"/>
      <c r="Q299" s="90"/>
    </row>
    <row r="300" spans="1:17" x14ac:dyDescent="0.2">
      <c r="A300" s="61" t="s">
        <v>329</v>
      </c>
      <c r="B300" s="860">
        <v>1</v>
      </c>
      <c r="C300" s="67" t="s">
        <v>168</v>
      </c>
      <c r="D300" s="67" t="s">
        <v>168</v>
      </c>
      <c r="E300" s="67" t="s">
        <v>168</v>
      </c>
      <c r="F300" s="587" t="s">
        <v>168</v>
      </c>
      <c r="G300" s="859" t="s">
        <v>168</v>
      </c>
      <c r="H300" s="67">
        <v>2</v>
      </c>
      <c r="I300" s="79"/>
      <c r="J300" s="87"/>
      <c r="K300" s="90"/>
      <c r="L300" s="90"/>
      <c r="M300" s="77"/>
      <c r="N300" s="90"/>
      <c r="O300" s="77"/>
      <c r="P300" s="90"/>
      <c r="Q300" s="90"/>
    </row>
    <row r="301" spans="1:17" x14ac:dyDescent="0.2">
      <c r="A301" s="61" t="s">
        <v>330</v>
      </c>
      <c r="B301" s="860">
        <v>7</v>
      </c>
      <c r="C301" s="838" t="s">
        <v>168</v>
      </c>
      <c r="D301" s="838" t="s">
        <v>168</v>
      </c>
      <c r="E301" s="838">
        <v>1</v>
      </c>
      <c r="F301" s="839" t="s">
        <v>168</v>
      </c>
      <c r="G301" s="859">
        <v>1</v>
      </c>
      <c r="H301" s="67">
        <v>3</v>
      </c>
      <c r="I301" s="79"/>
      <c r="J301" s="87"/>
      <c r="K301" s="90"/>
      <c r="L301" s="77"/>
      <c r="M301" s="77"/>
      <c r="N301" s="77"/>
      <c r="O301" s="77"/>
      <c r="P301" s="77"/>
      <c r="Q301" s="90"/>
    </row>
    <row r="302" spans="1:17" x14ac:dyDescent="0.2">
      <c r="A302" s="61" t="s">
        <v>351</v>
      </c>
      <c r="B302" s="860">
        <v>2</v>
      </c>
      <c r="C302" s="78" t="s">
        <v>168</v>
      </c>
      <c r="D302" s="63" t="s">
        <v>168</v>
      </c>
      <c r="E302" s="78">
        <v>2</v>
      </c>
      <c r="F302" s="841" t="s">
        <v>168</v>
      </c>
      <c r="G302" s="859">
        <v>2</v>
      </c>
      <c r="H302" s="67" t="s">
        <v>168</v>
      </c>
      <c r="I302" s="79"/>
      <c r="K302" s="86"/>
      <c r="L302" s="86"/>
      <c r="M302" s="77"/>
      <c r="N302" s="86"/>
      <c r="O302" s="77"/>
      <c r="P302" s="86"/>
      <c r="Q302" s="86"/>
    </row>
    <row r="303" spans="1:17" x14ac:dyDescent="0.2">
      <c r="A303" s="61"/>
      <c r="B303" s="860"/>
      <c r="C303" s="838"/>
      <c r="D303" s="838"/>
      <c r="E303" s="838"/>
      <c r="F303" s="839"/>
      <c r="G303" s="859"/>
      <c r="H303" s="67"/>
      <c r="I303" s="79"/>
    </row>
    <row r="304" spans="1:17" x14ac:dyDescent="0.2">
      <c r="A304" s="103" t="s">
        <v>352</v>
      </c>
      <c r="B304" s="860"/>
      <c r="C304" s="838"/>
      <c r="D304" s="838"/>
      <c r="E304" s="838"/>
      <c r="F304" s="839"/>
      <c r="G304" s="859"/>
      <c r="H304" s="67"/>
      <c r="I304" s="79"/>
    </row>
    <row r="305" spans="1:9" ht="12.75" customHeight="1" x14ac:dyDescent="0.2">
      <c r="A305" s="80" t="s">
        <v>486</v>
      </c>
      <c r="B305" s="860">
        <v>2</v>
      </c>
      <c r="C305" s="838">
        <v>1</v>
      </c>
      <c r="D305" s="838" t="s">
        <v>168</v>
      </c>
      <c r="E305" s="838">
        <v>1</v>
      </c>
      <c r="F305" s="839" t="s">
        <v>168</v>
      </c>
      <c r="G305" s="859">
        <v>2</v>
      </c>
      <c r="H305" s="67" t="s">
        <v>168</v>
      </c>
      <c r="I305" s="79"/>
    </row>
    <row r="306" spans="1:9" ht="25.5" x14ac:dyDescent="0.2">
      <c r="A306" s="80" t="s">
        <v>353</v>
      </c>
      <c r="B306" s="860">
        <v>2</v>
      </c>
      <c r="C306" s="838" t="s">
        <v>168</v>
      </c>
      <c r="D306" s="838" t="s">
        <v>168</v>
      </c>
      <c r="E306" s="838">
        <v>1</v>
      </c>
      <c r="F306" s="839" t="s">
        <v>168</v>
      </c>
      <c r="G306" s="859">
        <v>1</v>
      </c>
      <c r="H306" s="67">
        <v>1</v>
      </c>
      <c r="I306" s="79"/>
    </row>
    <row r="307" spans="1:9" x14ac:dyDescent="0.2">
      <c r="B307" s="864"/>
      <c r="C307" s="838"/>
      <c r="D307" s="838"/>
      <c r="E307" s="838"/>
      <c r="F307" s="839"/>
      <c r="G307" s="859"/>
      <c r="H307" s="59"/>
      <c r="I307" s="79"/>
    </row>
    <row r="308" spans="1:9" x14ac:dyDescent="0.2">
      <c r="A308" s="96" t="s">
        <v>152</v>
      </c>
      <c r="B308" s="862">
        <v>97</v>
      </c>
      <c r="C308" s="97">
        <v>38</v>
      </c>
      <c r="D308" s="97" t="s">
        <v>168</v>
      </c>
      <c r="E308" s="97">
        <v>33</v>
      </c>
      <c r="F308" s="97" t="s">
        <v>168</v>
      </c>
      <c r="G308" s="862">
        <v>71</v>
      </c>
      <c r="H308" s="97">
        <v>67</v>
      </c>
      <c r="I308" s="79"/>
    </row>
    <row r="309" spans="1:9" x14ac:dyDescent="0.2">
      <c r="B309" s="83" t="str">
        <f t="shared" ref="B309:H309" si="9">IF(B308=B11,"","ERROR WITH TOP TABLE")</f>
        <v/>
      </c>
      <c r="C309" s="83" t="str">
        <f t="shared" si="9"/>
        <v/>
      </c>
      <c r="D309" s="83" t="str">
        <f t="shared" si="9"/>
        <v/>
      </c>
      <c r="E309" s="83" t="str">
        <f t="shared" si="9"/>
        <v/>
      </c>
      <c r="F309" s="83" t="str">
        <f t="shared" si="9"/>
        <v/>
      </c>
      <c r="G309" s="84" t="str">
        <f t="shared" si="9"/>
        <v/>
      </c>
      <c r="H309" s="83" t="str">
        <f t="shared" si="9"/>
        <v/>
      </c>
    </row>
    <row r="310" spans="1:9" x14ac:dyDescent="0.2">
      <c r="A310" s="91" t="s">
        <v>101</v>
      </c>
    </row>
    <row r="311" spans="1:9" x14ac:dyDescent="0.2">
      <c r="A311" s="92" t="s">
        <v>99</v>
      </c>
    </row>
    <row r="312" spans="1:9" x14ac:dyDescent="0.2">
      <c r="A312" s="93" t="s">
        <v>102</v>
      </c>
    </row>
  </sheetData>
  <mergeCells count="46">
    <mergeCell ref="C208:G208"/>
    <mergeCell ref="H53:H54"/>
    <mergeCell ref="A275:A276"/>
    <mergeCell ref="B275:B276"/>
    <mergeCell ref="C275:G275"/>
    <mergeCell ref="A208:A209"/>
    <mergeCell ref="B208:B209"/>
    <mergeCell ref="A241:A242"/>
    <mergeCell ref="B241:B242"/>
    <mergeCell ref="C241:G241"/>
    <mergeCell ref="C145:G145"/>
    <mergeCell ref="H146:H147"/>
    <mergeCell ref="A177:A178"/>
    <mergeCell ref="B177:B178"/>
    <mergeCell ref="C177:G177"/>
    <mergeCell ref="A115:A116"/>
    <mergeCell ref="R274:R275"/>
    <mergeCell ref="S274:W274"/>
    <mergeCell ref="X274:X275"/>
    <mergeCell ref="H275:H276"/>
    <mergeCell ref="H177:H178"/>
    <mergeCell ref="H208:H209"/>
    <mergeCell ref="H241:H242"/>
    <mergeCell ref="Q274:Q275"/>
    <mergeCell ref="B115:B116"/>
    <mergeCell ref="C115:G115"/>
    <mergeCell ref="H115:H116"/>
    <mergeCell ref="A146:A147"/>
    <mergeCell ref="B146:B147"/>
    <mergeCell ref="C146:G146"/>
    <mergeCell ref="A2:G2"/>
    <mergeCell ref="C84:G84"/>
    <mergeCell ref="H84:H85"/>
    <mergeCell ref="B84:B85"/>
    <mergeCell ref="A84:A85"/>
    <mergeCell ref="A5:A6"/>
    <mergeCell ref="B5:B6"/>
    <mergeCell ref="C5:G5"/>
    <mergeCell ref="H5:H6"/>
    <mergeCell ref="A53:A54"/>
    <mergeCell ref="B53:B54"/>
    <mergeCell ref="C53:G53"/>
    <mergeCell ref="A21:A22"/>
    <mergeCell ref="B21:B22"/>
    <mergeCell ref="C21:G21"/>
    <mergeCell ref="H21:H22"/>
  </mergeCells>
  <phoneticPr fontId="16" type="noConversion"/>
  <conditionalFormatting sqref="I279:I308 I245:I273 B274:H274 I212:I239 B240:H240 I181:I206 I150:I175 B176:H176 I119:I144 B82:H82 I57:I81 I88:I113 B114:H114 I7:I18">
    <cfRule type="cellIs" dxfId="30" priority="3" stopIfTrue="1" operator="notEqual">
      <formula>""""""</formula>
    </cfRule>
  </conditionalFormatting>
  <conditionalFormatting sqref="I19">
    <cfRule type="cellIs" dxfId="29" priority="2" stopIfTrue="1" operator="notEqual">
      <formula>""""""</formula>
    </cfRule>
  </conditionalFormatting>
  <conditionalFormatting sqref="C48:C50">
    <cfRule type="cellIs" dxfId="28" priority="1" stopIfTrue="1" operator="notEqual">
      <formula>""""""</formula>
    </cfRule>
  </conditionalFormatting>
  <hyperlinks>
    <hyperlink ref="H1" location="Index!A1" display="Index"/>
  </hyperlinks>
  <pageMargins left="0.75" right="0.75" top="1" bottom="1" header="0.5" footer="0.5"/>
  <pageSetup paperSize="9" scale="58" orientation="portrait" r:id="rId1"/>
  <headerFooter alignWithMargins="0">
    <oddHeader>&amp;CCourt Statistics Quarterly 
Additional Tables - 2014</oddHeader>
    <oddFooter>Page &amp;P of &amp;N</oddFooter>
  </headerFooter>
  <rowBreaks count="3" manualBreakCount="3">
    <brk id="82" max="16383" man="1"/>
    <brk id="145" max="8" man="1"/>
    <brk id="206" max="8" man="1"/>
  </rowBreaks>
  <colBreaks count="1" manualBreakCount="1">
    <brk id="18"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G75"/>
  <sheetViews>
    <sheetView zoomScaleSheetLayoutView="115" workbookViewId="0">
      <selection activeCell="B70" sqref="B70"/>
    </sheetView>
  </sheetViews>
  <sheetFormatPr defaultRowHeight="12.75" x14ac:dyDescent="0.2"/>
  <cols>
    <col min="1" max="1" width="9.85546875" style="163" customWidth="1"/>
    <col min="2" max="9" width="12" style="163" customWidth="1"/>
    <col min="10" max="10" width="15.28515625" style="163" customWidth="1"/>
    <col min="11" max="16384" width="9.140625" style="163"/>
  </cols>
  <sheetData>
    <row r="1" spans="1:33" ht="13.5" customHeight="1" x14ac:dyDescent="0.2">
      <c r="A1" s="484" t="s">
        <v>674</v>
      </c>
      <c r="B1" s="451"/>
      <c r="J1" s="188" t="s">
        <v>531</v>
      </c>
    </row>
    <row r="2" spans="1:33" ht="14.25" x14ac:dyDescent="0.2">
      <c r="A2" s="484" t="s">
        <v>297</v>
      </c>
      <c r="B2" s="484"/>
    </row>
    <row r="3" spans="1:33" x14ac:dyDescent="0.2">
      <c r="A3" s="1089" t="s">
        <v>828</v>
      </c>
      <c r="B3" s="504"/>
      <c r="F3" s="231"/>
    </row>
    <row r="4" spans="1:33" x14ac:dyDescent="0.2">
      <c r="A4" s="504"/>
      <c r="B4" s="504"/>
      <c r="F4" s="231"/>
    </row>
    <row r="5" spans="1:33" ht="14.25" customHeight="1" x14ac:dyDescent="0.2">
      <c r="A5" s="866"/>
      <c r="B5" s="1338" t="s">
        <v>289</v>
      </c>
      <c r="C5" s="1338"/>
      <c r="D5" s="1338"/>
      <c r="E5" s="1338" t="s">
        <v>292</v>
      </c>
      <c r="F5" s="1338"/>
      <c r="G5" s="1338"/>
      <c r="H5" s="1338"/>
      <c r="I5" s="1338"/>
      <c r="J5" s="1261" t="s">
        <v>298</v>
      </c>
      <c r="K5" s="222"/>
    </row>
    <row r="6" spans="1:33" ht="64.5" customHeight="1" x14ac:dyDescent="0.2">
      <c r="A6" s="867"/>
      <c r="B6" s="306" t="s">
        <v>290</v>
      </c>
      <c r="C6" s="306" t="s">
        <v>291</v>
      </c>
      <c r="D6" s="329" t="s">
        <v>152</v>
      </c>
      <c r="E6" s="306" t="s">
        <v>293</v>
      </c>
      <c r="F6" s="579" t="s">
        <v>726</v>
      </c>
      <c r="G6" s="306" t="s">
        <v>116</v>
      </c>
      <c r="H6" s="306" t="s">
        <v>294</v>
      </c>
      <c r="I6" s="329" t="s">
        <v>152</v>
      </c>
      <c r="J6" s="1265"/>
      <c r="M6" s="1149"/>
      <c r="N6" s="942"/>
    </row>
    <row r="7" spans="1:33" x14ac:dyDescent="0.2">
      <c r="A7" s="59">
        <v>2003</v>
      </c>
      <c r="B7" s="868">
        <v>314</v>
      </c>
      <c r="C7" s="868">
        <v>67</v>
      </c>
      <c r="D7" s="884">
        <v>381</v>
      </c>
      <c r="E7" s="868">
        <v>41</v>
      </c>
      <c r="F7" s="868">
        <v>297</v>
      </c>
      <c r="G7" s="868">
        <v>9</v>
      </c>
      <c r="H7" s="868">
        <v>16</v>
      </c>
      <c r="I7" s="882">
        <v>363</v>
      </c>
      <c r="J7" s="868">
        <v>1403</v>
      </c>
      <c r="K7" s="345"/>
      <c r="L7" s="345"/>
      <c r="M7" s="1149"/>
      <c r="N7" s="942"/>
    </row>
    <row r="8" spans="1:33" x14ac:dyDescent="0.2">
      <c r="A8" s="1055">
        <v>2004</v>
      </c>
      <c r="B8" s="868">
        <v>265</v>
      </c>
      <c r="C8" s="868">
        <v>76</v>
      </c>
      <c r="D8" s="882">
        <v>341</v>
      </c>
      <c r="E8" s="868">
        <v>7</v>
      </c>
      <c r="F8" s="868">
        <v>71</v>
      </c>
      <c r="G8" s="868">
        <v>25</v>
      </c>
      <c r="H8" s="868">
        <v>12</v>
      </c>
      <c r="I8" s="882">
        <v>115</v>
      </c>
      <c r="J8" s="868">
        <v>668</v>
      </c>
      <c r="K8" s="345"/>
      <c r="L8" s="345"/>
      <c r="M8" s="1149"/>
      <c r="N8" s="942"/>
    </row>
    <row r="9" spans="1:33" ht="15.75" x14ac:dyDescent="0.2">
      <c r="A9" s="59">
        <v>2005</v>
      </c>
      <c r="B9" s="868">
        <v>274</v>
      </c>
      <c r="C9" s="868">
        <v>66</v>
      </c>
      <c r="D9" s="882">
        <v>340</v>
      </c>
      <c r="E9" s="868">
        <v>3</v>
      </c>
      <c r="F9" s="868">
        <v>23</v>
      </c>
      <c r="G9" s="868">
        <v>18</v>
      </c>
      <c r="H9" s="868">
        <v>7</v>
      </c>
      <c r="I9" s="882">
        <v>51</v>
      </c>
      <c r="J9" s="868">
        <v>496</v>
      </c>
      <c r="K9" s="345"/>
      <c r="L9" s="345"/>
      <c r="M9" s="1150"/>
      <c r="N9" s="942"/>
    </row>
    <row r="10" spans="1:33" x14ac:dyDescent="0.2">
      <c r="A10" s="59">
        <v>2006</v>
      </c>
      <c r="B10" s="868">
        <v>337</v>
      </c>
      <c r="C10" s="868">
        <v>53</v>
      </c>
      <c r="D10" s="882">
        <v>390</v>
      </c>
      <c r="E10" s="868">
        <v>32</v>
      </c>
      <c r="F10" s="868">
        <v>153</v>
      </c>
      <c r="G10" s="868">
        <v>2</v>
      </c>
      <c r="H10" s="868">
        <v>5</v>
      </c>
      <c r="I10" s="882">
        <v>192</v>
      </c>
      <c r="J10" s="868">
        <v>454</v>
      </c>
      <c r="K10" s="345"/>
      <c r="L10" s="345"/>
      <c r="M10" s="1149"/>
      <c r="N10" s="942"/>
    </row>
    <row r="11" spans="1:33" x14ac:dyDescent="0.2">
      <c r="A11" s="869">
        <v>2007</v>
      </c>
      <c r="B11" s="868">
        <v>376</v>
      </c>
      <c r="C11" s="868">
        <v>33</v>
      </c>
      <c r="D11" s="882">
        <v>409</v>
      </c>
      <c r="E11" s="868">
        <v>33</v>
      </c>
      <c r="F11" s="868">
        <v>160</v>
      </c>
      <c r="G11" s="868">
        <v>7</v>
      </c>
      <c r="H11" s="868">
        <v>16</v>
      </c>
      <c r="I11" s="882">
        <v>216</v>
      </c>
      <c r="J11" s="868">
        <v>397</v>
      </c>
      <c r="K11" s="345"/>
      <c r="L11" s="345"/>
      <c r="M11" s="1149"/>
      <c r="N11" s="942"/>
    </row>
    <row r="12" spans="1:33" x14ac:dyDescent="0.2">
      <c r="A12" s="869">
        <v>2008</v>
      </c>
      <c r="B12" s="868">
        <v>341</v>
      </c>
      <c r="C12" s="868">
        <v>25</v>
      </c>
      <c r="D12" s="882">
        <v>366</v>
      </c>
      <c r="E12" s="868">
        <v>39</v>
      </c>
      <c r="F12" s="868">
        <v>140</v>
      </c>
      <c r="G12" s="868">
        <v>6</v>
      </c>
      <c r="H12" s="868">
        <v>13</v>
      </c>
      <c r="I12" s="882">
        <v>198</v>
      </c>
      <c r="J12" s="868">
        <v>374</v>
      </c>
      <c r="K12" s="345"/>
      <c r="L12" s="345"/>
      <c r="M12" s="1149"/>
      <c r="N12" s="942"/>
    </row>
    <row r="13" spans="1:33" x14ac:dyDescent="0.2">
      <c r="A13" s="113">
        <v>2009</v>
      </c>
      <c r="B13" s="870">
        <v>495</v>
      </c>
      <c r="C13" s="868">
        <v>33</v>
      </c>
      <c r="D13" s="882">
        <v>528</v>
      </c>
      <c r="E13" s="868">
        <v>49</v>
      </c>
      <c r="F13" s="868">
        <v>173</v>
      </c>
      <c r="G13" s="868">
        <v>5</v>
      </c>
      <c r="H13" s="868">
        <v>17</v>
      </c>
      <c r="I13" s="882">
        <v>244</v>
      </c>
      <c r="J13" s="868">
        <v>483</v>
      </c>
      <c r="K13" s="345"/>
      <c r="L13" s="345"/>
      <c r="M13" s="1149"/>
      <c r="N13" s="966"/>
      <c r="O13" s="176"/>
      <c r="P13" s="176"/>
      <c r="Q13" s="176"/>
      <c r="R13" s="176"/>
      <c r="S13" s="176"/>
      <c r="T13" s="176"/>
      <c r="U13" s="176"/>
      <c r="V13" s="176"/>
      <c r="W13" s="176"/>
      <c r="X13" s="176"/>
      <c r="Y13" s="176"/>
    </row>
    <row r="14" spans="1:33" x14ac:dyDescent="0.2">
      <c r="A14" s="59">
        <v>2010</v>
      </c>
      <c r="B14" s="868">
        <v>465</v>
      </c>
      <c r="C14" s="870">
        <v>28</v>
      </c>
      <c r="D14" s="882">
        <v>493</v>
      </c>
      <c r="E14" s="870">
        <v>51</v>
      </c>
      <c r="F14" s="870">
        <v>192</v>
      </c>
      <c r="G14" s="868">
        <v>8</v>
      </c>
      <c r="H14" s="868">
        <v>19</v>
      </c>
      <c r="I14" s="882">
        <v>270</v>
      </c>
      <c r="J14" s="868">
        <v>566</v>
      </c>
      <c r="K14" s="345"/>
      <c r="L14" s="345"/>
      <c r="M14" s="1149"/>
      <c r="N14" s="966"/>
      <c r="O14" s="176"/>
      <c r="P14" s="176"/>
      <c r="Q14" s="176"/>
      <c r="R14" s="176"/>
      <c r="S14" s="176"/>
      <c r="T14" s="176"/>
      <c r="U14" s="176"/>
      <c r="V14" s="176"/>
      <c r="W14" s="176"/>
      <c r="X14" s="176"/>
      <c r="Y14" s="176"/>
    </row>
    <row r="15" spans="1:33" ht="15.75" x14ac:dyDescent="0.2">
      <c r="A15" s="59">
        <v>2011</v>
      </c>
      <c r="B15" s="868">
        <v>495</v>
      </c>
      <c r="C15" s="870">
        <v>33</v>
      </c>
      <c r="D15" s="882">
        <v>528</v>
      </c>
      <c r="E15" s="868">
        <v>49</v>
      </c>
      <c r="F15" s="868">
        <v>173</v>
      </c>
      <c r="G15" s="868">
        <v>5</v>
      </c>
      <c r="H15" s="868">
        <v>17</v>
      </c>
      <c r="I15" s="882">
        <v>244</v>
      </c>
      <c r="J15" s="868">
        <v>483</v>
      </c>
      <c r="K15" s="345"/>
      <c r="L15" s="345"/>
      <c r="M15" s="1150"/>
      <c r="N15" s="966"/>
      <c r="O15" s="176"/>
      <c r="P15" s="218"/>
      <c r="Q15" s="176"/>
      <c r="R15" s="176"/>
      <c r="S15" s="176"/>
      <c r="T15" s="176"/>
      <c r="U15" s="176"/>
      <c r="V15" s="176"/>
      <c r="W15" s="176"/>
      <c r="X15" s="176"/>
      <c r="Y15" s="176"/>
      <c r="Z15" s="176"/>
      <c r="AA15" s="176"/>
      <c r="AB15" s="176"/>
      <c r="AC15" s="176"/>
      <c r="AD15" s="176"/>
      <c r="AE15" s="176"/>
      <c r="AF15" s="176"/>
      <c r="AG15" s="176"/>
    </row>
    <row r="16" spans="1:33" ht="15.75" x14ac:dyDescent="0.2">
      <c r="A16" s="113">
        <v>2012</v>
      </c>
      <c r="B16" s="870">
        <v>416</v>
      </c>
      <c r="C16" s="870">
        <v>36</v>
      </c>
      <c r="D16" s="882">
        <v>452</v>
      </c>
      <c r="E16" s="868">
        <v>51</v>
      </c>
      <c r="F16" s="868">
        <v>163</v>
      </c>
      <c r="G16" s="868">
        <v>17</v>
      </c>
      <c r="H16" s="868">
        <v>9</v>
      </c>
      <c r="I16" s="882">
        <v>240</v>
      </c>
      <c r="J16" s="868">
        <v>485</v>
      </c>
      <c r="K16" s="345"/>
      <c r="L16" s="345"/>
      <c r="M16" s="1150"/>
      <c r="N16" s="966"/>
      <c r="O16" s="176"/>
      <c r="P16" s="176"/>
      <c r="Q16" s="456"/>
      <c r="R16" s="176"/>
      <c r="S16" s="176"/>
      <c r="T16" s="176"/>
      <c r="U16" s="176"/>
      <c r="V16" s="176"/>
      <c r="W16" s="176"/>
      <c r="X16" s="176"/>
      <c r="Y16" s="176"/>
      <c r="Z16" s="176"/>
      <c r="AA16" s="176"/>
      <c r="AB16" s="176"/>
      <c r="AC16" s="176"/>
      <c r="AD16" s="176"/>
      <c r="AE16" s="176"/>
      <c r="AF16" s="176"/>
      <c r="AG16" s="176"/>
    </row>
    <row r="17" spans="1:33" x14ac:dyDescent="0.2">
      <c r="A17" s="113">
        <v>2013</v>
      </c>
      <c r="B17" s="870">
        <v>446</v>
      </c>
      <c r="C17" s="870">
        <v>29</v>
      </c>
      <c r="D17" s="882">
        <v>475</v>
      </c>
      <c r="E17" s="868">
        <v>45</v>
      </c>
      <c r="F17" s="868">
        <v>219</v>
      </c>
      <c r="G17" s="868">
        <v>21</v>
      </c>
      <c r="H17" s="868">
        <v>17</v>
      </c>
      <c r="I17" s="882">
        <v>302</v>
      </c>
      <c r="J17" s="868">
        <v>487</v>
      </c>
      <c r="K17" s="345"/>
      <c r="L17" s="345"/>
      <c r="M17" s="1149"/>
      <c r="N17" s="966"/>
      <c r="O17" s="176"/>
      <c r="P17" s="176"/>
      <c r="Q17" s="456"/>
      <c r="R17" s="176"/>
      <c r="S17" s="176"/>
      <c r="T17" s="176"/>
      <c r="U17" s="176"/>
      <c r="V17" s="176"/>
      <c r="W17" s="176"/>
      <c r="X17" s="176"/>
      <c r="Y17" s="176"/>
      <c r="Z17" s="176"/>
      <c r="AA17" s="176"/>
      <c r="AB17" s="176"/>
      <c r="AC17" s="176"/>
      <c r="AD17" s="176"/>
      <c r="AE17" s="176"/>
      <c r="AF17" s="176"/>
      <c r="AG17" s="176"/>
    </row>
    <row r="18" spans="1:33" x14ac:dyDescent="0.2">
      <c r="A18" s="113">
        <v>2014</v>
      </c>
      <c r="B18" s="870">
        <v>451</v>
      </c>
      <c r="C18" s="870">
        <v>27</v>
      </c>
      <c r="D18" s="882">
        <v>478</v>
      </c>
      <c r="E18" s="868">
        <v>46</v>
      </c>
      <c r="F18" s="868">
        <v>230</v>
      </c>
      <c r="G18" s="868">
        <v>18</v>
      </c>
      <c r="H18" s="868">
        <v>13</v>
      </c>
      <c r="I18" s="882">
        <v>307</v>
      </c>
      <c r="J18" s="868">
        <v>493</v>
      </c>
      <c r="K18" s="345"/>
      <c r="L18" s="345"/>
      <c r="M18" s="486"/>
      <c r="N18" s="486"/>
      <c r="O18" s="486"/>
      <c r="P18" s="486"/>
      <c r="Q18" s="486"/>
      <c r="R18" s="176"/>
      <c r="S18" s="176"/>
      <c r="T18" s="176"/>
      <c r="U18" s="176"/>
      <c r="V18" s="176"/>
      <c r="W18" s="176"/>
      <c r="X18" s="176"/>
      <c r="Y18" s="176"/>
      <c r="Z18" s="176"/>
      <c r="AA18" s="176"/>
      <c r="AB18" s="176"/>
      <c r="AC18" s="176"/>
      <c r="AD18" s="176"/>
      <c r="AE18" s="176"/>
      <c r="AF18" s="176"/>
      <c r="AG18" s="176"/>
    </row>
    <row r="19" spans="1:33" x14ac:dyDescent="0.2">
      <c r="A19" s="64">
        <v>2015</v>
      </c>
      <c r="B19" s="871">
        <v>417</v>
      </c>
      <c r="C19" s="871">
        <v>20</v>
      </c>
      <c r="D19" s="883">
        <v>437</v>
      </c>
      <c r="E19" s="872">
        <v>47</v>
      </c>
      <c r="F19" s="872">
        <v>211</v>
      </c>
      <c r="G19" s="872">
        <v>21</v>
      </c>
      <c r="H19" s="872">
        <v>9</v>
      </c>
      <c r="I19" s="883">
        <v>288</v>
      </c>
      <c r="J19" s="872">
        <v>471</v>
      </c>
      <c r="K19" s="345"/>
      <c r="L19" s="345"/>
      <c r="M19" s="486"/>
      <c r="N19" s="486"/>
      <c r="O19" s="486"/>
      <c r="P19" s="486"/>
      <c r="Q19" s="486"/>
      <c r="R19" s="176"/>
      <c r="S19" s="176"/>
      <c r="T19" s="176"/>
      <c r="U19" s="176"/>
      <c r="V19" s="176"/>
      <c r="W19" s="176"/>
      <c r="X19" s="176"/>
      <c r="Y19" s="176"/>
      <c r="Z19" s="176"/>
      <c r="AA19" s="176"/>
      <c r="AB19" s="176"/>
      <c r="AC19" s="176"/>
      <c r="AD19" s="176"/>
      <c r="AE19" s="176"/>
      <c r="AF19" s="176"/>
      <c r="AG19" s="176"/>
    </row>
    <row r="20" spans="1:33" x14ac:dyDescent="0.2">
      <c r="A20" s="1051"/>
      <c r="B20" s="1052"/>
      <c r="C20" s="1052"/>
      <c r="D20" s="1053"/>
      <c r="E20" s="1054"/>
      <c r="F20" s="1054"/>
      <c r="G20" s="1054"/>
      <c r="H20" s="1054"/>
      <c r="I20" s="1053"/>
      <c r="J20" s="1054"/>
      <c r="K20" s="345"/>
      <c r="L20" s="345"/>
      <c r="M20" s="486"/>
      <c r="N20" s="486"/>
      <c r="O20" s="486"/>
      <c r="P20" s="486"/>
      <c r="Q20" s="486"/>
      <c r="R20" s="176"/>
      <c r="S20" s="176"/>
      <c r="T20" s="176"/>
      <c r="U20" s="176"/>
      <c r="V20" s="176"/>
      <c r="W20" s="176"/>
      <c r="X20" s="176"/>
      <c r="Y20" s="176"/>
      <c r="Z20" s="176"/>
      <c r="AA20" s="176"/>
      <c r="AB20" s="176"/>
      <c r="AC20" s="176"/>
      <c r="AD20" s="176"/>
      <c r="AE20" s="176"/>
      <c r="AF20" s="176"/>
      <c r="AG20" s="176"/>
    </row>
    <row r="21" spans="1:33" x14ac:dyDescent="0.2">
      <c r="A21" s="420" t="s">
        <v>154</v>
      </c>
      <c r="B21" s="444"/>
      <c r="C21" s="447"/>
      <c r="D21" s="447"/>
      <c r="E21" s="447"/>
      <c r="F21" s="366"/>
      <c r="G21" s="176"/>
      <c r="H21" s="176"/>
      <c r="I21" s="176"/>
      <c r="J21" s="176"/>
      <c r="L21" s="384"/>
      <c r="M21" s="486"/>
      <c r="N21" s="486"/>
      <c r="O21" s="176"/>
      <c r="P21" s="176"/>
      <c r="Q21" s="176"/>
      <c r="R21" s="176"/>
      <c r="S21" s="176"/>
      <c r="T21" s="176"/>
      <c r="U21" s="176"/>
      <c r="V21" s="176"/>
      <c r="W21" s="176"/>
      <c r="X21" s="176"/>
      <c r="Y21" s="176"/>
      <c r="Z21" s="176"/>
      <c r="AA21" s="176"/>
      <c r="AB21" s="176"/>
      <c r="AC21" s="176"/>
      <c r="AD21" s="176"/>
      <c r="AE21" s="176"/>
      <c r="AF21" s="176"/>
      <c r="AG21" s="176"/>
    </row>
    <row r="22" spans="1:33" x14ac:dyDescent="0.2">
      <c r="A22" s="378" t="s">
        <v>551</v>
      </c>
      <c r="B22" s="448"/>
      <c r="C22" s="446"/>
      <c r="D22" s="446"/>
      <c r="E22" s="218"/>
      <c r="F22" s="218"/>
      <c r="G22" s="176"/>
      <c r="H22" s="176"/>
      <c r="I22" s="176"/>
      <c r="J22" s="176"/>
      <c r="L22" s="873"/>
      <c r="M22" s="494"/>
      <c r="N22" s="494"/>
      <c r="O22" s="176"/>
      <c r="P22" s="176"/>
      <c r="Q22" s="176"/>
      <c r="R22" s="176"/>
      <c r="S22" s="176"/>
      <c r="T22" s="176"/>
      <c r="U22" s="176"/>
      <c r="V22" s="176"/>
      <c r="W22" s="176"/>
      <c r="X22" s="176"/>
      <c r="Y22" s="176"/>
      <c r="Z22" s="176"/>
      <c r="AA22" s="176"/>
      <c r="AB22" s="176"/>
      <c r="AC22" s="176"/>
      <c r="AD22" s="176"/>
      <c r="AE22" s="176"/>
      <c r="AF22" s="176"/>
      <c r="AG22" s="176"/>
    </row>
    <row r="23" spans="1:33" x14ac:dyDescent="0.2">
      <c r="A23" s="378" t="s">
        <v>597</v>
      </c>
      <c r="B23" s="444"/>
      <c r="C23" s="446"/>
      <c r="D23" s="446"/>
      <c r="E23" s="218"/>
      <c r="F23" s="218"/>
      <c r="G23" s="176"/>
      <c r="H23" s="176"/>
      <c r="I23" s="176"/>
      <c r="J23" s="176"/>
      <c r="L23" s="873"/>
      <c r="M23" s="494"/>
      <c r="N23" s="494"/>
      <c r="O23" s="176"/>
      <c r="P23" s="176"/>
      <c r="Q23" s="176"/>
      <c r="R23" s="176"/>
      <c r="S23" s="176"/>
      <c r="T23" s="176"/>
      <c r="U23" s="176"/>
      <c r="V23" s="176"/>
      <c r="W23" s="176"/>
      <c r="X23" s="176"/>
      <c r="Y23" s="176"/>
      <c r="Z23" s="176"/>
      <c r="AA23" s="176"/>
      <c r="AB23" s="176"/>
      <c r="AC23" s="176"/>
      <c r="AD23" s="176"/>
      <c r="AE23" s="176"/>
      <c r="AF23" s="176"/>
      <c r="AG23" s="176"/>
    </row>
    <row r="24" spans="1:33" x14ac:dyDescent="0.2">
      <c r="A24" s="91" t="s">
        <v>480</v>
      </c>
      <c r="B24" s="874"/>
      <c r="C24" s="446"/>
      <c r="D24" s="446"/>
      <c r="E24" s="218"/>
      <c r="F24" s="218"/>
      <c r="G24" s="176"/>
      <c r="H24" s="176"/>
      <c r="I24" s="176"/>
      <c r="J24" s="176"/>
      <c r="L24" s="384"/>
      <c r="M24" s="875"/>
      <c r="N24" s="875"/>
      <c r="O24" s="875"/>
      <c r="P24" s="312"/>
      <c r="Q24" s="875"/>
      <c r="R24" s="176"/>
      <c r="S24" s="176"/>
      <c r="T24" s="176"/>
      <c r="U24" s="176"/>
      <c r="V24" s="176"/>
      <c r="W24" s="176"/>
      <c r="X24" s="176"/>
      <c r="Y24" s="176"/>
      <c r="Z24" s="176"/>
      <c r="AA24" s="176"/>
      <c r="AB24" s="176"/>
      <c r="AC24" s="176"/>
      <c r="AD24" s="176"/>
      <c r="AE24" s="176"/>
      <c r="AF24" s="176"/>
      <c r="AG24" s="176"/>
    </row>
    <row r="25" spans="1:33" x14ac:dyDescent="0.2">
      <c r="A25" s="91"/>
      <c r="B25" s="874"/>
      <c r="C25" s="446"/>
      <c r="D25" s="446"/>
      <c r="E25" s="218"/>
      <c r="F25" s="218"/>
      <c r="G25" s="176"/>
      <c r="H25" s="176"/>
      <c r="I25" s="176"/>
      <c r="J25" s="176"/>
      <c r="L25" s="996"/>
      <c r="M25" s="875"/>
      <c r="N25" s="875"/>
      <c r="O25" s="875"/>
      <c r="P25" s="312"/>
      <c r="Q25" s="875"/>
      <c r="R25" s="176"/>
      <c r="S25" s="176"/>
      <c r="T25" s="176"/>
      <c r="U25" s="176"/>
      <c r="V25" s="176"/>
      <c r="W25" s="176"/>
      <c r="X25" s="176"/>
      <c r="Y25" s="176"/>
      <c r="Z25" s="176"/>
      <c r="AA25" s="176"/>
      <c r="AB25" s="176"/>
      <c r="AC25" s="176"/>
      <c r="AD25" s="176"/>
      <c r="AE25" s="176"/>
      <c r="AF25" s="176"/>
      <c r="AG25" s="176"/>
    </row>
    <row r="26" spans="1:33" x14ac:dyDescent="0.2">
      <c r="A26" s="92" t="s">
        <v>99</v>
      </c>
      <c r="B26" s="874"/>
      <c r="C26" s="446"/>
      <c r="D26" s="446"/>
      <c r="E26" s="218"/>
      <c r="F26" s="218"/>
      <c r="G26" s="176"/>
      <c r="H26" s="176"/>
      <c r="I26" s="176"/>
      <c r="J26" s="176"/>
      <c r="L26" s="487"/>
      <c r="M26" s="494"/>
      <c r="N26" s="494"/>
      <c r="O26" s="176"/>
      <c r="P26" s="176"/>
      <c r="Q26" s="176"/>
      <c r="R26" s="176"/>
      <c r="S26" s="176"/>
      <c r="T26" s="176"/>
      <c r="U26" s="176"/>
      <c r="V26" s="176"/>
      <c r="W26" s="176"/>
      <c r="X26" s="176"/>
      <c r="Y26" s="176"/>
      <c r="Z26" s="176"/>
      <c r="AA26" s="176"/>
      <c r="AB26" s="176"/>
      <c r="AC26" s="176"/>
      <c r="AD26" s="176"/>
      <c r="AE26" s="176"/>
      <c r="AF26" s="176"/>
      <c r="AG26" s="176"/>
    </row>
    <row r="27" spans="1:33" x14ac:dyDescent="0.2">
      <c r="A27" s="93" t="s">
        <v>102</v>
      </c>
      <c r="B27" s="874"/>
      <c r="C27" s="446"/>
      <c r="D27" s="446"/>
      <c r="E27" s="218"/>
      <c r="F27" s="218"/>
      <c r="G27" s="176"/>
      <c r="H27" s="176"/>
      <c r="I27" s="176"/>
      <c r="J27" s="176"/>
      <c r="L27" s="384"/>
      <c r="M27" s="494"/>
      <c r="N27" s="494"/>
      <c r="O27" s="176"/>
      <c r="P27" s="176"/>
      <c r="Q27" s="176"/>
      <c r="R27" s="176"/>
      <c r="S27" s="176"/>
      <c r="T27" s="176"/>
      <c r="U27" s="176"/>
      <c r="V27" s="176"/>
      <c r="W27" s="176"/>
      <c r="X27" s="176"/>
      <c r="Y27" s="176"/>
      <c r="Z27" s="176"/>
      <c r="AA27" s="176"/>
      <c r="AB27" s="176"/>
      <c r="AC27" s="176"/>
      <c r="AD27" s="176"/>
      <c r="AE27" s="176"/>
      <c r="AF27" s="176"/>
      <c r="AG27" s="176"/>
    </row>
    <row r="28" spans="1:33" x14ac:dyDescent="0.2">
      <c r="A28" s="874"/>
      <c r="B28" s="874"/>
      <c r="C28" s="876"/>
      <c r="D28" s="1445"/>
      <c r="E28" s="1445"/>
      <c r="F28" s="218"/>
      <c r="G28" s="176"/>
      <c r="H28" s="176"/>
      <c r="I28" s="176"/>
      <c r="J28" s="176"/>
      <c r="L28" s="873"/>
      <c r="M28" s="494"/>
      <c r="N28" s="494"/>
      <c r="O28" s="176"/>
      <c r="P28" s="176"/>
      <c r="Q28" s="176"/>
      <c r="R28" s="176"/>
      <c r="S28" s="176"/>
      <c r="T28" s="176"/>
      <c r="U28" s="176"/>
      <c r="V28" s="176"/>
      <c r="W28" s="176"/>
      <c r="X28" s="176"/>
      <c r="Y28" s="176"/>
      <c r="Z28" s="176"/>
      <c r="AA28" s="176"/>
      <c r="AB28" s="176"/>
      <c r="AC28" s="176"/>
      <c r="AD28" s="176"/>
      <c r="AE28" s="176"/>
      <c r="AF28" s="176"/>
      <c r="AG28" s="176"/>
    </row>
    <row r="29" spans="1:33" x14ac:dyDescent="0.2">
      <c r="A29" s="444"/>
      <c r="B29" s="444"/>
      <c r="C29" s="447"/>
      <c r="D29" s="483"/>
      <c r="E29" s="473"/>
      <c r="F29" s="447"/>
      <c r="G29" s="176"/>
      <c r="H29" s="176"/>
      <c r="I29" s="176"/>
      <c r="J29" s="176"/>
      <c r="L29" s="873"/>
      <c r="M29" s="494"/>
      <c r="N29" s="494"/>
      <c r="O29" s="176"/>
      <c r="P29" s="176"/>
      <c r="Q29" s="176"/>
      <c r="R29" s="176"/>
      <c r="S29" s="176"/>
      <c r="T29" s="176"/>
      <c r="U29" s="176"/>
      <c r="V29" s="176"/>
      <c r="W29" s="176"/>
      <c r="X29" s="176"/>
      <c r="Y29" s="176"/>
      <c r="Z29" s="176"/>
      <c r="AA29" s="176"/>
      <c r="AB29" s="176"/>
      <c r="AC29" s="176"/>
      <c r="AD29" s="176"/>
      <c r="AE29" s="176"/>
      <c r="AF29" s="176"/>
      <c r="AG29" s="176"/>
    </row>
    <row r="30" spans="1:33" x14ac:dyDescent="0.2">
      <c r="A30" s="448"/>
      <c r="B30" s="448"/>
      <c r="C30" s="446"/>
      <c r="D30" s="877"/>
      <c r="E30" s="473"/>
      <c r="F30" s="218"/>
      <c r="G30" s="176"/>
      <c r="H30" s="176"/>
      <c r="I30" s="176"/>
      <c r="J30" s="176"/>
      <c r="L30" s="873"/>
      <c r="M30" s="494"/>
      <c r="N30" s="494"/>
      <c r="O30" s="176"/>
      <c r="P30" s="176"/>
      <c r="Q30" s="176"/>
      <c r="R30" s="176"/>
      <c r="S30" s="176"/>
      <c r="T30" s="176"/>
      <c r="U30" s="176"/>
      <c r="V30" s="176"/>
      <c r="W30" s="176"/>
      <c r="X30" s="176"/>
      <c r="Y30" s="176"/>
      <c r="Z30" s="176"/>
      <c r="AA30" s="176"/>
      <c r="AB30" s="176"/>
      <c r="AC30" s="176"/>
      <c r="AD30" s="176"/>
      <c r="AE30" s="176"/>
      <c r="AF30" s="176"/>
      <c r="AG30" s="176"/>
    </row>
    <row r="31" spans="1:33" x14ac:dyDescent="0.2">
      <c r="A31" s="444"/>
      <c r="B31" s="444"/>
      <c r="C31" s="447"/>
      <c r="D31" s="483"/>
      <c r="E31" s="473"/>
      <c r="F31" s="366"/>
      <c r="G31" s="176"/>
      <c r="H31" s="176"/>
      <c r="I31" s="176"/>
      <c r="J31" s="176"/>
      <c r="L31" s="873"/>
      <c r="M31" s="878"/>
      <c r="N31" s="878"/>
      <c r="O31" s="176"/>
      <c r="P31" s="176"/>
      <c r="Q31" s="176"/>
      <c r="R31" s="176"/>
      <c r="S31" s="176"/>
      <c r="T31" s="176"/>
      <c r="U31" s="176"/>
      <c r="V31" s="176"/>
      <c r="W31" s="176"/>
      <c r="X31" s="176"/>
      <c r="Y31" s="176"/>
      <c r="Z31" s="176"/>
      <c r="AA31" s="176"/>
      <c r="AB31" s="176"/>
      <c r="AC31" s="176"/>
      <c r="AD31" s="176"/>
      <c r="AE31" s="176"/>
      <c r="AF31" s="176"/>
      <c r="AG31" s="176"/>
    </row>
    <row r="32" spans="1:33" x14ac:dyDescent="0.2">
      <c r="A32" s="448"/>
      <c r="B32" s="448"/>
      <c r="C32" s="450"/>
      <c r="D32" s="483"/>
      <c r="E32" s="473"/>
      <c r="F32" s="176"/>
      <c r="G32" s="176"/>
      <c r="H32" s="176"/>
      <c r="I32" s="176"/>
      <c r="J32" s="176"/>
      <c r="L32" s="384"/>
      <c r="M32" s="875"/>
      <c r="N32" s="875"/>
      <c r="O32" s="875"/>
      <c r="P32" s="875"/>
      <c r="Q32" s="875"/>
      <c r="R32" s="176"/>
      <c r="S32" s="176"/>
      <c r="T32" s="176"/>
      <c r="U32" s="176"/>
      <c r="V32" s="176"/>
      <c r="W32" s="176"/>
      <c r="X32" s="176"/>
      <c r="Y32" s="176"/>
      <c r="Z32" s="176"/>
      <c r="AA32" s="176"/>
      <c r="AB32" s="176"/>
      <c r="AC32" s="176"/>
      <c r="AD32" s="176"/>
      <c r="AE32" s="176"/>
      <c r="AF32" s="176"/>
      <c r="AG32" s="176"/>
    </row>
    <row r="33" spans="1:33" x14ac:dyDescent="0.2">
      <c r="A33" s="176"/>
      <c r="B33" s="176"/>
      <c r="C33" s="176"/>
      <c r="D33" s="451"/>
      <c r="E33" s="879"/>
      <c r="F33" s="218"/>
      <c r="G33" s="176"/>
      <c r="H33" s="176"/>
      <c r="I33" s="176"/>
      <c r="J33" s="176"/>
      <c r="L33" s="487"/>
      <c r="M33" s="494"/>
      <c r="N33" s="494"/>
      <c r="O33" s="176"/>
      <c r="P33" s="176"/>
      <c r="Q33" s="176"/>
      <c r="R33" s="176"/>
      <c r="S33" s="176"/>
      <c r="T33" s="176"/>
      <c r="U33" s="176"/>
      <c r="V33" s="176"/>
      <c r="W33" s="176"/>
      <c r="X33" s="176"/>
      <c r="Y33" s="176"/>
      <c r="Z33" s="176"/>
      <c r="AA33" s="176"/>
      <c r="AB33" s="176"/>
      <c r="AC33" s="176"/>
      <c r="AD33" s="176"/>
      <c r="AE33" s="176"/>
      <c r="AF33" s="176"/>
      <c r="AG33" s="176"/>
    </row>
    <row r="34" spans="1:33" x14ac:dyDescent="0.2">
      <c r="A34" s="176"/>
      <c r="B34" s="176"/>
      <c r="C34" s="176"/>
      <c r="D34" s="483"/>
      <c r="E34" s="473"/>
      <c r="F34" s="176"/>
      <c r="G34" s="176"/>
      <c r="H34" s="176"/>
      <c r="I34" s="176"/>
      <c r="J34" s="176"/>
      <c r="L34" s="384"/>
      <c r="M34" s="875"/>
      <c r="N34" s="875"/>
      <c r="O34" s="312"/>
      <c r="P34" s="312"/>
      <c r="Q34" s="176"/>
      <c r="R34" s="176"/>
      <c r="S34" s="176"/>
      <c r="T34" s="176"/>
      <c r="U34" s="176"/>
      <c r="V34" s="176"/>
      <c r="W34" s="176"/>
      <c r="X34" s="176"/>
      <c r="Y34" s="176"/>
      <c r="Z34" s="176"/>
      <c r="AA34" s="176"/>
      <c r="AB34" s="176"/>
      <c r="AC34" s="176"/>
      <c r="AD34" s="176"/>
      <c r="AE34" s="176"/>
      <c r="AF34" s="176"/>
      <c r="AG34" s="176"/>
    </row>
    <row r="35" spans="1:33" x14ac:dyDescent="0.2">
      <c r="A35" s="176"/>
      <c r="B35" s="176"/>
      <c r="C35" s="176"/>
      <c r="D35" s="877"/>
      <c r="E35" s="473"/>
      <c r="F35" s="176"/>
      <c r="G35" s="176"/>
      <c r="H35" s="176"/>
      <c r="I35" s="176"/>
      <c r="J35" s="176"/>
      <c r="L35" s="487"/>
      <c r="M35" s="401"/>
      <c r="N35" s="401"/>
      <c r="O35" s="176"/>
      <c r="P35" s="176"/>
      <c r="Q35" s="176"/>
      <c r="R35" s="176"/>
      <c r="S35" s="176"/>
      <c r="T35" s="176"/>
      <c r="U35" s="176"/>
      <c r="V35" s="176"/>
      <c r="W35" s="176"/>
      <c r="X35" s="176"/>
      <c r="Y35" s="176"/>
      <c r="Z35" s="176"/>
      <c r="AA35" s="176"/>
      <c r="AB35" s="176"/>
      <c r="AC35" s="176"/>
      <c r="AD35" s="176"/>
      <c r="AE35" s="176"/>
      <c r="AF35" s="176"/>
      <c r="AG35" s="176"/>
    </row>
    <row r="36" spans="1:33" x14ac:dyDescent="0.2">
      <c r="A36" s="176"/>
      <c r="B36" s="176"/>
      <c r="C36" s="176"/>
      <c r="D36" s="483"/>
      <c r="E36" s="473"/>
      <c r="F36" s="176"/>
      <c r="G36" s="176"/>
      <c r="H36" s="176"/>
      <c r="I36" s="176"/>
      <c r="J36" s="176"/>
      <c r="L36" s="420"/>
      <c r="M36" s="176"/>
      <c r="N36" s="176"/>
      <c r="O36" s="176"/>
      <c r="P36" s="176"/>
      <c r="Q36" s="176"/>
      <c r="R36" s="176"/>
      <c r="S36" s="176"/>
      <c r="T36" s="176"/>
      <c r="U36" s="176"/>
      <c r="V36" s="176"/>
      <c r="W36" s="176"/>
      <c r="X36" s="176"/>
      <c r="Y36" s="176"/>
      <c r="Z36" s="176"/>
      <c r="AA36" s="176"/>
      <c r="AB36" s="176"/>
      <c r="AC36" s="176"/>
      <c r="AD36" s="176"/>
      <c r="AE36" s="176"/>
      <c r="AF36" s="176"/>
      <c r="AG36" s="176"/>
    </row>
    <row r="37" spans="1:33" x14ac:dyDescent="0.2">
      <c r="A37" s="176"/>
      <c r="B37" s="176"/>
      <c r="C37" s="176"/>
      <c r="D37" s="483"/>
      <c r="E37" s="473"/>
      <c r="F37" s="176"/>
      <c r="G37" s="176"/>
      <c r="H37" s="176"/>
      <c r="I37" s="176"/>
      <c r="J37" s="176"/>
      <c r="L37" s="880"/>
      <c r="M37" s="176"/>
      <c r="N37" s="176"/>
      <c r="O37" s="176"/>
      <c r="P37" s="176"/>
      <c r="Q37" s="176"/>
      <c r="R37" s="176"/>
      <c r="S37" s="176"/>
      <c r="T37" s="176"/>
      <c r="U37" s="176"/>
      <c r="V37" s="176"/>
      <c r="W37" s="176"/>
      <c r="X37" s="176"/>
      <c r="Y37" s="176"/>
      <c r="Z37" s="176"/>
      <c r="AA37" s="176"/>
      <c r="AB37" s="176"/>
      <c r="AC37" s="176"/>
      <c r="AD37" s="176"/>
      <c r="AE37" s="176"/>
      <c r="AF37" s="176"/>
      <c r="AG37" s="176"/>
    </row>
    <row r="38" spans="1:33" x14ac:dyDescent="0.2">
      <c r="A38" s="176"/>
      <c r="B38" s="176"/>
      <c r="C38" s="176"/>
      <c r="D38" s="483"/>
      <c r="E38" s="473"/>
      <c r="F38" s="176"/>
      <c r="G38" s="176"/>
      <c r="H38" s="176"/>
      <c r="I38" s="176"/>
      <c r="J38" s="176"/>
      <c r="L38" s="420"/>
      <c r="M38" s="176"/>
      <c r="N38" s="176"/>
      <c r="O38" s="176"/>
      <c r="P38" s="176"/>
      <c r="Q38" s="176"/>
      <c r="R38" s="176"/>
      <c r="S38" s="176"/>
      <c r="T38" s="176"/>
      <c r="U38" s="176"/>
      <c r="V38" s="176"/>
      <c r="W38" s="176"/>
      <c r="X38" s="176"/>
      <c r="Y38" s="176"/>
      <c r="Z38" s="176"/>
      <c r="AA38" s="176"/>
      <c r="AB38" s="176"/>
      <c r="AC38" s="176"/>
      <c r="AD38" s="176"/>
      <c r="AE38" s="176"/>
      <c r="AF38" s="176"/>
      <c r="AG38" s="176"/>
    </row>
    <row r="39" spans="1:33" x14ac:dyDescent="0.2">
      <c r="A39" s="176"/>
      <c r="B39" s="176"/>
      <c r="C39" s="176"/>
      <c r="D39" s="483"/>
      <c r="E39" s="881"/>
      <c r="F39" s="176"/>
      <c r="G39" s="176"/>
      <c r="H39" s="176"/>
      <c r="I39" s="176"/>
      <c r="J39" s="176"/>
      <c r="L39" s="880"/>
      <c r="M39" s="316"/>
      <c r="N39" s="176"/>
      <c r="O39" s="176"/>
      <c r="P39" s="176"/>
      <c r="Q39" s="176"/>
      <c r="R39" s="176"/>
      <c r="S39" s="176"/>
      <c r="T39" s="176"/>
      <c r="U39" s="176"/>
      <c r="V39" s="176"/>
      <c r="W39" s="176"/>
      <c r="X39" s="176"/>
      <c r="Y39" s="176"/>
      <c r="Z39" s="176"/>
      <c r="AA39" s="176"/>
      <c r="AB39" s="176"/>
      <c r="AC39" s="176"/>
      <c r="AD39" s="176"/>
      <c r="AE39" s="176"/>
      <c r="AF39" s="176"/>
      <c r="AG39" s="176"/>
    </row>
    <row r="40" spans="1:33" x14ac:dyDescent="0.2">
      <c r="A40" s="176"/>
      <c r="B40" s="176"/>
      <c r="C40" s="176"/>
      <c r="D40" s="451"/>
      <c r="E40" s="879"/>
      <c r="F40" s="176"/>
      <c r="G40" s="176"/>
      <c r="H40" s="176"/>
      <c r="I40" s="176"/>
      <c r="J40" s="176"/>
      <c r="L40" s="880"/>
      <c r="M40" s="296"/>
      <c r="N40" s="205"/>
      <c r="O40" s="205"/>
      <c r="P40" s="176"/>
      <c r="Q40" s="176"/>
      <c r="R40" s="176"/>
      <c r="S40" s="176"/>
      <c r="T40" s="176"/>
      <c r="U40" s="176"/>
      <c r="V40" s="176"/>
      <c r="W40" s="176"/>
      <c r="X40" s="176"/>
      <c r="Y40" s="176"/>
      <c r="Z40" s="176"/>
      <c r="AA40" s="176"/>
      <c r="AB40" s="176"/>
      <c r="AC40" s="176"/>
      <c r="AD40" s="176"/>
      <c r="AE40" s="176"/>
      <c r="AF40" s="176"/>
      <c r="AG40" s="176"/>
    </row>
    <row r="41" spans="1:33" x14ac:dyDescent="0.2">
      <c r="A41" s="176"/>
      <c r="B41" s="176"/>
      <c r="C41" s="176"/>
      <c r="D41" s="483"/>
      <c r="E41" s="473"/>
      <c r="F41" s="176"/>
      <c r="G41" s="176"/>
      <c r="H41" s="176"/>
      <c r="I41" s="176"/>
      <c r="J41" s="176"/>
      <c r="L41" s="176"/>
      <c r="M41" s="176"/>
      <c r="N41" s="176"/>
      <c r="O41" s="176"/>
      <c r="P41" s="176"/>
      <c r="Q41" s="176"/>
      <c r="R41" s="176"/>
      <c r="S41" s="176"/>
      <c r="T41" s="176"/>
      <c r="U41" s="176"/>
      <c r="V41" s="176"/>
      <c r="W41" s="176"/>
      <c r="X41" s="176"/>
      <c r="Y41" s="176"/>
      <c r="Z41" s="176"/>
      <c r="AA41" s="176"/>
      <c r="AB41" s="176"/>
      <c r="AC41" s="176"/>
      <c r="AD41" s="176"/>
      <c r="AE41" s="176"/>
      <c r="AF41" s="176"/>
      <c r="AG41" s="176"/>
    </row>
    <row r="42" spans="1:33" x14ac:dyDescent="0.2">
      <c r="A42" s="176"/>
      <c r="B42" s="176"/>
      <c r="C42" s="176"/>
      <c r="D42" s="483"/>
      <c r="E42" s="473"/>
      <c r="F42" s="176"/>
      <c r="G42" s="176"/>
      <c r="H42" s="176"/>
      <c r="I42" s="176"/>
      <c r="J42" s="176"/>
      <c r="L42" s="176"/>
      <c r="M42" s="176"/>
      <c r="N42" s="176"/>
      <c r="O42" s="176"/>
      <c r="P42" s="176"/>
      <c r="Q42" s="176"/>
      <c r="R42" s="176"/>
      <c r="S42" s="176"/>
      <c r="T42" s="176"/>
      <c r="U42" s="176"/>
      <c r="V42" s="176"/>
      <c r="W42" s="176"/>
      <c r="X42" s="176"/>
      <c r="Y42" s="176"/>
      <c r="Z42" s="176"/>
      <c r="AA42" s="176"/>
      <c r="AB42" s="176"/>
      <c r="AC42" s="176"/>
      <c r="AD42" s="176"/>
      <c r="AE42" s="176"/>
      <c r="AF42" s="176"/>
      <c r="AG42" s="176"/>
    </row>
    <row r="43" spans="1:33" x14ac:dyDescent="0.2">
      <c r="A43" s="176"/>
      <c r="B43" s="176"/>
      <c r="C43" s="176"/>
      <c r="D43" s="176"/>
      <c r="E43" s="176"/>
      <c r="F43" s="176"/>
      <c r="G43" s="176"/>
      <c r="H43" s="176"/>
      <c r="I43" s="176"/>
      <c r="J43" s="176"/>
      <c r="L43" s="176"/>
      <c r="M43" s="176"/>
      <c r="N43" s="176"/>
      <c r="O43" s="176"/>
      <c r="P43" s="176"/>
      <c r="Q43" s="176"/>
      <c r="R43" s="176"/>
      <c r="S43" s="176"/>
      <c r="T43" s="176"/>
      <c r="U43" s="176"/>
      <c r="V43" s="176"/>
      <c r="W43" s="176"/>
      <c r="X43" s="176"/>
      <c r="Y43" s="176"/>
      <c r="Z43" s="176"/>
      <c r="AA43" s="176"/>
      <c r="AB43" s="176"/>
      <c r="AC43" s="176"/>
      <c r="AD43" s="176"/>
      <c r="AE43" s="176"/>
      <c r="AF43" s="176"/>
      <c r="AG43" s="176"/>
    </row>
    <row r="44" spans="1:33" x14ac:dyDescent="0.2">
      <c r="A44" s="176"/>
      <c r="B44" s="176"/>
      <c r="C44" s="176"/>
      <c r="D44" s="176"/>
      <c r="E44" s="176"/>
      <c r="F44" s="176"/>
      <c r="G44" s="176"/>
      <c r="H44" s="176"/>
      <c r="I44" s="176"/>
      <c r="J44" s="176"/>
      <c r="L44" s="176"/>
      <c r="M44" s="176"/>
      <c r="N44" s="176"/>
      <c r="O44" s="176"/>
      <c r="P44" s="176"/>
      <c r="Q44" s="176"/>
      <c r="R44" s="176"/>
      <c r="S44" s="176"/>
      <c r="T44" s="176"/>
      <c r="U44" s="176"/>
      <c r="V44" s="176"/>
      <c r="W44" s="176"/>
      <c r="X44" s="176"/>
      <c r="Y44" s="176"/>
      <c r="Z44" s="176"/>
      <c r="AA44" s="176"/>
      <c r="AB44" s="176"/>
      <c r="AC44" s="176"/>
      <c r="AD44" s="176"/>
      <c r="AE44" s="176"/>
      <c r="AF44" s="176"/>
      <c r="AG44" s="176"/>
    </row>
    <row r="45" spans="1:33" x14ac:dyDescent="0.2">
      <c r="A45" s="176"/>
      <c r="B45" s="176"/>
      <c r="C45" s="176"/>
      <c r="D45" s="176"/>
      <c r="E45" s="176"/>
      <c r="F45" s="176"/>
      <c r="G45" s="176"/>
      <c r="H45" s="176"/>
      <c r="I45" s="176"/>
      <c r="J45" s="176"/>
      <c r="L45" s="176"/>
      <c r="M45" s="176"/>
      <c r="N45" s="176"/>
      <c r="O45" s="176"/>
      <c r="P45" s="176"/>
      <c r="Q45" s="176"/>
      <c r="R45" s="176"/>
      <c r="S45" s="176"/>
      <c r="T45" s="176"/>
      <c r="U45" s="176"/>
      <c r="V45" s="176"/>
      <c r="W45" s="176"/>
      <c r="X45" s="176"/>
      <c r="Y45" s="176"/>
      <c r="Z45" s="176"/>
      <c r="AA45" s="176"/>
      <c r="AB45" s="176"/>
      <c r="AC45" s="176"/>
      <c r="AD45" s="176"/>
      <c r="AE45" s="176"/>
      <c r="AF45" s="176"/>
      <c r="AG45" s="176"/>
    </row>
    <row r="46" spans="1:33" x14ac:dyDescent="0.2">
      <c r="A46" s="176"/>
      <c r="B46" s="176"/>
      <c r="C46" s="176"/>
      <c r="D46" s="176"/>
      <c r="E46" s="176"/>
      <c r="F46" s="176"/>
      <c r="G46" s="176"/>
      <c r="H46" s="176"/>
      <c r="I46" s="176"/>
      <c r="J46" s="176"/>
      <c r="L46" s="176"/>
      <c r="M46" s="176"/>
      <c r="N46" s="176"/>
      <c r="O46" s="176"/>
      <c r="P46" s="176"/>
      <c r="Q46" s="176"/>
      <c r="R46" s="176"/>
      <c r="S46" s="176"/>
      <c r="T46" s="176"/>
      <c r="U46" s="176"/>
      <c r="V46" s="176"/>
      <c r="W46" s="176"/>
      <c r="X46" s="176"/>
      <c r="Y46" s="176"/>
      <c r="Z46" s="176"/>
      <c r="AA46" s="176"/>
      <c r="AB46" s="176"/>
      <c r="AC46" s="176"/>
      <c r="AD46" s="176"/>
      <c r="AE46" s="176"/>
      <c r="AF46" s="176"/>
      <c r="AG46" s="176"/>
    </row>
    <row r="47" spans="1:33" x14ac:dyDescent="0.2">
      <c r="A47" s="176"/>
      <c r="B47" s="176"/>
      <c r="C47" s="176"/>
      <c r="D47" s="176"/>
      <c r="E47" s="176"/>
      <c r="F47" s="176"/>
      <c r="G47" s="176"/>
      <c r="H47" s="176"/>
      <c r="I47" s="176"/>
      <c r="J47" s="176"/>
      <c r="L47" s="176"/>
      <c r="M47" s="176"/>
      <c r="N47" s="176"/>
      <c r="O47" s="176"/>
      <c r="P47" s="176"/>
      <c r="Q47" s="176"/>
      <c r="R47" s="176"/>
      <c r="S47" s="176"/>
      <c r="T47" s="176"/>
      <c r="U47" s="176"/>
      <c r="V47" s="176"/>
      <c r="W47" s="176"/>
      <c r="X47" s="176"/>
      <c r="Y47" s="176"/>
      <c r="Z47" s="176"/>
      <c r="AA47" s="176"/>
      <c r="AB47" s="176"/>
      <c r="AC47" s="176"/>
      <c r="AD47" s="176"/>
      <c r="AE47" s="176"/>
      <c r="AF47" s="176"/>
      <c r="AG47" s="176"/>
    </row>
    <row r="48" spans="1:33" x14ac:dyDescent="0.2">
      <c r="A48" s="176"/>
      <c r="B48" s="176"/>
      <c r="C48" s="176"/>
      <c r="D48" s="176"/>
      <c r="E48" s="176"/>
      <c r="F48" s="176"/>
      <c r="G48" s="176"/>
      <c r="H48" s="176"/>
      <c r="I48" s="176"/>
      <c r="J48" s="176"/>
      <c r="L48" s="176"/>
      <c r="M48" s="176"/>
      <c r="N48" s="176"/>
      <c r="O48" s="176"/>
      <c r="P48" s="176"/>
      <c r="Q48" s="176"/>
      <c r="R48" s="176"/>
      <c r="S48" s="176"/>
      <c r="T48" s="176"/>
      <c r="U48" s="176"/>
      <c r="V48" s="176"/>
      <c r="W48" s="176"/>
      <c r="X48" s="176"/>
      <c r="Y48" s="176"/>
      <c r="Z48" s="176"/>
      <c r="AA48" s="176"/>
      <c r="AB48" s="176"/>
      <c r="AC48" s="176"/>
      <c r="AD48" s="176"/>
      <c r="AE48" s="176"/>
      <c r="AF48" s="176"/>
      <c r="AG48" s="176"/>
    </row>
    <row r="49" spans="1:33" x14ac:dyDescent="0.2">
      <c r="A49" s="176"/>
      <c r="B49" s="176"/>
      <c r="C49" s="176"/>
      <c r="D49" s="176"/>
      <c r="E49" s="176"/>
      <c r="F49" s="176"/>
      <c r="G49" s="176"/>
      <c r="H49" s="176"/>
      <c r="I49" s="176"/>
      <c r="J49" s="176"/>
      <c r="L49" s="176"/>
      <c r="M49" s="176"/>
      <c r="N49" s="176"/>
      <c r="O49" s="176"/>
      <c r="P49" s="176"/>
      <c r="Q49" s="176"/>
      <c r="R49" s="176"/>
      <c r="S49" s="176"/>
      <c r="T49" s="176"/>
      <c r="U49" s="176"/>
      <c r="V49" s="176"/>
      <c r="W49" s="176"/>
      <c r="X49" s="176"/>
      <c r="Y49" s="176"/>
      <c r="Z49" s="176"/>
      <c r="AA49" s="176"/>
      <c r="AB49" s="176"/>
      <c r="AC49" s="176"/>
      <c r="AD49" s="176"/>
      <c r="AE49" s="176"/>
      <c r="AF49" s="176"/>
      <c r="AG49" s="176"/>
    </row>
    <row r="50" spans="1:33" x14ac:dyDescent="0.2">
      <c r="A50" s="176"/>
      <c r="B50" s="176"/>
      <c r="C50" s="176"/>
      <c r="D50" s="176"/>
      <c r="E50" s="176"/>
      <c r="F50" s="176"/>
      <c r="G50" s="176"/>
      <c r="H50" s="176"/>
      <c r="I50" s="176"/>
      <c r="J50" s="176"/>
      <c r="L50" s="176"/>
      <c r="M50" s="176"/>
      <c r="N50" s="176"/>
      <c r="O50" s="176"/>
      <c r="P50" s="176"/>
      <c r="Q50" s="176"/>
      <c r="R50" s="176"/>
      <c r="S50" s="176"/>
      <c r="T50" s="176"/>
      <c r="U50" s="176"/>
      <c r="V50" s="176"/>
      <c r="W50" s="176"/>
      <c r="X50" s="176"/>
      <c r="Y50" s="176"/>
      <c r="Z50" s="176"/>
      <c r="AA50" s="176"/>
      <c r="AB50" s="176"/>
      <c r="AC50" s="176"/>
      <c r="AD50" s="176"/>
      <c r="AE50" s="176"/>
      <c r="AF50" s="176"/>
      <c r="AG50" s="176"/>
    </row>
    <row r="51" spans="1:33" x14ac:dyDescent="0.2">
      <c r="A51" s="176"/>
      <c r="B51" s="176"/>
      <c r="C51" s="176"/>
      <c r="D51" s="176"/>
      <c r="E51" s="176"/>
      <c r="F51" s="176"/>
      <c r="G51" s="176"/>
      <c r="H51" s="176"/>
      <c r="I51" s="176"/>
      <c r="J51" s="176"/>
      <c r="L51" s="176"/>
      <c r="M51" s="176"/>
      <c r="N51" s="176"/>
      <c r="O51" s="176"/>
      <c r="P51" s="176"/>
      <c r="Q51" s="176"/>
      <c r="R51" s="176"/>
      <c r="S51" s="176"/>
      <c r="T51" s="176"/>
      <c r="U51" s="176"/>
      <c r="V51" s="176"/>
      <c r="W51" s="176"/>
      <c r="X51" s="176"/>
      <c r="Y51" s="176"/>
      <c r="Z51" s="176"/>
      <c r="AA51" s="176"/>
      <c r="AB51" s="176"/>
      <c r="AC51" s="176"/>
      <c r="AD51" s="176"/>
      <c r="AE51" s="176"/>
      <c r="AF51" s="176"/>
      <c r="AG51" s="176"/>
    </row>
    <row r="52" spans="1:33" x14ac:dyDescent="0.2">
      <c r="A52" s="176"/>
      <c r="B52" s="176"/>
      <c r="C52" s="176"/>
      <c r="D52" s="176"/>
      <c r="E52" s="176"/>
      <c r="F52" s="176"/>
      <c r="G52" s="176"/>
      <c r="H52" s="176"/>
      <c r="I52" s="176"/>
      <c r="J52" s="176"/>
      <c r="L52" s="176"/>
      <c r="M52" s="176"/>
      <c r="N52" s="176"/>
      <c r="O52" s="176"/>
      <c r="P52" s="176"/>
      <c r="Q52" s="176"/>
      <c r="R52" s="176"/>
      <c r="S52" s="176"/>
      <c r="T52" s="176"/>
      <c r="U52" s="176"/>
      <c r="V52" s="176"/>
      <c r="W52" s="176"/>
      <c r="X52" s="176"/>
      <c r="Y52" s="176"/>
      <c r="Z52" s="176"/>
      <c r="AA52" s="176"/>
      <c r="AB52" s="176"/>
      <c r="AC52" s="176"/>
      <c r="AD52" s="176"/>
      <c r="AE52" s="176"/>
      <c r="AF52" s="176"/>
      <c r="AG52" s="176"/>
    </row>
    <row r="53" spans="1:33" x14ac:dyDescent="0.2">
      <c r="A53" s="176"/>
      <c r="B53" s="176"/>
      <c r="C53" s="176"/>
      <c r="D53" s="176"/>
      <c r="E53" s="176"/>
      <c r="F53" s="176"/>
      <c r="G53" s="176"/>
      <c r="H53" s="176"/>
      <c r="I53" s="176"/>
      <c r="J53" s="176"/>
      <c r="L53" s="176"/>
      <c r="M53" s="176"/>
      <c r="N53" s="176"/>
      <c r="O53" s="176"/>
      <c r="P53" s="176"/>
      <c r="Q53" s="176"/>
      <c r="R53" s="176"/>
      <c r="S53" s="176"/>
      <c r="T53" s="176"/>
      <c r="U53" s="176"/>
      <c r="V53" s="176"/>
      <c r="W53" s="176"/>
      <c r="X53" s="176"/>
      <c r="Y53" s="176"/>
      <c r="Z53" s="176"/>
      <c r="AA53" s="176"/>
      <c r="AB53" s="176"/>
      <c r="AC53" s="176"/>
      <c r="AD53" s="176"/>
      <c r="AE53" s="176"/>
      <c r="AF53" s="176"/>
      <c r="AG53" s="176"/>
    </row>
    <row r="54" spans="1:33" x14ac:dyDescent="0.2">
      <c r="A54" s="176"/>
      <c r="B54" s="176"/>
      <c r="C54" s="176"/>
      <c r="D54" s="176"/>
      <c r="E54" s="176"/>
      <c r="F54" s="176"/>
      <c r="G54" s="176"/>
      <c r="H54" s="176"/>
      <c r="I54" s="176"/>
      <c r="J54" s="176"/>
      <c r="L54" s="176"/>
      <c r="M54" s="176"/>
      <c r="N54" s="176"/>
      <c r="O54" s="176"/>
      <c r="P54" s="176"/>
      <c r="Q54" s="176"/>
      <c r="R54" s="176"/>
      <c r="S54" s="176"/>
      <c r="T54" s="176"/>
      <c r="U54" s="176"/>
      <c r="V54" s="176"/>
      <c r="W54" s="176"/>
      <c r="X54" s="176"/>
      <c r="Y54" s="176"/>
      <c r="Z54" s="176"/>
      <c r="AA54" s="176"/>
      <c r="AB54" s="176"/>
      <c r="AC54" s="176"/>
      <c r="AD54" s="176"/>
      <c r="AE54" s="176"/>
      <c r="AF54" s="176"/>
      <c r="AG54" s="176"/>
    </row>
    <row r="55" spans="1:33" x14ac:dyDescent="0.2">
      <c r="A55" s="176"/>
      <c r="B55" s="176"/>
      <c r="C55" s="176"/>
      <c r="D55" s="176"/>
      <c r="E55" s="176"/>
      <c r="F55" s="176"/>
      <c r="G55" s="176"/>
      <c r="H55" s="176"/>
      <c r="I55" s="176"/>
      <c r="J55" s="176"/>
      <c r="L55" s="176"/>
      <c r="M55" s="176"/>
      <c r="N55" s="176"/>
      <c r="O55" s="176"/>
      <c r="P55" s="176"/>
      <c r="Q55" s="176"/>
      <c r="R55" s="176"/>
      <c r="S55" s="176"/>
      <c r="T55" s="176"/>
      <c r="U55" s="176"/>
      <c r="V55" s="176"/>
      <c r="W55" s="176"/>
      <c r="X55" s="176"/>
      <c r="Y55" s="176"/>
      <c r="Z55" s="176"/>
      <c r="AA55" s="176"/>
      <c r="AB55" s="176"/>
      <c r="AC55" s="176"/>
      <c r="AD55" s="176"/>
      <c r="AE55" s="176"/>
      <c r="AF55" s="176"/>
      <c r="AG55" s="176"/>
    </row>
    <row r="56" spans="1:33" x14ac:dyDescent="0.2">
      <c r="A56" s="176"/>
      <c r="B56" s="176"/>
      <c r="C56" s="176"/>
      <c r="D56" s="176"/>
      <c r="E56" s="176"/>
      <c r="F56" s="176"/>
      <c r="G56" s="176"/>
      <c r="H56" s="176"/>
      <c r="I56" s="176"/>
      <c r="J56" s="176"/>
      <c r="L56" s="176"/>
      <c r="M56" s="176"/>
      <c r="N56" s="176"/>
      <c r="O56" s="176"/>
      <c r="P56" s="176"/>
      <c r="Q56" s="176"/>
      <c r="R56" s="176"/>
      <c r="S56" s="176"/>
      <c r="T56" s="176"/>
      <c r="U56" s="176"/>
      <c r="V56" s="176"/>
      <c r="W56" s="176"/>
      <c r="X56" s="176"/>
      <c r="Y56" s="176"/>
      <c r="Z56" s="176"/>
      <c r="AA56" s="176"/>
      <c r="AB56" s="176"/>
      <c r="AC56" s="176"/>
      <c r="AD56" s="176"/>
      <c r="AE56" s="176"/>
      <c r="AF56" s="176"/>
      <c r="AG56" s="176"/>
    </row>
    <row r="57" spans="1:33" x14ac:dyDescent="0.2">
      <c r="A57" s="176"/>
      <c r="B57" s="176"/>
      <c r="C57" s="176"/>
      <c r="D57" s="176"/>
      <c r="E57" s="176"/>
      <c r="F57" s="176"/>
      <c r="G57" s="176"/>
      <c r="H57" s="176"/>
      <c r="I57" s="176"/>
      <c r="J57" s="176"/>
      <c r="L57" s="176"/>
      <c r="M57" s="176"/>
      <c r="N57" s="176"/>
      <c r="O57" s="176"/>
      <c r="P57" s="176"/>
      <c r="Q57" s="176"/>
      <c r="R57" s="176"/>
      <c r="S57" s="176"/>
      <c r="T57" s="176"/>
      <c r="U57" s="176"/>
      <c r="V57" s="176"/>
      <c r="W57" s="176"/>
      <c r="X57" s="176"/>
      <c r="Y57" s="176"/>
      <c r="Z57" s="176"/>
      <c r="AA57" s="176"/>
      <c r="AB57" s="176"/>
      <c r="AC57" s="176"/>
      <c r="AD57" s="176"/>
      <c r="AE57" s="176"/>
      <c r="AF57" s="176"/>
      <c r="AG57" s="176"/>
    </row>
    <row r="58" spans="1:33" x14ac:dyDescent="0.2">
      <c r="A58" s="176"/>
      <c r="B58" s="176"/>
      <c r="C58" s="176"/>
      <c r="D58" s="176"/>
      <c r="E58" s="176"/>
      <c r="F58" s="176"/>
      <c r="G58" s="176"/>
      <c r="H58" s="176"/>
      <c r="I58" s="176"/>
      <c r="J58" s="176"/>
      <c r="L58" s="176"/>
      <c r="M58" s="176"/>
      <c r="N58" s="176"/>
      <c r="O58" s="176"/>
      <c r="P58" s="176"/>
      <c r="Q58" s="176"/>
      <c r="R58" s="176"/>
      <c r="S58" s="176"/>
      <c r="T58" s="176"/>
      <c r="U58" s="176"/>
      <c r="V58" s="176"/>
      <c r="W58" s="176"/>
      <c r="X58" s="176"/>
      <c r="Y58" s="176"/>
      <c r="Z58" s="176"/>
      <c r="AA58" s="176"/>
      <c r="AB58" s="176"/>
      <c r="AC58" s="176"/>
      <c r="AD58" s="176"/>
      <c r="AE58" s="176"/>
      <c r="AF58" s="176"/>
      <c r="AG58" s="176"/>
    </row>
    <row r="59" spans="1:33" x14ac:dyDescent="0.2">
      <c r="A59" s="176"/>
      <c r="B59" s="176"/>
      <c r="C59" s="176"/>
      <c r="D59" s="176"/>
      <c r="E59" s="176"/>
      <c r="F59" s="176"/>
      <c r="G59" s="176"/>
      <c r="H59" s="176"/>
      <c r="I59" s="176"/>
      <c r="J59" s="176"/>
      <c r="L59" s="176"/>
      <c r="M59" s="176"/>
      <c r="N59" s="176"/>
      <c r="O59" s="176"/>
      <c r="P59" s="176"/>
      <c r="Q59" s="176"/>
      <c r="R59" s="176"/>
      <c r="S59" s="176"/>
      <c r="T59" s="176"/>
      <c r="U59" s="176"/>
      <c r="V59" s="176"/>
      <c r="W59" s="176"/>
      <c r="X59" s="176"/>
      <c r="Y59" s="176"/>
      <c r="Z59" s="176"/>
      <c r="AA59" s="176"/>
      <c r="AB59" s="176"/>
      <c r="AC59" s="176"/>
      <c r="AD59" s="176"/>
      <c r="AE59" s="176"/>
      <c r="AF59" s="176"/>
      <c r="AG59" s="176"/>
    </row>
    <row r="60" spans="1:33" x14ac:dyDescent="0.2">
      <c r="L60" s="176"/>
      <c r="M60" s="176"/>
      <c r="N60" s="176"/>
      <c r="O60" s="176"/>
      <c r="P60" s="176"/>
      <c r="Q60" s="176"/>
      <c r="R60" s="176"/>
      <c r="S60" s="176"/>
      <c r="T60" s="176"/>
      <c r="U60" s="176"/>
      <c r="V60" s="176"/>
      <c r="W60" s="176"/>
      <c r="X60" s="176"/>
      <c r="Y60" s="176"/>
      <c r="Z60" s="176"/>
      <c r="AA60" s="176"/>
      <c r="AB60" s="176"/>
      <c r="AC60" s="176"/>
      <c r="AD60" s="176"/>
      <c r="AE60" s="176"/>
      <c r="AF60" s="176"/>
      <c r="AG60" s="176"/>
    </row>
    <row r="61" spans="1:33" x14ac:dyDescent="0.2">
      <c r="L61" s="176"/>
      <c r="M61" s="176"/>
      <c r="N61" s="176"/>
      <c r="O61" s="176"/>
      <c r="P61" s="176"/>
      <c r="Q61" s="176"/>
      <c r="R61" s="176"/>
      <c r="S61" s="176"/>
      <c r="T61" s="176"/>
      <c r="U61" s="176"/>
      <c r="V61" s="176"/>
      <c r="W61" s="176"/>
      <c r="X61" s="176"/>
      <c r="Y61" s="176"/>
      <c r="Z61" s="176"/>
      <c r="AA61" s="176"/>
      <c r="AB61" s="176"/>
      <c r="AC61" s="176"/>
      <c r="AD61" s="176"/>
      <c r="AE61" s="176"/>
      <c r="AF61" s="176"/>
      <c r="AG61" s="176"/>
    </row>
    <row r="62" spans="1:33" x14ac:dyDescent="0.2">
      <c r="L62" s="176"/>
      <c r="M62" s="176"/>
      <c r="N62" s="176"/>
      <c r="O62" s="176"/>
      <c r="P62" s="176"/>
      <c r="Q62" s="176"/>
      <c r="R62" s="176"/>
      <c r="S62" s="176"/>
      <c r="T62" s="176"/>
      <c r="U62" s="176"/>
      <c r="V62" s="176"/>
      <c r="W62" s="176"/>
      <c r="X62" s="176"/>
      <c r="Y62" s="176"/>
      <c r="Z62" s="176"/>
      <c r="AA62" s="176"/>
      <c r="AB62" s="176"/>
      <c r="AC62" s="176"/>
      <c r="AD62" s="176"/>
      <c r="AE62" s="176"/>
      <c r="AF62" s="176"/>
      <c r="AG62" s="176"/>
    </row>
    <row r="63" spans="1:33" x14ac:dyDescent="0.2">
      <c r="L63" s="176"/>
      <c r="M63" s="176"/>
      <c r="N63" s="176"/>
      <c r="O63" s="176"/>
      <c r="P63" s="176"/>
      <c r="Q63" s="176"/>
      <c r="R63" s="176"/>
      <c r="S63" s="176"/>
      <c r="T63" s="176"/>
      <c r="U63" s="176"/>
      <c r="V63" s="176"/>
      <c r="W63" s="176"/>
      <c r="X63" s="176"/>
      <c r="Y63" s="176"/>
      <c r="Z63" s="176"/>
      <c r="AA63" s="176"/>
      <c r="AB63" s="176"/>
      <c r="AC63" s="176"/>
      <c r="AD63" s="176"/>
      <c r="AE63" s="176"/>
      <c r="AF63" s="176"/>
      <c r="AG63" s="176"/>
    </row>
    <row r="64" spans="1:33" x14ac:dyDescent="0.2">
      <c r="L64" s="176"/>
      <c r="M64" s="176"/>
      <c r="N64" s="176"/>
      <c r="O64" s="176"/>
      <c r="P64" s="176"/>
      <c r="Q64" s="176"/>
      <c r="R64" s="176"/>
      <c r="S64" s="176"/>
      <c r="T64" s="176"/>
      <c r="U64" s="176"/>
      <c r="V64" s="176"/>
      <c r="W64" s="176"/>
      <c r="X64" s="176"/>
      <c r="Y64" s="176"/>
      <c r="Z64" s="176"/>
      <c r="AA64" s="176"/>
      <c r="AB64" s="176"/>
      <c r="AC64" s="176"/>
      <c r="AD64" s="176"/>
      <c r="AE64" s="176"/>
      <c r="AF64" s="176"/>
      <c r="AG64" s="176"/>
    </row>
    <row r="65" spans="12:33" x14ac:dyDescent="0.2">
      <c r="L65" s="176"/>
      <c r="M65" s="176"/>
      <c r="N65" s="176"/>
      <c r="O65" s="176"/>
      <c r="P65" s="176"/>
      <c r="Q65" s="176"/>
      <c r="R65" s="176"/>
      <c r="S65" s="176"/>
      <c r="T65" s="176"/>
      <c r="U65" s="176"/>
      <c r="V65" s="176"/>
      <c r="W65" s="176"/>
      <c r="X65" s="176"/>
      <c r="Y65" s="176"/>
      <c r="Z65" s="176"/>
      <c r="AA65" s="176"/>
      <c r="AB65" s="176"/>
      <c r="AC65" s="176"/>
      <c r="AD65" s="176"/>
      <c r="AE65" s="176"/>
      <c r="AF65" s="176"/>
      <c r="AG65" s="176"/>
    </row>
    <row r="66" spans="12:33" x14ac:dyDescent="0.2">
      <c r="L66" s="176"/>
      <c r="M66" s="176"/>
      <c r="N66" s="176"/>
      <c r="O66" s="176"/>
      <c r="P66" s="176"/>
      <c r="Q66" s="176"/>
      <c r="R66" s="176"/>
      <c r="S66" s="176"/>
      <c r="T66" s="176"/>
      <c r="U66" s="176"/>
      <c r="V66" s="176"/>
      <c r="W66" s="176"/>
      <c r="X66" s="176"/>
      <c r="Y66" s="176"/>
      <c r="Z66" s="176"/>
      <c r="AA66" s="176"/>
      <c r="AB66" s="176"/>
      <c r="AC66" s="176"/>
      <c r="AD66" s="176"/>
      <c r="AE66" s="176"/>
      <c r="AF66" s="176"/>
      <c r="AG66" s="176"/>
    </row>
    <row r="67" spans="12:33" x14ac:dyDescent="0.2">
      <c r="L67" s="176"/>
      <c r="M67" s="176"/>
      <c r="N67" s="176"/>
      <c r="O67" s="176"/>
      <c r="P67" s="176"/>
      <c r="Q67" s="176"/>
      <c r="R67" s="176"/>
      <c r="S67" s="176"/>
      <c r="T67" s="176"/>
      <c r="U67" s="176"/>
      <c r="V67" s="176"/>
      <c r="W67" s="176"/>
      <c r="X67" s="176"/>
      <c r="Y67" s="176"/>
      <c r="Z67" s="176"/>
      <c r="AA67" s="176"/>
      <c r="AB67" s="176"/>
      <c r="AC67" s="176"/>
      <c r="AD67" s="176"/>
      <c r="AE67" s="176"/>
      <c r="AF67" s="176"/>
      <c r="AG67" s="176"/>
    </row>
    <row r="68" spans="12:33" x14ac:dyDescent="0.2">
      <c r="L68" s="176"/>
      <c r="M68" s="176"/>
      <c r="N68" s="176"/>
      <c r="O68" s="176"/>
      <c r="P68" s="176"/>
      <c r="Q68" s="176"/>
      <c r="R68" s="176"/>
      <c r="S68" s="176"/>
      <c r="T68" s="176"/>
      <c r="U68" s="176"/>
      <c r="V68" s="176"/>
      <c r="W68" s="176"/>
      <c r="X68" s="176"/>
      <c r="Y68" s="176"/>
      <c r="Z68" s="176"/>
      <c r="AA68" s="176"/>
      <c r="AB68" s="176"/>
      <c r="AC68" s="176"/>
      <c r="AD68" s="176"/>
      <c r="AE68" s="176"/>
      <c r="AF68" s="176"/>
      <c r="AG68" s="176"/>
    </row>
    <row r="69" spans="12:33" x14ac:dyDescent="0.2">
      <c r="L69" s="176"/>
      <c r="M69" s="176"/>
      <c r="N69" s="176"/>
      <c r="O69" s="176"/>
      <c r="P69" s="176"/>
      <c r="Q69" s="176"/>
      <c r="R69" s="176"/>
      <c r="S69" s="176"/>
      <c r="T69" s="176"/>
      <c r="U69" s="176"/>
      <c r="V69" s="176"/>
      <c r="W69" s="176"/>
      <c r="X69" s="176"/>
      <c r="Y69" s="176"/>
      <c r="Z69" s="176"/>
      <c r="AA69" s="176"/>
      <c r="AB69" s="176"/>
      <c r="AC69" s="176"/>
      <c r="AD69" s="176"/>
      <c r="AE69" s="176"/>
      <c r="AF69" s="176"/>
      <c r="AG69" s="176"/>
    </row>
    <row r="70" spans="12:33" x14ac:dyDescent="0.2">
      <c r="L70" s="176"/>
      <c r="M70" s="176"/>
      <c r="N70" s="176"/>
      <c r="O70" s="176"/>
      <c r="P70" s="176"/>
      <c r="Q70" s="176"/>
      <c r="R70" s="176"/>
      <c r="S70" s="176"/>
      <c r="T70" s="176"/>
      <c r="U70" s="176"/>
      <c r="V70" s="176"/>
      <c r="W70" s="176"/>
      <c r="X70" s="176"/>
      <c r="Y70" s="176"/>
      <c r="Z70" s="176"/>
      <c r="AA70" s="176"/>
      <c r="AB70" s="176"/>
      <c r="AC70" s="176"/>
      <c r="AD70" s="176"/>
      <c r="AE70" s="176"/>
      <c r="AF70" s="176"/>
      <c r="AG70" s="176"/>
    </row>
    <row r="71" spans="12:33" x14ac:dyDescent="0.2">
      <c r="L71" s="176"/>
      <c r="M71" s="176"/>
      <c r="N71" s="176"/>
      <c r="O71" s="176"/>
      <c r="P71" s="176"/>
      <c r="Q71" s="176"/>
      <c r="R71" s="176"/>
      <c r="S71" s="176"/>
      <c r="T71" s="176"/>
      <c r="U71" s="176"/>
      <c r="V71" s="176"/>
      <c r="W71" s="176"/>
      <c r="X71" s="176"/>
      <c r="Y71" s="176"/>
      <c r="Z71" s="176"/>
      <c r="AA71" s="176"/>
      <c r="AB71" s="176"/>
      <c r="AC71" s="176"/>
      <c r="AD71" s="176"/>
      <c r="AE71" s="176"/>
      <c r="AF71" s="176"/>
      <c r="AG71" s="176"/>
    </row>
    <row r="72" spans="12:33" x14ac:dyDescent="0.2">
      <c r="L72" s="176"/>
      <c r="M72" s="176"/>
      <c r="N72" s="176"/>
      <c r="O72" s="176"/>
      <c r="P72" s="176"/>
      <c r="Q72" s="176"/>
      <c r="R72" s="176"/>
      <c r="S72" s="176"/>
      <c r="T72" s="176"/>
      <c r="U72" s="176"/>
      <c r="V72" s="176"/>
      <c r="W72" s="176"/>
      <c r="X72" s="176"/>
      <c r="Y72" s="176"/>
      <c r="Z72" s="176"/>
      <c r="AA72" s="176"/>
      <c r="AB72" s="176"/>
      <c r="AC72" s="176"/>
      <c r="AD72" s="176"/>
      <c r="AE72" s="176"/>
      <c r="AF72" s="176"/>
      <c r="AG72" s="176"/>
    </row>
    <row r="73" spans="12:33" x14ac:dyDescent="0.2">
      <c r="L73" s="176"/>
      <c r="M73" s="176"/>
      <c r="N73" s="176"/>
      <c r="O73" s="176"/>
      <c r="P73" s="176"/>
      <c r="Q73" s="176"/>
      <c r="R73" s="176"/>
      <c r="S73" s="176"/>
      <c r="T73" s="176"/>
      <c r="U73" s="176"/>
      <c r="V73" s="176"/>
      <c r="W73" s="176"/>
      <c r="X73" s="176"/>
      <c r="Y73" s="176"/>
      <c r="Z73" s="176"/>
      <c r="AA73" s="176"/>
      <c r="AB73" s="176"/>
      <c r="AC73" s="176"/>
      <c r="AD73" s="176"/>
      <c r="AE73" s="176"/>
      <c r="AF73" s="176"/>
      <c r="AG73" s="176"/>
    </row>
    <row r="74" spans="12:33" x14ac:dyDescent="0.2">
      <c r="L74" s="176"/>
      <c r="M74" s="176"/>
      <c r="N74" s="176"/>
      <c r="O74" s="176"/>
      <c r="P74" s="176"/>
      <c r="Q74" s="176"/>
      <c r="R74" s="176"/>
      <c r="S74" s="176"/>
      <c r="T74" s="176"/>
      <c r="U74" s="176"/>
      <c r="V74" s="176"/>
      <c r="W74" s="176"/>
      <c r="X74" s="176"/>
      <c r="Y74" s="176"/>
      <c r="Z74" s="176"/>
      <c r="AA74" s="176"/>
      <c r="AB74" s="176"/>
      <c r="AC74" s="176"/>
      <c r="AD74" s="176"/>
      <c r="AE74" s="176"/>
      <c r="AF74" s="176"/>
      <c r="AG74" s="176"/>
    </row>
    <row r="75" spans="12:33" x14ac:dyDescent="0.2">
      <c r="L75" s="176"/>
      <c r="M75" s="176"/>
      <c r="N75" s="176"/>
      <c r="O75" s="176"/>
      <c r="P75" s="176"/>
      <c r="Q75" s="176"/>
      <c r="R75" s="176"/>
      <c r="S75" s="176"/>
      <c r="T75" s="176"/>
      <c r="U75" s="176"/>
      <c r="V75" s="176"/>
      <c r="W75" s="176"/>
      <c r="X75" s="176"/>
      <c r="Y75" s="176"/>
      <c r="Z75" s="176"/>
      <c r="AA75" s="176"/>
      <c r="AB75" s="176"/>
      <c r="AC75" s="176"/>
      <c r="AD75" s="176"/>
      <c r="AE75" s="176"/>
      <c r="AF75" s="176"/>
      <c r="AG75" s="176"/>
    </row>
  </sheetData>
  <mergeCells count="4">
    <mergeCell ref="B5:D5"/>
    <mergeCell ref="E5:I5"/>
    <mergeCell ref="J5:J6"/>
    <mergeCell ref="D28:E28"/>
  </mergeCells>
  <phoneticPr fontId="2" type="noConversion"/>
  <hyperlinks>
    <hyperlink ref="J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A50"/>
  <sheetViews>
    <sheetView zoomScaleSheetLayoutView="115" workbookViewId="0">
      <selection activeCell="B70" sqref="B70"/>
    </sheetView>
  </sheetViews>
  <sheetFormatPr defaultRowHeight="12.75" x14ac:dyDescent="0.2"/>
  <cols>
    <col min="1" max="1" width="9" style="163" customWidth="1"/>
    <col min="2" max="16" width="12.42578125" style="163" customWidth="1"/>
    <col min="17" max="16384" width="9.140625" style="163"/>
  </cols>
  <sheetData>
    <row r="1" spans="1:27" x14ac:dyDescent="0.2">
      <c r="A1" s="159" t="s">
        <v>675</v>
      </c>
      <c r="B1" s="159"/>
      <c r="C1" s="159"/>
      <c r="D1" s="159"/>
      <c r="E1" s="159"/>
      <c r="F1" s="159"/>
      <c r="G1" s="159"/>
      <c r="H1" s="159"/>
      <c r="I1" s="159"/>
      <c r="J1" s="159"/>
      <c r="K1" s="159"/>
      <c r="L1" s="159"/>
      <c r="M1" s="159"/>
      <c r="N1" s="159"/>
      <c r="O1" s="159"/>
      <c r="P1" s="188" t="s">
        <v>531</v>
      </c>
      <c r="U1" s="316"/>
      <c r="V1" s="312"/>
      <c r="W1" s="312"/>
      <c r="X1" s="312"/>
      <c r="Y1" s="312"/>
      <c r="Z1" s="312"/>
      <c r="AA1" s="176"/>
    </row>
    <row r="2" spans="1:27" ht="14.25" x14ac:dyDescent="0.2">
      <c r="A2" s="159" t="s">
        <v>468</v>
      </c>
      <c r="B2" s="159"/>
      <c r="C2" s="159"/>
      <c r="D2" s="159"/>
      <c r="E2" s="159"/>
      <c r="F2" s="159"/>
      <c r="K2" s="312"/>
      <c r="L2" s="312"/>
      <c r="M2" s="176"/>
      <c r="N2" s="331"/>
      <c r="O2" s="331"/>
      <c r="P2" s="292"/>
      <c r="Q2" s="176"/>
    </row>
    <row r="3" spans="1:27" ht="14.25" x14ac:dyDescent="0.2">
      <c r="A3" s="364" t="s">
        <v>755</v>
      </c>
      <c r="B3" s="159"/>
      <c r="C3" s="159"/>
      <c r="D3" s="159"/>
      <c r="E3" s="159"/>
      <c r="F3" s="159"/>
      <c r="K3" s="312"/>
      <c r="L3" s="328"/>
      <c r="M3" s="1457"/>
      <c r="N3" s="1457"/>
      <c r="O3" s="1457"/>
      <c r="P3" s="332"/>
      <c r="Q3" s="176"/>
    </row>
    <row r="4" spans="1:27" x14ac:dyDescent="0.2">
      <c r="A4" s="222"/>
      <c r="B4" s="159"/>
      <c r="C4" s="159"/>
      <c r="D4" s="159"/>
      <c r="E4" s="159"/>
      <c r="F4" s="159"/>
      <c r="K4" s="312"/>
      <c r="L4" s="328"/>
      <c r="M4" s="333"/>
      <c r="N4" s="333"/>
      <c r="O4" s="333"/>
      <c r="P4" s="332"/>
      <c r="Q4" s="176"/>
    </row>
    <row r="5" spans="1:27" x14ac:dyDescent="0.2">
      <c r="A5" s="1446"/>
      <c r="B5" s="1459" t="s">
        <v>452</v>
      </c>
      <c r="C5" s="1266"/>
      <c r="D5" s="1266"/>
      <c r="E5" s="1266"/>
      <c r="F5" s="1460"/>
      <c r="G5" s="1459" t="s">
        <v>453</v>
      </c>
      <c r="H5" s="1266"/>
      <c r="I5" s="1266"/>
      <c r="J5" s="1266"/>
      <c r="K5" s="1460"/>
      <c r="L5" s="1459" t="s">
        <v>152</v>
      </c>
      <c r="M5" s="1266"/>
      <c r="N5" s="1266"/>
      <c r="O5" s="1266"/>
      <c r="P5" s="1460"/>
      <c r="Q5" s="176"/>
    </row>
    <row r="6" spans="1:27" ht="12.75" customHeight="1" x14ac:dyDescent="0.2">
      <c r="A6" s="1447"/>
      <c r="B6" s="1448" t="s">
        <v>451</v>
      </c>
      <c r="C6" s="1454" t="s">
        <v>13</v>
      </c>
      <c r="D6" s="1319"/>
      <c r="E6" s="1319"/>
      <c r="F6" s="1455"/>
      <c r="G6" s="1451" t="s">
        <v>451</v>
      </c>
      <c r="H6" s="1454" t="s">
        <v>13</v>
      </c>
      <c r="I6" s="1319"/>
      <c r="J6" s="1319"/>
      <c r="K6" s="1455"/>
      <c r="L6" s="1448" t="s">
        <v>451</v>
      </c>
      <c r="M6" s="1319" t="s">
        <v>13</v>
      </c>
      <c r="N6" s="1319"/>
      <c r="O6" s="1319"/>
      <c r="P6" s="1455"/>
      <c r="Q6" s="176"/>
    </row>
    <row r="7" spans="1:27" ht="12.75" customHeight="1" x14ac:dyDescent="0.2">
      <c r="A7" s="1447"/>
      <c r="B7" s="1449"/>
      <c r="C7" s="1456"/>
      <c r="D7" s="1457"/>
      <c r="E7" s="1457"/>
      <c r="F7" s="1458"/>
      <c r="G7" s="1452"/>
      <c r="H7" s="1456"/>
      <c r="I7" s="1457"/>
      <c r="J7" s="1457"/>
      <c r="K7" s="1458"/>
      <c r="L7" s="1449"/>
      <c r="M7" s="1457"/>
      <c r="N7" s="1457"/>
      <c r="O7" s="1457"/>
      <c r="P7" s="1458"/>
      <c r="Q7" s="176"/>
    </row>
    <row r="8" spans="1:27" ht="14.25" x14ac:dyDescent="0.2">
      <c r="A8" s="1447"/>
      <c r="B8" s="1450"/>
      <c r="C8" s="334" t="s">
        <v>371</v>
      </c>
      <c r="D8" s="334" t="s">
        <v>387</v>
      </c>
      <c r="E8" s="480" t="s">
        <v>727</v>
      </c>
      <c r="F8" s="335" t="s">
        <v>152</v>
      </c>
      <c r="G8" s="1453"/>
      <c r="H8" s="336" t="s">
        <v>371</v>
      </c>
      <c r="I8" s="334" t="s">
        <v>387</v>
      </c>
      <c r="J8" s="1057" t="s">
        <v>727</v>
      </c>
      <c r="K8" s="335" t="s">
        <v>152</v>
      </c>
      <c r="L8" s="1450"/>
      <c r="M8" s="334" t="s">
        <v>371</v>
      </c>
      <c r="N8" s="334" t="s">
        <v>387</v>
      </c>
      <c r="O8" s="1057" t="s">
        <v>727</v>
      </c>
      <c r="P8" s="337" t="s">
        <v>152</v>
      </c>
      <c r="Q8" s="176"/>
    </row>
    <row r="9" spans="1:27" x14ac:dyDescent="0.2">
      <c r="A9" s="50">
        <v>2003</v>
      </c>
      <c r="B9" s="339">
        <v>20</v>
      </c>
      <c r="C9" s="338">
        <v>11</v>
      </c>
      <c r="D9" s="338">
        <v>8</v>
      </c>
      <c r="E9" s="338">
        <v>1</v>
      </c>
      <c r="F9" s="339">
        <v>20</v>
      </c>
      <c r="G9" s="340">
        <v>96</v>
      </c>
      <c r="H9" s="341">
        <v>43</v>
      </c>
      <c r="I9" s="338">
        <v>49</v>
      </c>
      <c r="J9" s="342" t="s">
        <v>168</v>
      </c>
      <c r="K9" s="339">
        <v>92</v>
      </c>
      <c r="L9" s="339">
        <v>119</v>
      </c>
      <c r="M9" s="338">
        <v>55</v>
      </c>
      <c r="N9" s="338">
        <v>58</v>
      </c>
      <c r="O9" s="343">
        <v>1</v>
      </c>
      <c r="P9" s="342">
        <v>114</v>
      </c>
      <c r="Q9" s="344"/>
      <c r="R9" s="345"/>
      <c r="S9" s="345"/>
    </row>
    <row r="10" spans="1:27" x14ac:dyDescent="0.2">
      <c r="A10" s="50">
        <v>2004</v>
      </c>
      <c r="B10" s="339">
        <v>14</v>
      </c>
      <c r="C10" s="338">
        <v>4</v>
      </c>
      <c r="D10" s="338">
        <v>7</v>
      </c>
      <c r="E10" s="346" t="s">
        <v>168</v>
      </c>
      <c r="F10" s="339">
        <v>11</v>
      </c>
      <c r="G10" s="340">
        <v>116</v>
      </c>
      <c r="H10" s="347">
        <v>44</v>
      </c>
      <c r="I10" s="348">
        <v>41</v>
      </c>
      <c r="J10" s="349">
        <v>1</v>
      </c>
      <c r="K10" s="339">
        <v>86</v>
      </c>
      <c r="L10" s="339">
        <v>130</v>
      </c>
      <c r="M10" s="338">
        <v>48</v>
      </c>
      <c r="N10" s="338">
        <v>48</v>
      </c>
      <c r="O10" s="343">
        <v>1</v>
      </c>
      <c r="P10" s="342">
        <v>97</v>
      </c>
      <c r="Q10" s="344"/>
      <c r="R10" s="345"/>
      <c r="S10" s="345"/>
    </row>
    <row r="11" spans="1:27" x14ac:dyDescent="0.2">
      <c r="A11" s="50">
        <v>2005</v>
      </c>
      <c r="B11" s="339">
        <v>23</v>
      </c>
      <c r="C11" s="338">
        <v>6</v>
      </c>
      <c r="D11" s="338">
        <v>12</v>
      </c>
      <c r="E11" s="346" t="s">
        <v>168</v>
      </c>
      <c r="F11" s="339">
        <v>18</v>
      </c>
      <c r="G11" s="340">
        <v>98</v>
      </c>
      <c r="H11" s="341">
        <v>39</v>
      </c>
      <c r="I11" s="338">
        <v>40</v>
      </c>
      <c r="J11" s="342" t="s">
        <v>168</v>
      </c>
      <c r="K11" s="339">
        <v>79</v>
      </c>
      <c r="L11" s="339">
        <v>121</v>
      </c>
      <c r="M11" s="338">
        <v>45</v>
      </c>
      <c r="N11" s="338">
        <v>52</v>
      </c>
      <c r="O11" s="343" t="s">
        <v>168</v>
      </c>
      <c r="P11" s="342">
        <v>97</v>
      </c>
      <c r="Q11" s="344"/>
      <c r="R11" s="345"/>
      <c r="S11" s="345"/>
    </row>
    <row r="12" spans="1:27" x14ac:dyDescent="0.2">
      <c r="A12" s="50">
        <v>2006</v>
      </c>
      <c r="B12" s="339">
        <v>24</v>
      </c>
      <c r="C12" s="338">
        <v>3</v>
      </c>
      <c r="D12" s="338">
        <v>9</v>
      </c>
      <c r="E12" s="346" t="s">
        <v>168</v>
      </c>
      <c r="F12" s="339">
        <v>12</v>
      </c>
      <c r="G12" s="340">
        <v>113</v>
      </c>
      <c r="H12" s="341">
        <v>42</v>
      </c>
      <c r="I12" s="338">
        <v>57</v>
      </c>
      <c r="J12" s="343">
        <v>1</v>
      </c>
      <c r="K12" s="339">
        <v>100</v>
      </c>
      <c r="L12" s="339">
        <v>137</v>
      </c>
      <c r="M12" s="338">
        <v>45</v>
      </c>
      <c r="N12" s="338">
        <v>66</v>
      </c>
      <c r="O12" s="343">
        <v>1</v>
      </c>
      <c r="P12" s="342">
        <v>112</v>
      </c>
      <c r="Q12" s="344"/>
      <c r="R12" s="345"/>
      <c r="S12" s="345"/>
    </row>
    <row r="13" spans="1:27" x14ac:dyDescent="0.2">
      <c r="A13" s="50">
        <v>2007</v>
      </c>
      <c r="B13" s="339">
        <v>18</v>
      </c>
      <c r="C13" s="350">
        <v>10</v>
      </c>
      <c r="D13" s="350">
        <v>8</v>
      </c>
      <c r="E13" s="350" t="s">
        <v>168</v>
      </c>
      <c r="F13" s="339">
        <v>18</v>
      </c>
      <c r="G13" s="340">
        <v>87</v>
      </c>
      <c r="H13" s="341">
        <v>35</v>
      </c>
      <c r="I13" s="338">
        <v>31</v>
      </c>
      <c r="J13" s="351">
        <v>2</v>
      </c>
      <c r="K13" s="339">
        <v>68</v>
      </c>
      <c r="L13" s="339">
        <v>105</v>
      </c>
      <c r="M13" s="338">
        <v>45</v>
      </c>
      <c r="N13" s="338">
        <v>39</v>
      </c>
      <c r="O13" s="343">
        <v>2</v>
      </c>
      <c r="P13" s="342">
        <v>86</v>
      </c>
      <c r="Q13" s="344"/>
      <c r="R13" s="345"/>
      <c r="S13" s="345"/>
    </row>
    <row r="14" spans="1:27" x14ac:dyDescent="0.2">
      <c r="A14" s="352">
        <v>2008</v>
      </c>
      <c r="B14" s="339">
        <v>23</v>
      </c>
      <c r="C14" s="350">
        <v>8</v>
      </c>
      <c r="D14" s="350">
        <v>11</v>
      </c>
      <c r="E14" s="350" t="s">
        <v>168</v>
      </c>
      <c r="F14" s="339">
        <v>19</v>
      </c>
      <c r="G14" s="340">
        <v>72</v>
      </c>
      <c r="H14" s="341">
        <v>30</v>
      </c>
      <c r="I14" s="338">
        <v>27</v>
      </c>
      <c r="J14" s="351">
        <v>2</v>
      </c>
      <c r="K14" s="339">
        <v>59</v>
      </c>
      <c r="L14" s="339">
        <v>95</v>
      </c>
      <c r="M14" s="338">
        <v>38</v>
      </c>
      <c r="N14" s="338">
        <v>38</v>
      </c>
      <c r="O14" s="343">
        <v>2</v>
      </c>
      <c r="P14" s="342">
        <v>78</v>
      </c>
      <c r="Q14" s="344"/>
      <c r="R14" s="345"/>
      <c r="S14" s="345"/>
    </row>
    <row r="15" spans="1:27" x14ac:dyDescent="0.2">
      <c r="A15" s="352">
        <v>2009</v>
      </c>
      <c r="B15" s="339">
        <v>20</v>
      </c>
      <c r="C15" s="350">
        <v>9</v>
      </c>
      <c r="D15" s="350">
        <v>11</v>
      </c>
      <c r="E15" s="350" t="s">
        <v>168</v>
      </c>
      <c r="F15" s="339">
        <v>20</v>
      </c>
      <c r="G15" s="340">
        <v>68</v>
      </c>
      <c r="H15" s="341">
        <v>44</v>
      </c>
      <c r="I15" s="338">
        <v>32</v>
      </c>
      <c r="J15" s="351" t="s">
        <v>168</v>
      </c>
      <c r="K15" s="339">
        <v>76</v>
      </c>
      <c r="L15" s="339">
        <v>88</v>
      </c>
      <c r="M15" s="338">
        <v>53</v>
      </c>
      <c r="N15" s="338">
        <v>43</v>
      </c>
      <c r="O15" s="343" t="s">
        <v>168</v>
      </c>
      <c r="P15" s="342">
        <v>96</v>
      </c>
      <c r="Q15" s="344"/>
      <c r="R15" s="345"/>
      <c r="S15" s="345"/>
    </row>
    <row r="16" spans="1:27" x14ac:dyDescent="0.2">
      <c r="A16" s="352">
        <v>2010</v>
      </c>
      <c r="B16" s="339">
        <v>22</v>
      </c>
      <c r="C16" s="350">
        <v>4</v>
      </c>
      <c r="D16" s="350">
        <v>11</v>
      </c>
      <c r="E16" s="350" t="s">
        <v>168</v>
      </c>
      <c r="F16" s="339">
        <v>15</v>
      </c>
      <c r="G16" s="340">
        <v>74</v>
      </c>
      <c r="H16" s="341">
        <v>27</v>
      </c>
      <c r="I16" s="338">
        <v>30</v>
      </c>
      <c r="J16" s="351">
        <v>1</v>
      </c>
      <c r="K16" s="339">
        <v>58</v>
      </c>
      <c r="L16" s="339">
        <v>96</v>
      </c>
      <c r="M16" s="338">
        <v>31</v>
      </c>
      <c r="N16" s="338">
        <v>41</v>
      </c>
      <c r="O16" s="343">
        <v>1</v>
      </c>
      <c r="P16" s="342">
        <v>73</v>
      </c>
      <c r="Q16" s="344"/>
      <c r="R16" s="345"/>
      <c r="S16" s="345"/>
    </row>
    <row r="17" spans="1:19" x14ac:dyDescent="0.2">
      <c r="A17" s="352">
        <v>2011</v>
      </c>
      <c r="B17" s="339">
        <v>21</v>
      </c>
      <c r="C17" s="350">
        <v>8</v>
      </c>
      <c r="D17" s="350">
        <v>7</v>
      </c>
      <c r="E17" s="350" t="s">
        <v>168</v>
      </c>
      <c r="F17" s="339">
        <v>15</v>
      </c>
      <c r="G17" s="340">
        <v>58</v>
      </c>
      <c r="H17" s="341">
        <v>14</v>
      </c>
      <c r="I17" s="338">
        <v>22</v>
      </c>
      <c r="J17" s="351" t="s">
        <v>168</v>
      </c>
      <c r="K17" s="339">
        <v>36</v>
      </c>
      <c r="L17" s="339">
        <v>79</v>
      </c>
      <c r="M17" s="338">
        <v>22</v>
      </c>
      <c r="N17" s="338">
        <v>29</v>
      </c>
      <c r="O17" s="343" t="s">
        <v>168</v>
      </c>
      <c r="P17" s="342">
        <v>51</v>
      </c>
      <c r="Q17" s="344"/>
      <c r="R17" s="345"/>
      <c r="S17" s="345"/>
    </row>
    <row r="18" spans="1:19" x14ac:dyDescent="0.2">
      <c r="A18" s="352">
        <v>2012</v>
      </c>
      <c r="B18" s="339">
        <v>12</v>
      </c>
      <c r="C18" s="338">
        <v>9</v>
      </c>
      <c r="D18" s="338">
        <v>11</v>
      </c>
      <c r="E18" s="346" t="s">
        <v>168</v>
      </c>
      <c r="F18" s="339">
        <v>20</v>
      </c>
      <c r="G18" s="340">
        <v>74</v>
      </c>
      <c r="H18" s="341">
        <v>22</v>
      </c>
      <c r="I18" s="338">
        <v>38</v>
      </c>
      <c r="J18" s="342" t="s">
        <v>168</v>
      </c>
      <c r="K18" s="339">
        <v>60</v>
      </c>
      <c r="L18" s="339">
        <v>86</v>
      </c>
      <c r="M18" s="338">
        <v>31</v>
      </c>
      <c r="N18" s="338">
        <v>49</v>
      </c>
      <c r="O18" s="343" t="s">
        <v>168</v>
      </c>
      <c r="P18" s="342">
        <v>80</v>
      </c>
      <c r="Q18" s="344"/>
      <c r="R18" s="345"/>
      <c r="S18" s="345"/>
    </row>
    <row r="19" spans="1:19" x14ac:dyDescent="0.2">
      <c r="A19" s="352">
        <v>2013</v>
      </c>
      <c r="B19" s="339">
        <v>10</v>
      </c>
      <c r="C19" s="338">
        <v>2</v>
      </c>
      <c r="D19" s="338">
        <v>9</v>
      </c>
      <c r="E19" s="346" t="s">
        <v>168</v>
      </c>
      <c r="F19" s="339">
        <v>11</v>
      </c>
      <c r="G19" s="340">
        <v>56</v>
      </c>
      <c r="H19" s="341">
        <v>34</v>
      </c>
      <c r="I19" s="338">
        <v>35</v>
      </c>
      <c r="J19" s="342" t="s">
        <v>168</v>
      </c>
      <c r="K19" s="339">
        <v>69</v>
      </c>
      <c r="L19" s="339">
        <v>66</v>
      </c>
      <c r="M19" s="338">
        <v>36</v>
      </c>
      <c r="N19" s="338">
        <v>44</v>
      </c>
      <c r="O19" s="343" t="s">
        <v>168</v>
      </c>
      <c r="P19" s="342">
        <v>80</v>
      </c>
      <c r="Q19" s="344"/>
      <c r="R19" s="345"/>
      <c r="S19" s="345"/>
    </row>
    <row r="20" spans="1:19" x14ac:dyDescent="0.2">
      <c r="A20" s="352">
        <v>2014</v>
      </c>
      <c r="B20" s="339">
        <v>7</v>
      </c>
      <c r="C20" s="338">
        <v>3</v>
      </c>
      <c r="D20" s="338">
        <v>5</v>
      </c>
      <c r="E20" s="346" t="s">
        <v>168</v>
      </c>
      <c r="F20" s="339">
        <v>8</v>
      </c>
      <c r="G20" s="340">
        <v>38</v>
      </c>
      <c r="H20" s="341">
        <v>12</v>
      </c>
      <c r="I20" s="338">
        <v>17</v>
      </c>
      <c r="J20" s="342" t="s">
        <v>168</v>
      </c>
      <c r="K20" s="339">
        <v>29</v>
      </c>
      <c r="L20" s="339">
        <v>45</v>
      </c>
      <c r="M20" s="338">
        <v>15</v>
      </c>
      <c r="N20" s="338">
        <v>22</v>
      </c>
      <c r="O20" s="343" t="s">
        <v>168</v>
      </c>
      <c r="P20" s="342">
        <v>37</v>
      </c>
      <c r="Q20" s="344"/>
      <c r="R20" s="345"/>
      <c r="S20" s="345"/>
    </row>
    <row r="21" spans="1:19" x14ac:dyDescent="0.2">
      <c r="A21" s="353">
        <v>2015</v>
      </c>
      <c r="B21" s="354">
        <v>15</v>
      </c>
      <c r="C21" s="358">
        <v>3</v>
      </c>
      <c r="D21" s="358">
        <v>6</v>
      </c>
      <c r="E21" s="355" t="s">
        <v>168</v>
      </c>
      <c r="F21" s="354">
        <v>9</v>
      </c>
      <c r="G21" s="356">
        <v>54</v>
      </c>
      <c r="H21" s="357">
        <v>18</v>
      </c>
      <c r="I21" s="358">
        <v>26</v>
      </c>
      <c r="J21" s="359" t="s">
        <v>168</v>
      </c>
      <c r="K21" s="354">
        <v>44</v>
      </c>
      <c r="L21" s="354">
        <v>69</v>
      </c>
      <c r="M21" s="360">
        <v>21</v>
      </c>
      <c r="N21" s="360">
        <v>32</v>
      </c>
      <c r="O21" s="361" t="s">
        <v>168</v>
      </c>
      <c r="P21" s="359">
        <v>53</v>
      </c>
      <c r="Q21" s="344"/>
      <c r="R21" s="345"/>
      <c r="S21" s="345"/>
    </row>
    <row r="22" spans="1:19" x14ac:dyDescent="0.2">
      <c r="A22" s="352"/>
      <c r="B22" s="346"/>
      <c r="C22" s="1056"/>
      <c r="D22" s="1056"/>
      <c r="E22" s="346"/>
      <c r="F22" s="346"/>
      <c r="G22" s="346"/>
      <c r="H22" s="1056"/>
      <c r="I22" s="1056"/>
      <c r="J22" s="346"/>
      <c r="K22" s="346"/>
      <c r="L22" s="346"/>
      <c r="M22" s="338"/>
      <c r="N22" s="338"/>
      <c r="O22" s="338"/>
      <c r="P22" s="346"/>
      <c r="Q22" s="344"/>
      <c r="R22" s="345"/>
      <c r="S22" s="345"/>
    </row>
    <row r="23" spans="1:19" x14ac:dyDescent="0.2">
      <c r="A23" s="230" t="s">
        <v>154</v>
      </c>
      <c r="B23" s="176"/>
      <c r="C23" s="176"/>
      <c r="D23" s="176"/>
      <c r="E23" s="176"/>
      <c r="F23" s="176"/>
      <c r="K23" s="91"/>
      <c r="L23" s="176"/>
      <c r="M23" s="176"/>
      <c r="N23" s="176"/>
      <c r="O23" s="176"/>
      <c r="P23" s="176"/>
    </row>
    <row r="24" spans="1:19" x14ac:dyDescent="0.2">
      <c r="A24" s="91" t="s">
        <v>510</v>
      </c>
      <c r="B24" s="176"/>
      <c r="C24" s="176"/>
      <c r="D24" s="176"/>
      <c r="E24" s="176"/>
      <c r="F24" s="176"/>
      <c r="K24" s="91"/>
    </row>
    <row r="25" spans="1:19" x14ac:dyDescent="0.2">
      <c r="A25" s="362" t="s">
        <v>11</v>
      </c>
      <c r="B25" s="176"/>
      <c r="C25" s="176"/>
      <c r="D25" s="176"/>
      <c r="E25" s="176"/>
      <c r="F25" s="176"/>
      <c r="G25" s="176"/>
    </row>
    <row r="26" spans="1:19" s="364" customFormat="1" x14ac:dyDescent="0.2">
      <c r="A26" s="362" t="s">
        <v>12</v>
      </c>
      <c r="B26" s="363"/>
      <c r="C26" s="363"/>
      <c r="D26" s="363"/>
      <c r="E26" s="363"/>
      <c r="F26" s="363"/>
      <c r="G26" s="363"/>
      <c r="P26" s="967"/>
    </row>
    <row r="27" spans="1:19" s="364" customFormat="1" x14ac:dyDescent="0.2">
      <c r="A27" s="362"/>
      <c r="B27" s="363"/>
      <c r="C27" s="363"/>
      <c r="D27" s="363"/>
      <c r="E27" s="363"/>
      <c r="F27" s="363"/>
      <c r="G27" s="363"/>
      <c r="P27" s="967"/>
    </row>
    <row r="28" spans="1:19" x14ac:dyDescent="0.2">
      <c r="A28" s="92" t="s">
        <v>99</v>
      </c>
      <c r="B28" s="176"/>
      <c r="C28" s="176"/>
      <c r="D28" s="176"/>
      <c r="E28" s="176"/>
      <c r="F28" s="176"/>
      <c r="G28" s="176"/>
      <c r="P28" s="258"/>
    </row>
    <row r="29" spans="1:19" x14ac:dyDescent="0.2">
      <c r="A29" s="93" t="s">
        <v>102</v>
      </c>
      <c r="B29" s="176"/>
      <c r="C29" s="176"/>
      <c r="D29" s="176"/>
      <c r="E29" s="176"/>
      <c r="F29" s="176"/>
      <c r="G29" s="176"/>
    </row>
    <row r="30" spans="1:19" x14ac:dyDescent="0.2">
      <c r="A30" s="176"/>
      <c r="B30" s="176"/>
      <c r="C30" s="176"/>
      <c r="D30" s="176"/>
      <c r="E30" s="176"/>
      <c r="F30" s="176"/>
      <c r="G30" s="176"/>
    </row>
    <row r="31" spans="1:19" x14ac:dyDescent="0.2">
      <c r="A31" s="176"/>
      <c r="B31" s="176"/>
      <c r="C31" s="176"/>
      <c r="D31" s="176"/>
      <c r="E31" s="176"/>
      <c r="F31" s="176"/>
      <c r="G31" s="176"/>
    </row>
    <row r="32" spans="1:19" x14ac:dyDescent="0.2">
      <c r="A32" s="176"/>
      <c r="B32" s="176"/>
      <c r="C32" s="176"/>
      <c r="D32" s="176"/>
      <c r="E32" s="232"/>
      <c r="F32" s="176"/>
      <c r="G32" s="176"/>
    </row>
    <row r="33" spans="1:7" x14ac:dyDescent="0.2">
      <c r="A33" s="176"/>
      <c r="B33" s="176"/>
      <c r="C33" s="176"/>
      <c r="D33" s="176"/>
      <c r="E33" s="232"/>
      <c r="F33" s="176"/>
      <c r="G33" s="176"/>
    </row>
    <row r="34" spans="1:7" x14ac:dyDescent="0.2">
      <c r="A34" s="176"/>
      <c r="B34" s="176"/>
      <c r="C34" s="176"/>
      <c r="D34" s="176"/>
      <c r="E34" s="232"/>
      <c r="F34" s="176"/>
      <c r="G34" s="176"/>
    </row>
    <row r="35" spans="1:7" x14ac:dyDescent="0.2">
      <c r="E35" s="232"/>
      <c r="F35" s="176"/>
    </row>
    <row r="36" spans="1:7" x14ac:dyDescent="0.2">
      <c r="E36" s="232"/>
      <c r="F36" s="176"/>
    </row>
    <row r="37" spans="1:7" x14ac:dyDescent="0.2">
      <c r="E37" s="232"/>
      <c r="F37" s="176"/>
    </row>
    <row r="38" spans="1:7" x14ac:dyDescent="0.2">
      <c r="E38" s="232"/>
      <c r="F38" s="176"/>
    </row>
    <row r="39" spans="1:7" x14ac:dyDescent="0.2">
      <c r="E39" s="232"/>
      <c r="F39" s="176"/>
    </row>
    <row r="40" spans="1:7" x14ac:dyDescent="0.2">
      <c r="E40" s="232"/>
      <c r="F40" s="176"/>
    </row>
    <row r="41" spans="1:7" x14ac:dyDescent="0.2">
      <c r="E41" s="232"/>
      <c r="F41" s="176"/>
    </row>
    <row r="42" spans="1:7" x14ac:dyDescent="0.2">
      <c r="E42" s="232"/>
      <c r="F42" s="176"/>
    </row>
    <row r="43" spans="1:7" x14ac:dyDescent="0.2">
      <c r="E43" s="232"/>
      <c r="F43" s="176"/>
    </row>
    <row r="44" spans="1:7" x14ac:dyDescent="0.2">
      <c r="E44" s="232"/>
    </row>
    <row r="45" spans="1:7" x14ac:dyDescent="0.2">
      <c r="E45" s="232"/>
    </row>
    <row r="46" spans="1:7" x14ac:dyDescent="0.2">
      <c r="A46" s="365"/>
      <c r="B46" s="218"/>
      <c r="C46" s="218"/>
      <c r="D46" s="218"/>
      <c r="E46" s="232"/>
      <c r="F46" s="218"/>
      <c r="G46" s="176"/>
    </row>
    <row r="47" spans="1:7" x14ac:dyDescent="0.2">
      <c r="A47" s="366"/>
      <c r="B47" s="218"/>
      <c r="C47" s="218"/>
      <c r="D47" s="218"/>
      <c r="E47" s="218"/>
      <c r="F47" s="218"/>
      <c r="G47" s="176"/>
    </row>
    <row r="48" spans="1:7" x14ac:dyDescent="0.2">
      <c r="A48" s="366"/>
      <c r="B48" s="366"/>
      <c r="C48" s="366"/>
      <c r="D48" s="366"/>
      <c r="E48" s="366"/>
      <c r="F48" s="366"/>
      <c r="G48" s="176"/>
    </row>
    <row r="49" spans="1:7" x14ac:dyDescent="0.2">
      <c r="A49" s="218"/>
      <c r="B49" s="218"/>
      <c r="C49" s="218"/>
      <c r="D49" s="218"/>
      <c r="E49" s="218"/>
      <c r="F49" s="218"/>
      <c r="G49" s="176"/>
    </row>
    <row r="50" spans="1:7" x14ac:dyDescent="0.2">
      <c r="A50" s="176"/>
      <c r="B50" s="176"/>
      <c r="C50" s="176"/>
      <c r="D50" s="176"/>
      <c r="E50" s="176"/>
      <c r="F50" s="176"/>
      <c r="G50" s="176"/>
    </row>
  </sheetData>
  <mergeCells count="11">
    <mergeCell ref="M3:O3"/>
    <mergeCell ref="B5:F5"/>
    <mergeCell ref="G5:K5"/>
    <mergeCell ref="L5:P5"/>
    <mergeCell ref="M6:P7"/>
    <mergeCell ref="A5:A8"/>
    <mergeCell ref="L6:L8"/>
    <mergeCell ref="B6:B8"/>
    <mergeCell ref="G6:G8"/>
    <mergeCell ref="C6:F7"/>
    <mergeCell ref="H6:K7"/>
  </mergeCells>
  <phoneticPr fontId="2" type="noConversion"/>
  <hyperlinks>
    <hyperlink ref="P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N46"/>
  <sheetViews>
    <sheetView zoomScaleSheetLayoutView="100" workbookViewId="0">
      <selection activeCell="B70" sqref="B70"/>
    </sheetView>
  </sheetViews>
  <sheetFormatPr defaultRowHeight="12.75" x14ac:dyDescent="0.2"/>
  <cols>
    <col min="1" max="1" width="11.28515625" style="176" customWidth="1"/>
    <col min="2" max="2" width="9.7109375" style="176" customWidth="1"/>
    <col min="3" max="5" width="5" style="176" customWidth="1"/>
    <col min="6" max="6" width="6" style="176" customWidth="1"/>
    <col min="7" max="7" width="9.7109375" style="176" customWidth="1"/>
    <col min="8" max="8" width="4.7109375" style="176" customWidth="1"/>
    <col min="9" max="9" width="4.85546875" style="176" customWidth="1"/>
    <col min="10" max="10" width="4.7109375" style="176" customWidth="1"/>
    <col min="11" max="11" width="6" style="176" customWidth="1"/>
    <col min="12" max="12" width="9.7109375" style="176" customWidth="1"/>
    <col min="13" max="15" width="4.28515625" style="176" customWidth="1"/>
    <col min="16" max="16" width="6" style="176" customWidth="1"/>
    <col min="17" max="17" width="9.7109375" style="176" customWidth="1"/>
    <col min="18" max="20" width="4.42578125" style="176" customWidth="1"/>
    <col min="21" max="21" width="6" style="176" customWidth="1"/>
    <col min="22" max="22" width="11.5703125" style="176" customWidth="1"/>
    <col min="23" max="23" width="5.5703125" style="176" customWidth="1"/>
    <col min="24" max="24" width="7.28515625" style="176" customWidth="1"/>
    <col min="25" max="25" width="5.5703125" style="176" customWidth="1"/>
    <col min="26" max="26" width="6" style="176" customWidth="1"/>
    <col min="27" max="27" width="9.7109375" style="176" customWidth="1"/>
    <col min="28" max="30" width="6.85546875" style="176" customWidth="1"/>
    <col min="31" max="32" width="7.7109375" style="176" customWidth="1"/>
    <col min="33" max="16384" width="9.140625" style="176"/>
  </cols>
  <sheetData>
    <row r="1" spans="1:40" x14ac:dyDescent="0.2">
      <c r="A1" s="312" t="s">
        <v>676</v>
      </c>
      <c r="B1" s="312"/>
      <c r="C1" s="312"/>
      <c r="D1" s="312"/>
      <c r="E1" s="312"/>
      <c r="F1" s="697"/>
      <c r="AE1" s="697" t="s">
        <v>531</v>
      </c>
    </row>
    <row r="2" spans="1:40" ht="14.25" x14ac:dyDescent="0.2">
      <c r="A2" s="312" t="s">
        <v>468</v>
      </c>
      <c r="B2" s="312"/>
      <c r="C2" s="312"/>
      <c r="D2" s="312"/>
      <c r="E2" s="312"/>
      <c r="F2" s="312"/>
    </row>
    <row r="3" spans="1:40" ht="14.25" x14ac:dyDescent="0.2">
      <c r="A3" s="678" t="s">
        <v>756</v>
      </c>
      <c r="B3" s="684"/>
      <c r="C3" s="684"/>
      <c r="D3" s="684"/>
      <c r="E3" s="684"/>
      <c r="F3" s="684"/>
    </row>
    <row r="4" spans="1:40" x14ac:dyDescent="0.2">
      <c r="A4" s="493"/>
      <c r="B4" s="684"/>
      <c r="C4" s="684"/>
      <c r="D4" s="684"/>
      <c r="E4" s="684"/>
      <c r="F4" s="684"/>
    </row>
    <row r="5" spans="1:40" ht="27" customHeight="1" x14ac:dyDescent="0.2">
      <c r="A5" s="1319" t="s">
        <v>456</v>
      </c>
      <c r="B5" s="1266" t="s">
        <v>729</v>
      </c>
      <c r="C5" s="1266"/>
      <c r="D5" s="1266"/>
      <c r="E5" s="1266"/>
      <c r="F5" s="1266"/>
      <c r="G5" s="1266" t="s">
        <v>760</v>
      </c>
      <c r="H5" s="1266"/>
      <c r="I5" s="1266"/>
      <c r="J5" s="1266"/>
      <c r="K5" s="1266"/>
      <c r="L5" s="1266" t="s">
        <v>728</v>
      </c>
      <c r="M5" s="1266"/>
      <c r="N5" s="1266"/>
      <c r="O5" s="1266"/>
      <c r="P5" s="1266"/>
      <c r="Q5" s="1266" t="s">
        <v>457</v>
      </c>
      <c r="R5" s="1266"/>
      <c r="S5" s="1266"/>
      <c r="T5" s="1266"/>
      <c r="U5" s="1266"/>
      <c r="V5" s="1266" t="s">
        <v>16</v>
      </c>
      <c r="W5" s="1266"/>
      <c r="X5" s="1266"/>
      <c r="Y5" s="1266"/>
      <c r="Z5" s="1266"/>
      <c r="AA5" s="1266" t="s">
        <v>451</v>
      </c>
      <c r="AB5" s="1266"/>
      <c r="AC5" s="1266"/>
      <c r="AD5" s="1266"/>
      <c r="AE5" s="1266"/>
    </row>
    <row r="6" spans="1:40" ht="51" customHeight="1" x14ac:dyDescent="0.2">
      <c r="A6" s="1322"/>
      <c r="B6" s="1381" t="s">
        <v>451</v>
      </c>
      <c r="C6" s="1320" t="s">
        <v>454</v>
      </c>
      <c r="D6" s="1320"/>
      <c r="E6" s="1320"/>
      <c r="F6" s="1320"/>
      <c r="G6" s="1381" t="s">
        <v>451</v>
      </c>
      <c r="H6" s="1320" t="s">
        <v>454</v>
      </c>
      <c r="I6" s="1320"/>
      <c r="J6" s="1320"/>
      <c r="K6" s="1320"/>
      <c r="L6" s="1381"/>
      <c r="M6" s="1320" t="s">
        <v>454</v>
      </c>
      <c r="N6" s="1320"/>
      <c r="O6" s="1320"/>
      <c r="P6" s="1320"/>
      <c r="Q6" s="1381" t="s">
        <v>451</v>
      </c>
      <c r="R6" s="1320" t="s">
        <v>454</v>
      </c>
      <c r="S6" s="1320"/>
      <c r="T6" s="1320"/>
      <c r="U6" s="1320"/>
      <c r="V6" s="1381" t="s">
        <v>451</v>
      </c>
      <c r="W6" s="1320" t="s">
        <v>454</v>
      </c>
      <c r="X6" s="1320"/>
      <c r="Y6" s="1320"/>
      <c r="Z6" s="1320"/>
      <c r="AA6" s="1381" t="s">
        <v>451</v>
      </c>
      <c r="AB6" s="1320" t="s">
        <v>454</v>
      </c>
      <c r="AC6" s="1320"/>
      <c r="AD6" s="1320"/>
      <c r="AE6" s="1320"/>
    </row>
    <row r="7" spans="1:40" ht="25.5" customHeight="1" x14ac:dyDescent="0.2">
      <c r="A7" s="1322"/>
      <c r="B7" s="1322"/>
      <c r="C7" s="1266" t="s">
        <v>455</v>
      </c>
      <c r="D7" s="1266"/>
      <c r="E7" s="1266"/>
      <c r="F7" s="312"/>
      <c r="G7" s="1322"/>
      <c r="H7" s="1266" t="s">
        <v>455</v>
      </c>
      <c r="I7" s="1266"/>
      <c r="J7" s="1266"/>
      <c r="K7" s="312"/>
      <c r="L7" s="1322"/>
      <c r="M7" s="1331" t="s">
        <v>455</v>
      </c>
      <c r="N7" s="1331"/>
      <c r="O7" s="1331"/>
      <c r="P7" s="312"/>
      <c r="Q7" s="1322"/>
      <c r="R7" s="1266" t="s">
        <v>455</v>
      </c>
      <c r="S7" s="1266"/>
      <c r="T7" s="1266"/>
      <c r="U7" s="312"/>
      <c r="V7" s="1322"/>
      <c r="W7" s="1266" t="s">
        <v>455</v>
      </c>
      <c r="X7" s="1266"/>
      <c r="Y7" s="1266"/>
      <c r="Z7" s="312"/>
      <c r="AA7" s="1322"/>
      <c r="AB7" s="1266" t="s">
        <v>455</v>
      </c>
      <c r="AC7" s="1266"/>
      <c r="AD7" s="1266"/>
      <c r="AE7" s="312"/>
    </row>
    <row r="8" spans="1:40" ht="54.75" x14ac:dyDescent="0.2">
      <c r="A8" s="1323"/>
      <c r="B8" s="1323"/>
      <c r="C8" s="698" t="s">
        <v>371</v>
      </c>
      <c r="D8" s="698" t="s">
        <v>387</v>
      </c>
      <c r="E8" s="1060" t="s">
        <v>730</v>
      </c>
      <c r="F8" s="699" t="s">
        <v>152</v>
      </c>
      <c r="G8" s="1323"/>
      <c r="H8" s="698" t="s">
        <v>371</v>
      </c>
      <c r="I8" s="698" t="s">
        <v>387</v>
      </c>
      <c r="J8" s="1060" t="s">
        <v>730</v>
      </c>
      <c r="K8" s="699" t="s">
        <v>152</v>
      </c>
      <c r="L8" s="1323"/>
      <c r="M8" s="698" t="s">
        <v>371</v>
      </c>
      <c r="N8" s="698" t="s">
        <v>387</v>
      </c>
      <c r="O8" s="1060" t="s">
        <v>730</v>
      </c>
      <c r="P8" s="699" t="s">
        <v>152</v>
      </c>
      <c r="Q8" s="1323"/>
      <c r="R8" s="698" t="s">
        <v>371</v>
      </c>
      <c r="S8" s="698" t="s">
        <v>387</v>
      </c>
      <c r="T8" s="1060" t="s">
        <v>730</v>
      </c>
      <c r="U8" s="699" t="s">
        <v>152</v>
      </c>
      <c r="V8" s="1323"/>
      <c r="W8" s="698" t="s">
        <v>371</v>
      </c>
      <c r="X8" s="698" t="s">
        <v>387</v>
      </c>
      <c r="Y8" s="1060" t="s">
        <v>730</v>
      </c>
      <c r="Z8" s="699" t="s">
        <v>152</v>
      </c>
      <c r="AA8" s="1323"/>
      <c r="AB8" s="698" t="s">
        <v>371</v>
      </c>
      <c r="AC8" s="698" t="s">
        <v>387</v>
      </c>
      <c r="AD8" s="1060" t="s">
        <v>730</v>
      </c>
      <c r="AE8" s="699" t="s">
        <v>152</v>
      </c>
    </row>
    <row r="9" spans="1:40" x14ac:dyDescent="0.2">
      <c r="A9" s="316">
        <v>2003</v>
      </c>
      <c r="B9" s="715">
        <v>197</v>
      </c>
      <c r="C9" s="716">
        <v>33</v>
      </c>
      <c r="D9" s="716">
        <v>63</v>
      </c>
      <c r="E9" s="716" t="s">
        <v>168</v>
      </c>
      <c r="F9" s="712">
        <v>96</v>
      </c>
      <c r="G9" s="196">
        <v>217</v>
      </c>
      <c r="H9" s="238">
        <v>34</v>
      </c>
      <c r="I9" s="238">
        <v>55</v>
      </c>
      <c r="J9" s="238" t="s">
        <v>168</v>
      </c>
      <c r="K9" s="703">
        <v>89</v>
      </c>
      <c r="L9" s="715">
        <v>38</v>
      </c>
      <c r="M9" s="716" t="s">
        <v>168</v>
      </c>
      <c r="N9" s="716">
        <v>1</v>
      </c>
      <c r="O9" s="716" t="s">
        <v>168</v>
      </c>
      <c r="P9" s="712">
        <v>1</v>
      </c>
      <c r="Q9" s="196">
        <v>1</v>
      </c>
      <c r="R9" s="238">
        <v>1</v>
      </c>
      <c r="S9" s="238" t="s">
        <v>168</v>
      </c>
      <c r="T9" s="238" t="s">
        <v>168</v>
      </c>
      <c r="U9" s="703">
        <v>1</v>
      </c>
      <c r="V9" s="706">
        <v>378</v>
      </c>
      <c r="W9" s="489">
        <v>61</v>
      </c>
      <c r="X9" s="489">
        <v>259</v>
      </c>
      <c r="Y9" s="490" t="s">
        <v>168</v>
      </c>
      <c r="Z9" s="712">
        <v>320</v>
      </c>
      <c r="AA9" s="706">
        <v>831</v>
      </c>
      <c r="AB9" s="489">
        <v>129</v>
      </c>
      <c r="AC9" s="489">
        <v>378</v>
      </c>
      <c r="AD9" s="489" t="s">
        <v>168</v>
      </c>
      <c r="AE9" s="707">
        <v>507</v>
      </c>
      <c r="AF9" s="529"/>
      <c r="AG9" s="529"/>
      <c r="AH9" s="529"/>
      <c r="AI9" s="529"/>
      <c r="AJ9" s="529" t="str">
        <f>IF(AND(Z9="-",SUM(W9:Y9)=0),"",IF(Z9=SUM(W9:Y9),"","total for NIAA doesn't equal sum of parts"))</f>
        <v/>
      </c>
      <c r="AK9" s="529" t="str">
        <f>IF(AND(AE9="-",SUM(AB9:AD9)=0),"",IF(AE9=SUM(AB9:AD9),"","total doesn't equal sum of parts"))</f>
        <v/>
      </c>
      <c r="AL9" s="529" t="str">
        <f>IF(AND(AB9="-",SUM(W9,R9,M9,H9,C9)=0),"",IF(AB9=SUM(W9,R9,M9,H9,C9),"","total allowed doesn't equal sum of parts"))</f>
        <v/>
      </c>
      <c r="AM9" s="529" t="str">
        <f>IF(AND(AC9="-",SUM(X9,S9,N9,I9,D9)=0),"",IF(AC9=SUM(X9,S9,N9,I9,D9),"","total dismissed doesn't equal sum of parts"))</f>
        <v/>
      </c>
      <c r="AN9" s="529" t="str">
        <f>IF(AND(AD9="-",SUM(Y9,T9,O9,J9,E9)=0),"",IF(AD9=SUM(Y9,T9,O9,J9,E9),"","total withdrawn doesn't equal sum of parts"))</f>
        <v/>
      </c>
    </row>
    <row r="10" spans="1:40" x14ac:dyDescent="0.2">
      <c r="A10" s="316">
        <v>2004</v>
      </c>
      <c r="B10" s="717">
        <v>172</v>
      </c>
      <c r="C10" s="238">
        <v>28</v>
      </c>
      <c r="D10" s="238">
        <v>65</v>
      </c>
      <c r="E10" s="238">
        <v>1</v>
      </c>
      <c r="F10" s="713">
        <v>94</v>
      </c>
      <c r="G10" s="196">
        <v>272</v>
      </c>
      <c r="H10" s="238">
        <v>100</v>
      </c>
      <c r="I10" s="238">
        <v>59</v>
      </c>
      <c r="J10" s="238">
        <v>4</v>
      </c>
      <c r="K10" s="703">
        <v>163</v>
      </c>
      <c r="L10" s="717">
        <v>20</v>
      </c>
      <c r="M10" s="238" t="s">
        <v>168</v>
      </c>
      <c r="N10" s="238">
        <v>1</v>
      </c>
      <c r="O10" s="238" t="s">
        <v>168</v>
      </c>
      <c r="P10" s="713">
        <v>1</v>
      </c>
      <c r="Q10" s="196">
        <v>2</v>
      </c>
      <c r="R10" s="238" t="s">
        <v>168</v>
      </c>
      <c r="S10" s="238">
        <v>1</v>
      </c>
      <c r="T10" s="238" t="s">
        <v>168</v>
      </c>
      <c r="U10" s="703">
        <v>1</v>
      </c>
      <c r="V10" s="708">
        <v>1816</v>
      </c>
      <c r="W10" s="193">
        <v>311</v>
      </c>
      <c r="X10" s="193">
        <v>1420</v>
      </c>
      <c r="Y10" s="194" t="s">
        <v>168</v>
      </c>
      <c r="Z10" s="713">
        <v>1731</v>
      </c>
      <c r="AA10" s="708">
        <v>2282</v>
      </c>
      <c r="AB10" s="193">
        <v>439</v>
      </c>
      <c r="AC10" s="193">
        <v>1546</v>
      </c>
      <c r="AD10" s="193">
        <v>5</v>
      </c>
      <c r="AE10" s="709">
        <v>1990</v>
      </c>
      <c r="AF10" s="529"/>
      <c r="AG10" s="529"/>
      <c r="AH10" s="529"/>
      <c r="AI10" s="529"/>
      <c r="AJ10" s="529" t="str">
        <f t="shared" ref="AJ10:AJ21" si="0">IF(AND(Z10="-",SUM(W10:Y10)=0),"",IF(Z10=SUM(W10:Y10),"","total for NIAA doesn't equal sum of parts"))</f>
        <v/>
      </c>
      <c r="AK10" s="529" t="str">
        <f t="shared" ref="AK10:AK21" si="1">IF(AND(AE10="-",SUM(AB10:AD10)=0),"",IF(AE10=SUM(AB10:AD10),"","total doesn't equal sum of parts"))</f>
        <v/>
      </c>
      <c r="AL10" s="529" t="str">
        <f t="shared" ref="AL10:AL21" si="2">IF(AND(AB10="-",SUM(W10,R10,M10,H10,C10)=0),"",IF(AB10=SUM(W10,R10,M10,H10,C10),"","total allowed doesn't equal sum of parts"))</f>
        <v/>
      </c>
      <c r="AM10" s="529" t="str">
        <f t="shared" ref="AM10:AM21" si="3">IF(AND(AC10="-",SUM(X10,S10,N10,I10,D10)=0),"",IF(AC10=SUM(X10,S10,N10,I10,D10),"","total dismissed doesn't equal sum of parts"))</f>
        <v/>
      </c>
      <c r="AN10" s="529" t="str">
        <f t="shared" ref="AN10:AN21" si="4">IF(AND(AD10="-",SUM(Y10,T10,O10,J10,E10)=0),"",IF(AD10=SUM(Y10,T10,O10,J10,E10),"","total withdrawn doesn't equal sum of parts"))</f>
        <v/>
      </c>
    </row>
    <row r="11" spans="1:40" x14ac:dyDescent="0.2">
      <c r="A11" s="316">
        <v>2005</v>
      </c>
      <c r="B11" s="717">
        <v>149</v>
      </c>
      <c r="C11" s="238">
        <v>12</v>
      </c>
      <c r="D11" s="238">
        <v>34</v>
      </c>
      <c r="E11" s="238" t="s">
        <v>168</v>
      </c>
      <c r="F11" s="713">
        <v>46</v>
      </c>
      <c r="G11" s="196">
        <v>391</v>
      </c>
      <c r="H11" s="238">
        <v>87</v>
      </c>
      <c r="I11" s="238">
        <v>70</v>
      </c>
      <c r="J11" s="238">
        <v>3</v>
      </c>
      <c r="K11" s="703">
        <v>160</v>
      </c>
      <c r="L11" s="717">
        <v>13</v>
      </c>
      <c r="M11" s="238">
        <v>1</v>
      </c>
      <c r="N11" s="238">
        <v>2</v>
      </c>
      <c r="O11" s="238" t="s">
        <v>168</v>
      </c>
      <c r="P11" s="713">
        <v>3</v>
      </c>
      <c r="Q11" s="196">
        <v>1</v>
      </c>
      <c r="R11" s="238">
        <v>1</v>
      </c>
      <c r="S11" s="238" t="s">
        <v>168</v>
      </c>
      <c r="T11" s="238" t="s">
        <v>168</v>
      </c>
      <c r="U11" s="703">
        <v>1</v>
      </c>
      <c r="V11" s="708">
        <v>1816</v>
      </c>
      <c r="W11" s="193">
        <v>311</v>
      </c>
      <c r="X11" s="193">
        <v>1420</v>
      </c>
      <c r="Y11" s="194" t="s">
        <v>168</v>
      </c>
      <c r="Z11" s="713">
        <v>1731</v>
      </c>
      <c r="AA11" s="708">
        <v>2370</v>
      </c>
      <c r="AB11" s="193">
        <v>412</v>
      </c>
      <c r="AC11" s="193">
        <v>1526</v>
      </c>
      <c r="AD11" s="193">
        <v>3</v>
      </c>
      <c r="AE11" s="709">
        <v>1941</v>
      </c>
      <c r="AF11" s="529"/>
      <c r="AG11" s="529"/>
      <c r="AH11" s="529"/>
      <c r="AI11" s="529"/>
      <c r="AJ11" s="529" t="str">
        <f t="shared" si="0"/>
        <v/>
      </c>
      <c r="AK11" s="529" t="str">
        <f t="shared" si="1"/>
        <v/>
      </c>
      <c r="AL11" s="529" t="str">
        <f t="shared" si="2"/>
        <v/>
      </c>
      <c r="AM11" s="529" t="str">
        <f t="shared" si="3"/>
        <v/>
      </c>
      <c r="AN11" s="529" t="str">
        <f t="shared" si="4"/>
        <v/>
      </c>
    </row>
    <row r="12" spans="1:40" x14ac:dyDescent="0.2">
      <c r="A12" s="316">
        <v>2006</v>
      </c>
      <c r="B12" s="717">
        <v>234</v>
      </c>
      <c r="C12" s="238">
        <v>12</v>
      </c>
      <c r="D12" s="238">
        <v>45</v>
      </c>
      <c r="E12" s="238">
        <v>1</v>
      </c>
      <c r="F12" s="713">
        <v>58</v>
      </c>
      <c r="G12" s="196">
        <v>490</v>
      </c>
      <c r="H12" s="238">
        <v>143</v>
      </c>
      <c r="I12" s="238">
        <v>89</v>
      </c>
      <c r="J12" s="238">
        <v>5</v>
      </c>
      <c r="K12" s="703">
        <v>237</v>
      </c>
      <c r="L12" s="717">
        <v>59</v>
      </c>
      <c r="M12" s="238">
        <v>2</v>
      </c>
      <c r="N12" s="238">
        <v>1</v>
      </c>
      <c r="O12" s="238" t="s">
        <v>168</v>
      </c>
      <c r="P12" s="713">
        <v>3</v>
      </c>
      <c r="Q12" s="196" t="s">
        <v>168</v>
      </c>
      <c r="R12" s="238" t="s">
        <v>168</v>
      </c>
      <c r="S12" s="238" t="s">
        <v>168</v>
      </c>
      <c r="T12" s="238" t="s">
        <v>168</v>
      </c>
      <c r="U12" s="703" t="s">
        <v>168</v>
      </c>
      <c r="V12" s="708">
        <v>3322</v>
      </c>
      <c r="W12" s="193">
        <v>295</v>
      </c>
      <c r="X12" s="193">
        <v>2382</v>
      </c>
      <c r="Y12" s="194" t="s">
        <v>168</v>
      </c>
      <c r="Z12" s="713">
        <v>2677</v>
      </c>
      <c r="AA12" s="708">
        <v>4105</v>
      </c>
      <c r="AB12" s="193">
        <v>452</v>
      </c>
      <c r="AC12" s="193">
        <v>2517</v>
      </c>
      <c r="AD12" s="193">
        <v>6</v>
      </c>
      <c r="AE12" s="709">
        <v>2975</v>
      </c>
      <c r="AF12" s="529"/>
      <c r="AG12" s="529"/>
      <c r="AH12" s="529"/>
      <c r="AI12" s="529"/>
      <c r="AJ12" s="529" t="str">
        <f t="shared" si="0"/>
        <v/>
      </c>
      <c r="AK12" s="529" t="str">
        <f t="shared" si="1"/>
        <v/>
      </c>
      <c r="AL12" s="529" t="str">
        <f t="shared" si="2"/>
        <v/>
      </c>
      <c r="AM12" s="529" t="str">
        <f t="shared" si="3"/>
        <v/>
      </c>
      <c r="AN12" s="529" t="str">
        <f t="shared" si="4"/>
        <v/>
      </c>
    </row>
    <row r="13" spans="1:40" x14ac:dyDescent="0.2">
      <c r="A13" s="316">
        <v>2007</v>
      </c>
      <c r="B13" s="717">
        <v>203</v>
      </c>
      <c r="C13" s="195">
        <v>15</v>
      </c>
      <c r="D13" s="195">
        <v>46</v>
      </c>
      <c r="E13" s="238" t="s">
        <v>168</v>
      </c>
      <c r="F13" s="713">
        <v>61</v>
      </c>
      <c r="G13" s="196">
        <v>532</v>
      </c>
      <c r="H13" s="195">
        <v>140</v>
      </c>
      <c r="I13" s="195">
        <v>97</v>
      </c>
      <c r="J13" s="195">
        <v>4</v>
      </c>
      <c r="K13" s="703">
        <v>241</v>
      </c>
      <c r="L13" s="717">
        <v>27</v>
      </c>
      <c r="M13" s="238">
        <v>1</v>
      </c>
      <c r="N13" s="238" t="s">
        <v>168</v>
      </c>
      <c r="O13" s="238" t="s">
        <v>168</v>
      </c>
      <c r="P13" s="713">
        <v>1</v>
      </c>
      <c r="Q13" s="196" t="s">
        <v>168</v>
      </c>
      <c r="R13" s="195" t="s">
        <v>168</v>
      </c>
      <c r="S13" s="195" t="s">
        <v>168</v>
      </c>
      <c r="T13" s="195" t="s">
        <v>168</v>
      </c>
      <c r="U13" s="703" t="s">
        <v>168</v>
      </c>
      <c r="V13" s="708">
        <v>3734</v>
      </c>
      <c r="W13" s="477">
        <v>321</v>
      </c>
      <c r="X13" s="477">
        <v>3255</v>
      </c>
      <c r="Y13" s="477" t="s">
        <v>168</v>
      </c>
      <c r="Z13" s="713">
        <v>3576</v>
      </c>
      <c r="AA13" s="708">
        <v>4496</v>
      </c>
      <c r="AB13" s="193">
        <v>477</v>
      </c>
      <c r="AC13" s="193">
        <v>3398</v>
      </c>
      <c r="AD13" s="193">
        <v>4</v>
      </c>
      <c r="AE13" s="709">
        <v>3879</v>
      </c>
      <c r="AF13" s="529"/>
      <c r="AG13" s="529"/>
      <c r="AH13" s="529"/>
      <c r="AI13" s="529"/>
      <c r="AJ13" s="529" t="str">
        <f t="shared" si="0"/>
        <v/>
      </c>
      <c r="AK13" s="529" t="str">
        <f t="shared" si="1"/>
        <v/>
      </c>
      <c r="AL13" s="529" t="str">
        <f t="shared" si="2"/>
        <v/>
      </c>
      <c r="AM13" s="529" t="str">
        <f t="shared" si="3"/>
        <v/>
      </c>
      <c r="AN13" s="529" t="str">
        <f t="shared" si="4"/>
        <v/>
      </c>
    </row>
    <row r="14" spans="1:40" x14ac:dyDescent="0.2">
      <c r="A14" s="316">
        <v>2008</v>
      </c>
      <c r="B14" s="717">
        <v>211</v>
      </c>
      <c r="C14" s="238">
        <v>22</v>
      </c>
      <c r="D14" s="238">
        <v>63</v>
      </c>
      <c r="E14" s="238">
        <v>1</v>
      </c>
      <c r="F14" s="713">
        <v>86</v>
      </c>
      <c r="G14" s="196">
        <v>609</v>
      </c>
      <c r="H14" s="195">
        <v>171</v>
      </c>
      <c r="I14" s="195">
        <v>129</v>
      </c>
      <c r="J14" s="195">
        <v>8</v>
      </c>
      <c r="K14" s="703">
        <v>308</v>
      </c>
      <c r="L14" s="717">
        <v>29</v>
      </c>
      <c r="M14" s="195" t="s">
        <v>168</v>
      </c>
      <c r="N14" s="195" t="s">
        <v>168</v>
      </c>
      <c r="O14" s="195" t="s">
        <v>168</v>
      </c>
      <c r="P14" s="713" t="s">
        <v>168</v>
      </c>
      <c r="Q14" s="196">
        <v>1</v>
      </c>
      <c r="R14" s="195" t="s">
        <v>168</v>
      </c>
      <c r="S14" s="195" t="s">
        <v>168</v>
      </c>
      <c r="T14" s="195" t="s">
        <v>168</v>
      </c>
      <c r="U14" s="703" t="s">
        <v>168</v>
      </c>
      <c r="V14" s="708">
        <v>4202</v>
      </c>
      <c r="W14" s="193">
        <v>461</v>
      </c>
      <c r="X14" s="193">
        <v>3475</v>
      </c>
      <c r="Y14" s="193" t="s">
        <v>168</v>
      </c>
      <c r="Z14" s="713">
        <v>3936</v>
      </c>
      <c r="AA14" s="708">
        <v>5052</v>
      </c>
      <c r="AB14" s="193">
        <v>654</v>
      </c>
      <c r="AC14" s="193">
        <v>3667</v>
      </c>
      <c r="AD14" s="193">
        <v>9</v>
      </c>
      <c r="AE14" s="709">
        <v>4330</v>
      </c>
      <c r="AF14" s="529"/>
      <c r="AG14" s="529"/>
      <c r="AH14" s="529"/>
      <c r="AI14" s="529"/>
      <c r="AJ14" s="529" t="str">
        <f t="shared" si="0"/>
        <v/>
      </c>
      <c r="AK14" s="529" t="str">
        <f t="shared" si="1"/>
        <v/>
      </c>
      <c r="AL14" s="529" t="str">
        <f t="shared" si="2"/>
        <v/>
      </c>
      <c r="AM14" s="529" t="str">
        <f t="shared" si="3"/>
        <v/>
      </c>
      <c r="AN14" s="529" t="str">
        <f t="shared" si="4"/>
        <v/>
      </c>
    </row>
    <row r="15" spans="1:40" x14ac:dyDescent="0.2">
      <c r="A15" s="316">
        <v>2009</v>
      </c>
      <c r="B15" s="717">
        <v>169</v>
      </c>
      <c r="C15" s="238">
        <v>28</v>
      </c>
      <c r="D15" s="238">
        <v>74</v>
      </c>
      <c r="E15" s="238">
        <v>1</v>
      </c>
      <c r="F15" s="713">
        <v>103</v>
      </c>
      <c r="G15" s="196">
        <v>674</v>
      </c>
      <c r="H15" s="195">
        <v>176</v>
      </c>
      <c r="I15" s="195">
        <v>148</v>
      </c>
      <c r="J15" s="195">
        <v>10</v>
      </c>
      <c r="K15" s="703">
        <v>334</v>
      </c>
      <c r="L15" s="717">
        <v>27</v>
      </c>
      <c r="M15" s="195">
        <v>1</v>
      </c>
      <c r="N15" s="195">
        <v>1</v>
      </c>
      <c r="O15" s="195" t="s">
        <v>168</v>
      </c>
      <c r="P15" s="713">
        <v>2</v>
      </c>
      <c r="Q15" s="196">
        <v>2</v>
      </c>
      <c r="R15" s="195" t="s">
        <v>168</v>
      </c>
      <c r="S15" s="195" t="s">
        <v>168</v>
      </c>
      <c r="T15" s="195" t="s">
        <v>168</v>
      </c>
      <c r="U15" s="703" t="s">
        <v>168</v>
      </c>
      <c r="V15" s="708">
        <v>5563</v>
      </c>
      <c r="W15" s="193">
        <v>318</v>
      </c>
      <c r="X15" s="193">
        <v>2536</v>
      </c>
      <c r="Y15" s="193" t="s">
        <v>168</v>
      </c>
      <c r="Z15" s="713">
        <v>2854</v>
      </c>
      <c r="AA15" s="708">
        <v>6435</v>
      </c>
      <c r="AB15" s="193">
        <v>523</v>
      </c>
      <c r="AC15" s="193">
        <v>2759</v>
      </c>
      <c r="AD15" s="193">
        <v>11</v>
      </c>
      <c r="AE15" s="709">
        <v>3293</v>
      </c>
      <c r="AF15" s="529"/>
      <c r="AG15" s="529"/>
      <c r="AH15" s="529"/>
      <c r="AI15" s="529"/>
      <c r="AJ15" s="529" t="str">
        <f t="shared" si="0"/>
        <v/>
      </c>
      <c r="AK15" s="529" t="str">
        <f t="shared" si="1"/>
        <v/>
      </c>
      <c r="AL15" s="529" t="str">
        <f t="shared" si="2"/>
        <v/>
      </c>
      <c r="AM15" s="529" t="str">
        <f t="shared" si="3"/>
        <v/>
      </c>
      <c r="AN15" s="529" t="str">
        <f t="shared" si="4"/>
        <v/>
      </c>
    </row>
    <row r="16" spans="1:40" x14ac:dyDescent="0.2">
      <c r="A16" s="316">
        <v>2010</v>
      </c>
      <c r="B16" s="717">
        <v>157</v>
      </c>
      <c r="C16" s="238">
        <v>14</v>
      </c>
      <c r="D16" s="238">
        <v>44</v>
      </c>
      <c r="E16" s="238" t="s">
        <v>168</v>
      </c>
      <c r="F16" s="713">
        <v>58</v>
      </c>
      <c r="G16" s="196">
        <v>852</v>
      </c>
      <c r="H16" s="195">
        <v>165</v>
      </c>
      <c r="I16" s="195">
        <v>190</v>
      </c>
      <c r="J16" s="195">
        <v>8</v>
      </c>
      <c r="K16" s="703">
        <v>363</v>
      </c>
      <c r="L16" s="717">
        <v>34</v>
      </c>
      <c r="M16" s="195" t="s">
        <v>168</v>
      </c>
      <c r="N16" s="195">
        <v>1</v>
      </c>
      <c r="O16" s="195" t="s">
        <v>168</v>
      </c>
      <c r="P16" s="713">
        <v>1</v>
      </c>
      <c r="Q16" s="196">
        <v>7</v>
      </c>
      <c r="R16" s="195" t="s">
        <v>168</v>
      </c>
      <c r="S16" s="195" t="s">
        <v>168</v>
      </c>
      <c r="T16" s="195" t="s">
        <v>168</v>
      </c>
      <c r="U16" s="703" t="s">
        <v>168</v>
      </c>
      <c r="V16" s="708">
        <v>1313</v>
      </c>
      <c r="W16" s="193">
        <v>318</v>
      </c>
      <c r="X16" s="193">
        <v>2536</v>
      </c>
      <c r="Y16" s="193" t="s">
        <v>168</v>
      </c>
      <c r="Z16" s="713">
        <v>2854</v>
      </c>
      <c r="AA16" s="708">
        <v>2363</v>
      </c>
      <c r="AB16" s="193">
        <v>497</v>
      </c>
      <c r="AC16" s="193">
        <v>2771</v>
      </c>
      <c r="AD16" s="193">
        <v>8</v>
      </c>
      <c r="AE16" s="709">
        <v>3276</v>
      </c>
      <c r="AF16" s="529"/>
      <c r="AG16" s="529"/>
      <c r="AH16" s="529"/>
      <c r="AI16" s="529"/>
      <c r="AJ16" s="529" t="str">
        <f t="shared" si="0"/>
        <v/>
      </c>
      <c r="AK16" s="529" t="str">
        <f t="shared" si="1"/>
        <v/>
      </c>
      <c r="AL16" s="529" t="str">
        <f t="shared" si="2"/>
        <v/>
      </c>
      <c r="AM16" s="529" t="str">
        <f t="shared" si="3"/>
        <v/>
      </c>
      <c r="AN16" s="529" t="str">
        <f t="shared" si="4"/>
        <v/>
      </c>
    </row>
    <row r="17" spans="1:40" x14ac:dyDescent="0.2">
      <c r="A17" s="316">
        <v>2011</v>
      </c>
      <c r="B17" s="717">
        <v>187</v>
      </c>
      <c r="C17" s="238">
        <v>12</v>
      </c>
      <c r="D17" s="238">
        <v>27</v>
      </c>
      <c r="E17" s="238" t="s">
        <v>168</v>
      </c>
      <c r="F17" s="713">
        <v>39</v>
      </c>
      <c r="G17" s="196">
        <v>911</v>
      </c>
      <c r="H17" s="195">
        <v>236</v>
      </c>
      <c r="I17" s="195">
        <v>254</v>
      </c>
      <c r="J17" s="195">
        <v>11</v>
      </c>
      <c r="K17" s="703">
        <v>501</v>
      </c>
      <c r="L17" s="717">
        <v>29</v>
      </c>
      <c r="M17" s="195" t="s">
        <v>168</v>
      </c>
      <c r="N17" s="195">
        <v>1</v>
      </c>
      <c r="O17" s="195" t="s">
        <v>168</v>
      </c>
      <c r="P17" s="713">
        <v>1</v>
      </c>
      <c r="Q17" s="196">
        <v>12</v>
      </c>
      <c r="R17" s="195">
        <v>7</v>
      </c>
      <c r="S17" s="195" t="s">
        <v>168</v>
      </c>
      <c r="T17" s="195" t="s">
        <v>168</v>
      </c>
      <c r="U17" s="703">
        <v>7</v>
      </c>
      <c r="V17" s="708">
        <v>19</v>
      </c>
      <c r="W17" s="193">
        <v>3</v>
      </c>
      <c r="X17" s="193">
        <v>20</v>
      </c>
      <c r="Y17" s="193" t="s">
        <v>168</v>
      </c>
      <c r="Z17" s="713">
        <v>23</v>
      </c>
      <c r="AA17" s="708">
        <v>1158</v>
      </c>
      <c r="AB17" s="193">
        <v>258</v>
      </c>
      <c r="AC17" s="193">
        <v>302</v>
      </c>
      <c r="AD17" s="193">
        <v>11</v>
      </c>
      <c r="AE17" s="709">
        <v>571</v>
      </c>
      <c r="AF17" s="529"/>
      <c r="AG17" s="529"/>
      <c r="AH17" s="529"/>
      <c r="AI17" s="529"/>
      <c r="AJ17" s="529" t="str">
        <f t="shared" si="0"/>
        <v/>
      </c>
      <c r="AK17" s="529" t="str">
        <f t="shared" si="1"/>
        <v/>
      </c>
      <c r="AL17" s="529" t="str">
        <f t="shared" si="2"/>
        <v/>
      </c>
      <c r="AM17" s="529" t="str">
        <f t="shared" si="3"/>
        <v/>
      </c>
      <c r="AN17" s="529" t="str">
        <f t="shared" si="4"/>
        <v/>
      </c>
    </row>
    <row r="18" spans="1:40" x14ac:dyDescent="0.2">
      <c r="A18" s="316">
        <v>2012</v>
      </c>
      <c r="B18" s="717">
        <v>151</v>
      </c>
      <c r="C18" s="238">
        <v>12</v>
      </c>
      <c r="D18" s="238">
        <v>48</v>
      </c>
      <c r="E18" s="238" t="s">
        <v>168</v>
      </c>
      <c r="F18" s="713">
        <v>60</v>
      </c>
      <c r="G18" s="196">
        <v>1227</v>
      </c>
      <c r="H18" s="195">
        <v>317</v>
      </c>
      <c r="I18" s="195">
        <v>376</v>
      </c>
      <c r="J18" s="195">
        <v>5</v>
      </c>
      <c r="K18" s="703">
        <v>698</v>
      </c>
      <c r="L18" s="717">
        <v>33</v>
      </c>
      <c r="M18" s="195" t="s">
        <v>168</v>
      </c>
      <c r="N18" s="195" t="s">
        <v>168</v>
      </c>
      <c r="O18" s="195">
        <v>2</v>
      </c>
      <c r="P18" s="713">
        <v>2</v>
      </c>
      <c r="Q18" s="196">
        <v>12</v>
      </c>
      <c r="R18" s="195">
        <v>6</v>
      </c>
      <c r="S18" s="195">
        <v>1</v>
      </c>
      <c r="T18" s="195" t="s">
        <v>168</v>
      </c>
      <c r="U18" s="703">
        <v>7</v>
      </c>
      <c r="V18" s="708" t="s">
        <v>168</v>
      </c>
      <c r="W18" s="194" t="s">
        <v>168</v>
      </c>
      <c r="X18" s="194" t="s">
        <v>168</v>
      </c>
      <c r="Y18" s="194" t="s">
        <v>168</v>
      </c>
      <c r="Z18" s="713" t="s">
        <v>168</v>
      </c>
      <c r="AA18" s="708">
        <v>1423</v>
      </c>
      <c r="AB18" s="193">
        <v>335</v>
      </c>
      <c r="AC18" s="193">
        <v>425</v>
      </c>
      <c r="AD18" s="193">
        <v>7</v>
      </c>
      <c r="AE18" s="709">
        <v>767</v>
      </c>
      <c r="AF18" s="529"/>
      <c r="AG18" s="529"/>
      <c r="AH18" s="529"/>
      <c r="AI18" s="529"/>
      <c r="AJ18" s="529" t="str">
        <f t="shared" si="0"/>
        <v/>
      </c>
      <c r="AK18" s="529" t="str">
        <f t="shared" si="1"/>
        <v/>
      </c>
      <c r="AL18" s="529" t="str">
        <f t="shared" si="2"/>
        <v/>
      </c>
      <c r="AM18" s="529" t="str">
        <f t="shared" si="3"/>
        <v/>
      </c>
      <c r="AN18" s="529" t="str">
        <f t="shared" si="4"/>
        <v/>
      </c>
    </row>
    <row r="19" spans="1:40" x14ac:dyDescent="0.2">
      <c r="A19" s="316">
        <v>2013</v>
      </c>
      <c r="B19" s="717">
        <v>166</v>
      </c>
      <c r="C19" s="238">
        <v>24</v>
      </c>
      <c r="D19" s="238">
        <v>63</v>
      </c>
      <c r="E19" s="238">
        <v>1</v>
      </c>
      <c r="F19" s="713">
        <v>88</v>
      </c>
      <c r="G19" s="196">
        <v>1764</v>
      </c>
      <c r="H19" s="238">
        <v>432</v>
      </c>
      <c r="I19" s="238">
        <v>497</v>
      </c>
      <c r="J19" s="238">
        <v>20</v>
      </c>
      <c r="K19" s="703">
        <v>949</v>
      </c>
      <c r="L19" s="717">
        <v>19</v>
      </c>
      <c r="M19" s="238" t="s">
        <v>168</v>
      </c>
      <c r="N19" s="238" t="s">
        <v>168</v>
      </c>
      <c r="O19" s="700" t="s">
        <v>168</v>
      </c>
      <c r="P19" s="713" t="s">
        <v>168</v>
      </c>
      <c r="Q19" s="196">
        <v>3</v>
      </c>
      <c r="R19" s="238">
        <v>4</v>
      </c>
      <c r="S19" s="238" t="s">
        <v>168</v>
      </c>
      <c r="T19" s="238" t="s">
        <v>168</v>
      </c>
      <c r="U19" s="703">
        <v>4</v>
      </c>
      <c r="V19" s="708" t="s">
        <v>168</v>
      </c>
      <c r="W19" s="194" t="s">
        <v>168</v>
      </c>
      <c r="X19" s="194" t="s">
        <v>168</v>
      </c>
      <c r="Y19" s="194" t="s">
        <v>168</v>
      </c>
      <c r="Z19" s="713" t="s">
        <v>168</v>
      </c>
      <c r="AA19" s="708">
        <v>1952</v>
      </c>
      <c r="AB19" s="193">
        <v>460</v>
      </c>
      <c r="AC19" s="193">
        <v>560</v>
      </c>
      <c r="AD19" s="193">
        <v>21</v>
      </c>
      <c r="AE19" s="709">
        <v>1041</v>
      </c>
      <c r="AF19" s="529"/>
      <c r="AG19" s="529"/>
      <c r="AH19" s="529"/>
      <c r="AI19" s="529"/>
      <c r="AJ19" s="529" t="str">
        <f t="shared" si="0"/>
        <v/>
      </c>
      <c r="AK19" s="529" t="str">
        <f t="shared" si="1"/>
        <v/>
      </c>
      <c r="AL19" s="529" t="str">
        <f t="shared" si="2"/>
        <v/>
      </c>
      <c r="AM19" s="529" t="str">
        <f t="shared" si="3"/>
        <v/>
      </c>
      <c r="AN19" s="529" t="str">
        <f t="shared" si="4"/>
        <v/>
      </c>
    </row>
    <row r="20" spans="1:40" x14ac:dyDescent="0.2">
      <c r="A20" s="316">
        <v>2014</v>
      </c>
      <c r="B20" s="717">
        <v>206</v>
      </c>
      <c r="C20" s="238">
        <v>15</v>
      </c>
      <c r="D20" s="238">
        <v>78</v>
      </c>
      <c r="E20" s="238" t="s">
        <v>168</v>
      </c>
      <c r="F20" s="713">
        <v>93</v>
      </c>
      <c r="G20" s="196">
        <v>1651</v>
      </c>
      <c r="H20" s="238">
        <v>427</v>
      </c>
      <c r="I20" s="238">
        <v>504</v>
      </c>
      <c r="J20" s="238">
        <v>6</v>
      </c>
      <c r="K20" s="703">
        <v>937</v>
      </c>
      <c r="L20" s="717">
        <v>49</v>
      </c>
      <c r="M20" s="238">
        <v>1</v>
      </c>
      <c r="N20" s="238">
        <v>1</v>
      </c>
      <c r="O20" s="700" t="s">
        <v>168</v>
      </c>
      <c r="P20" s="713">
        <v>2</v>
      </c>
      <c r="Q20" s="196">
        <v>2</v>
      </c>
      <c r="R20" s="238" t="s">
        <v>168</v>
      </c>
      <c r="S20" s="238" t="s">
        <v>168</v>
      </c>
      <c r="T20" s="238" t="s">
        <v>168</v>
      </c>
      <c r="U20" s="703" t="s">
        <v>168</v>
      </c>
      <c r="V20" s="708" t="s">
        <v>168</v>
      </c>
      <c r="W20" s="194" t="s">
        <v>168</v>
      </c>
      <c r="X20" s="194" t="s">
        <v>168</v>
      </c>
      <c r="Y20" s="194" t="s">
        <v>168</v>
      </c>
      <c r="Z20" s="713" t="s">
        <v>168</v>
      </c>
      <c r="AA20" s="708">
        <v>1908</v>
      </c>
      <c r="AB20" s="193">
        <v>443</v>
      </c>
      <c r="AC20" s="193">
        <v>583</v>
      </c>
      <c r="AD20" s="193">
        <v>6</v>
      </c>
      <c r="AE20" s="709">
        <v>1032</v>
      </c>
      <c r="AF20" s="529"/>
      <c r="AG20" s="529"/>
      <c r="AH20" s="529"/>
      <c r="AI20" s="529"/>
      <c r="AJ20" s="529" t="s">
        <v>757</v>
      </c>
      <c r="AK20" s="529" t="s">
        <v>757</v>
      </c>
      <c r="AL20" s="529" t="s">
        <v>757</v>
      </c>
      <c r="AM20" s="529" t="s">
        <v>757</v>
      </c>
      <c r="AN20" s="529" t="s">
        <v>757</v>
      </c>
    </row>
    <row r="21" spans="1:40" x14ac:dyDescent="0.2">
      <c r="A21" s="221">
        <v>2015</v>
      </c>
      <c r="B21" s="718">
        <v>203</v>
      </c>
      <c r="C21" s="274">
        <v>31</v>
      </c>
      <c r="D21" s="274">
        <v>67</v>
      </c>
      <c r="E21" s="274">
        <v>1</v>
      </c>
      <c r="F21" s="714">
        <v>99</v>
      </c>
      <c r="G21" s="202">
        <v>1615</v>
      </c>
      <c r="H21" s="274">
        <v>320</v>
      </c>
      <c r="I21" s="274">
        <v>338</v>
      </c>
      <c r="J21" s="274">
        <v>1</v>
      </c>
      <c r="K21" s="704">
        <v>659</v>
      </c>
      <c r="L21" s="718">
        <v>26</v>
      </c>
      <c r="M21" s="274" t="s">
        <v>168</v>
      </c>
      <c r="N21" s="274">
        <v>1</v>
      </c>
      <c r="O21" s="701" t="s">
        <v>168</v>
      </c>
      <c r="P21" s="714">
        <v>1</v>
      </c>
      <c r="Q21" s="202">
        <v>1</v>
      </c>
      <c r="R21" s="274">
        <v>1</v>
      </c>
      <c r="S21" s="274" t="s">
        <v>168</v>
      </c>
      <c r="T21" s="274" t="s">
        <v>168</v>
      </c>
      <c r="U21" s="704">
        <v>1</v>
      </c>
      <c r="V21" s="710" t="s">
        <v>168</v>
      </c>
      <c r="W21" s="479" t="s">
        <v>168</v>
      </c>
      <c r="X21" s="479" t="s">
        <v>168</v>
      </c>
      <c r="Y21" s="479" t="s">
        <v>168</v>
      </c>
      <c r="Z21" s="714" t="s">
        <v>168</v>
      </c>
      <c r="AA21" s="710">
        <v>1845</v>
      </c>
      <c r="AB21" s="303">
        <v>352</v>
      </c>
      <c r="AC21" s="303">
        <v>406</v>
      </c>
      <c r="AD21" s="303">
        <v>2</v>
      </c>
      <c r="AE21" s="711">
        <v>760</v>
      </c>
      <c r="AF21" s="529"/>
      <c r="AG21" s="529"/>
      <c r="AH21" s="529"/>
      <c r="AI21" s="529"/>
      <c r="AJ21" s="529" t="str">
        <f t="shared" si="0"/>
        <v/>
      </c>
      <c r="AK21" s="529" t="str">
        <f t="shared" si="1"/>
        <v/>
      </c>
      <c r="AL21" s="529" t="str">
        <f t="shared" si="2"/>
        <v/>
      </c>
      <c r="AM21" s="529" t="str">
        <f t="shared" si="3"/>
        <v/>
      </c>
      <c r="AN21" s="529" t="str">
        <f t="shared" si="4"/>
        <v/>
      </c>
    </row>
    <row r="22" spans="1:40" s="966" customFormat="1" x14ac:dyDescent="0.2">
      <c r="A22" s="1047"/>
      <c r="B22" s="1010"/>
      <c r="C22" s="978"/>
      <c r="D22" s="978"/>
      <c r="E22" s="978"/>
      <c r="F22" s="1010"/>
      <c r="G22" s="1010"/>
      <c r="H22" s="978"/>
      <c r="I22" s="978"/>
      <c r="J22" s="978"/>
      <c r="K22" s="1010"/>
      <c r="L22" s="1010"/>
      <c r="M22" s="978"/>
      <c r="N22" s="978"/>
      <c r="O22" s="1058"/>
      <c r="P22" s="1010"/>
      <c r="Q22" s="1010"/>
      <c r="R22" s="978"/>
      <c r="S22" s="978"/>
      <c r="T22" s="978"/>
      <c r="U22" s="1010"/>
      <c r="V22" s="975"/>
      <c r="W22" s="975"/>
      <c r="X22" s="975"/>
      <c r="Y22" s="975"/>
      <c r="Z22" s="1010"/>
      <c r="AA22" s="975"/>
      <c r="AB22" s="976"/>
      <c r="AC22" s="976"/>
      <c r="AD22" s="976"/>
      <c r="AE22" s="975"/>
      <c r="AF22" s="1059"/>
      <c r="AG22" s="1059"/>
      <c r="AH22" s="1059"/>
      <c r="AI22" s="1059"/>
      <c r="AJ22" s="1059"/>
      <c r="AK22" s="1059"/>
      <c r="AL22" s="1059"/>
      <c r="AM22" s="1059"/>
      <c r="AN22" s="1059"/>
    </row>
    <row r="23" spans="1:40" x14ac:dyDescent="0.2">
      <c r="A23" s="571" t="s">
        <v>590</v>
      </c>
      <c r="B23" s="210"/>
      <c r="C23" s="702"/>
      <c r="D23" s="702"/>
      <c r="E23" s="702"/>
      <c r="F23" s="210"/>
      <c r="G23" s="969"/>
    </row>
    <row r="24" spans="1:40" x14ac:dyDescent="0.2">
      <c r="A24" s="482" t="s">
        <v>14</v>
      </c>
      <c r="B24" s="210"/>
      <c r="C24" s="210"/>
      <c r="D24" s="210"/>
      <c r="E24" s="210"/>
      <c r="F24" s="210"/>
      <c r="AB24" s="969"/>
      <c r="AC24" s="969"/>
      <c r="AD24" s="969"/>
      <c r="AE24" s="969"/>
    </row>
    <row r="25" spans="1:40" x14ac:dyDescent="0.2">
      <c r="A25" s="362" t="s">
        <v>15</v>
      </c>
      <c r="B25" s="210"/>
      <c r="C25" s="210"/>
      <c r="D25" s="210"/>
      <c r="E25" s="210"/>
      <c r="F25" s="210"/>
    </row>
    <row r="26" spans="1:40" x14ac:dyDescent="0.2">
      <c r="A26" s="362" t="s">
        <v>758</v>
      </c>
      <c r="B26" s="210"/>
      <c r="C26" s="209"/>
      <c r="D26" s="209"/>
      <c r="E26" s="209"/>
      <c r="F26" s="209"/>
      <c r="W26" s="289"/>
    </row>
    <row r="27" spans="1:40" x14ac:dyDescent="0.2">
      <c r="A27" s="362" t="s">
        <v>10</v>
      </c>
      <c r="B27" s="210"/>
      <c r="C27" s="210"/>
      <c r="D27" s="209"/>
      <c r="E27" s="209"/>
      <c r="F27" s="210"/>
      <c r="W27" s="289"/>
    </row>
    <row r="28" spans="1:40" x14ac:dyDescent="0.2">
      <c r="A28" s="362" t="s">
        <v>17</v>
      </c>
      <c r="B28" s="210"/>
      <c r="C28" s="210"/>
      <c r="D28" s="209"/>
      <c r="E28" s="209"/>
      <c r="F28" s="210"/>
      <c r="W28" s="289"/>
    </row>
    <row r="29" spans="1:40" x14ac:dyDescent="0.2">
      <c r="A29" s="362" t="s">
        <v>759</v>
      </c>
      <c r="B29" s="210"/>
      <c r="C29" s="210"/>
      <c r="D29" s="209"/>
      <c r="E29" s="209"/>
      <c r="F29" s="210"/>
      <c r="W29" s="289"/>
    </row>
    <row r="30" spans="1:40" x14ac:dyDescent="0.2">
      <c r="A30" s="362"/>
      <c r="B30" s="210"/>
      <c r="C30" s="210"/>
      <c r="D30" s="209"/>
      <c r="E30" s="209"/>
      <c r="F30" s="210"/>
      <c r="W30" s="289"/>
    </row>
    <row r="31" spans="1:40" x14ac:dyDescent="0.2">
      <c r="A31" s="92" t="s">
        <v>99</v>
      </c>
      <c r="B31" s="209"/>
      <c r="C31" s="209"/>
      <c r="D31" s="209"/>
      <c r="E31" s="209"/>
      <c r="F31" s="209"/>
      <c r="W31" s="289"/>
    </row>
    <row r="32" spans="1:40" x14ac:dyDescent="0.2">
      <c r="A32" s="93" t="s">
        <v>102</v>
      </c>
      <c r="B32" s="209"/>
      <c r="C32" s="209"/>
      <c r="D32" s="209"/>
      <c r="E32" s="209"/>
      <c r="F32" s="209"/>
      <c r="W32" s="289"/>
    </row>
    <row r="33" spans="1:23" x14ac:dyDescent="0.2">
      <c r="A33" s="218"/>
      <c r="B33" s="210"/>
      <c r="C33" s="226"/>
      <c r="D33" s="226"/>
      <c r="E33" s="209"/>
      <c r="F33" s="209"/>
      <c r="H33" s="289"/>
      <c r="I33" s="289"/>
      <c r="W33" s="289"/>
    </row>
    <row r="34" spans="1:23" x14ac:dyDescent="0.2">
      <c r="A34" s="218"/>
      <c r="B34" s="210"/>
      <c r="C34" s="941"/>
      <c r="D34" s="209"/>
      <c r="E34" s="209"/>
      <c r="F34" s="209"/>
      <c r="H34" s="289"/>
      <c r="I34" s="289"/>
      <c r="W34" s="289"/>
    </row>
    <row r="35" spans="1:23" x14ac:dyDescent="0.2">
      <c r="A35" s="218"/>
      <c r="B35" s="214"/>
      <c r="C35" s="968"/>
      <c r="D35" s="968"/>
      <c r="E35" s="209"/>
      <c r="F35" s="209"/>
      <c r="H35" s="289"/>
      <c r="I35" s="289"/>
      <c r="L35" s="397"/>
      <c r="W35" s="289"/>
    </row>
    <row r="36" spans="1:23" x14ac:dyDescent="0.2">
      <c r="A36" s="366"/>
      <c r="B36" s="218"/>
      <c r="C36" s="218"/>
      <c r="D36" s="218"/>
      <c r="E36" s="209"/>
      <c r="F36" s="209"/>
      <c r="H36" s="289"/>
      <c r="I36" s="289"/>
      <c r="W36" s="289"/>
    </row>
    <row r="37" spans="1:23" x14ac:dyDescent="0.2">
      <c r="A37" s="366"/>
      <c r="E37" s="209"/>
      <c r="F37" s="209"/>
      <c r="H37" s="289"/>
      <c r="I37" s="289"/>
      <c r="W37" s="289"/>
    </row>
    <row r="38" spans="1:23" x14ac:dyDescent="0.2">
      <c r="A38" s="218"/>
      <c r="E38" s="209"/>
      <c r="F38" s="209"/>
      <c r="H38" s="289"/>
      <c r="I38" s="289"/>
      <c r="W38" s="289"/>
    </row>
    <row r="39" spans="1:23" x14ac:dyDescent="0.2">
      <c r="E39" s="209"/>
      <c r="F39" s="209"/>
      <c r="H39" s="289"/>
      <c r="I39" s="289"/>
      <c r="W39" s="289"/>
    </row>
    <row r="40" spans="1:23" x14ac:dyDescent="0.2">
      <c r="E40" s="209"/>
      <c r="F40" s="209"/>
      <c r="H40" s="289"/>
      <c r="I40" s="289"/>
      <c r="W40" s="289"/>
    </row>
    <row r="41" spans="1:23" x14ac:dyDescent="0.2">
      <c r="E41" s="209"/>
      <c r="F41" s="209"/>
      <c r="H41" s="289"/>
      <c r="I41" s="289"/>
      <c r="W41" s="289"/>
    </row>
    <row r="42" spans="1:23" x14ac:dyDescent="0.2">
      <c r="E42" s="209"/>
      <c r="F42" s="209"/>
      <c r="H42" s="289"/>
      <c r="I42" s="289"/>
      <c r="W42" s="289"/>
    </row>
    <row r="43" spans="1:23" x14ac:dyDescent="0.2">
      <c r="E43" s="209"/>
      <c r="F43" s="209"/>
      <c r="H43" s="289"/>
      <c r="I43" s="289"/>
    </row>
    <row r="44" spans="1:23" x14ac:dyDescent="0.2">
      <c r="E44" s="209"/>
      <c r="H44" s="289"/>
      <c r="I44" s="289"/>
    </row>
    <row r="45" spans="1:23" x14ac:dyDescent="0.2">
      <c r="H45" s="289"/>
    </row>
    <row r="46" spans="1:23" x14ac:dyDescent="0.2">
      <c r="H46" s="289"/>
    </row>
  </sheetData>
  <mergeCells count="25">
    <mergeCell ref="A5:A8"/>
    <mergeCell ref="B5:F5"/>
    <mergeCell ref="B6:B8"/>
    <mergeCell ref="G5:K5"/>
    <mergeCell ref="H6:K6"/>
    <mergeCell ref="H7:J7"/>
    <mergeCell ref="G6:G8"/>
    <mergeCell ref="C6:F6"/>
    <mergeCell ref="C7:E7"/>
    <mergeCell ref="Q5:U5"/>
    <mergeCell ref="R6:U6"/>
    <mergeCell ref="R7:T7"/>
    <mergeCell ref="Q6:Q8"/>
    <mergeCell ref="L5:P5"/>
    <mergeCell ref="M6:P6"/>
    <mergeCell ref="M7:O7"/>
    <mergeCell ref="L6:L8"/>
    <mergeCell ref="V5:Z5"/>
    <mergeCell ref="W6:Z6"/>
    <mergeCell ref="W7:Y7"/>
    <mergeCell ref="V6:V8"/>
    <mergeCell ref="AA5:AE5"/>
    <mergeCell ref="AB6:AE6"/>
    <mergeCell ref="AB7:AD7"/>
    <mergeCell ref="AA6:AA8"/>
  </mergeCells>
  <phoneticPr fontId="2" type="noConversion"/>
  <hyperlinks>
    <hyperlink ref="AE1" location="Index!A1" display="Index"/>
  </hyperlinks>
  <pageMargins left="0.75" right="0.75" top="1" bottom="1" header="0.5" footer="0.5"/>
  <pageSetup paperSize="9" scale="65" orientation="landscape" r:id="rId1"/>
  <headerFooter alignWithMargins="0">
    <oddHeader>&amp;CCourt Statistics Quarterly 
Additional Tables - 2014</oddHeader>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48"/>
  <sheetViews>
    <sheetView zoomScaleSheetLayoutView="100" workbookViewId="0">
      <selection activeCell="B70" sqref="B70"/>
    </sheetView>
  </sheetViews>
  <sheetFormatPr defaultRowHeight="12.75" x14ac:dyDescent="0.2"/>
  <cols>
    <col min="1" max="1" width="8.85546875" style="163" customWidth="1"/>
    <col min="2" max="2" width="9.7109375" style="163" customWidth="1"/>
    <col min="3" max="3" width="10.7109375" style="163" customWidth="1"/>
    <col min="4" max="4" width="9.7109375" style="163" customWidth="1"/>
    <col min="5" max="5" width="9.85546875" style="163" customWidth="1"/>
    <col min="6" max="6" width="10.42578125" style="163" bestFit="1" customWidth="1"/>
    <col min="7" max="7" width="9.42578125" style="163" bestFit="1" customWidth="1"/>
    <col min="8" max="8" width="12" style="163" customWidth="1"/>
    <col min="9" max="9" width="9.7109375" style="163" bestFit="1" customWidth="1"/>
    <col min="10" max="10" width="13" style="163" customWidth="1"/>
    <col min="11" max="11" width="10.42578125" style="163" bestFit="1" customWidth="1"/>
    <col min="12" max="12" width="11.140625" style="163" bestFit="1" customWidth="1"/>
    <col min="13" max="16384" width="9.140625" style="163"/>
  </cols>
  <sheetData>
    <row r="1" spans="1:21" x14ac:dyDescent="0.2">
      <c r="A1" s="891" t="s">
        <v>678</v>
      </c>
      <c r="B1" s="512"/>
      <c r="C1" s="512"/>
      <c r="D1" s="512"/>
      <c r="E1" s="512"/>
      <c r="L1" s="188" t="s">
        <v>531</v>
      </c>
    </row>
    <row r="2" spans="1:21" x14ac:dyDescent="0.2">
      <c r="A2" s="512" t="s">
        <v>523</v>
      </c>
      <c r="B2" s="512"/>
      <c r="C2" s="512"/>
      <c r="D2" s="512"/>
      <c r="E2" s="512"/>
    </row>
    <row r="3" spans="1:21" x14ac:dyDescent="0.2">
      <c r="A3" s="1090" t="s">
        <v>761</v>
      </c>
      <c r="B3" s="204"/>
      <c r="C3" s="204"/>
      <c r="D3" s="204"/>
      <c r="E3" s="204"/>
      <c r="I3" s="231"/>
    </row>
    <row r="4" spans="1:21" x14ac:dyDescent="0.2">
      <c r="A4" s="204"/>
      <c r="B4" s="204"/>
      <c r="C4" s="204"/>
      <c r="D4" s="204"/>
      <c r="E4" s="204"/>
      <c r="I4" s="231"/>
    </row>
    <row r="5" spans="1:21" x14ac:dyDescent="0.2">
      <c r="A5" s="1461"/>
      <c r="B5" s="1330" t="s">
        <v>619</v>
      </c>
      <c r="C5" s="1330"/>
      <c r="D5" s="1330"/>
      <c r="E5" s="1330"/>
      <c r="F5" s="1330"/>
      <c r="G5" s="1330"/>
      <c r="H5" s="1330"/>
      <c r="I5" s="1330"/>
      <c r="J5" s="1330"/>
      <c r="K5" s="1330"/>
      <c r="L5" s="1330"/>
    </row>
    <row r="6" spans="1:21" x14ac:dyDescent="0.2">
      <c r="A6" s="1462"/>
      <c r="B6" s="1265" t="s">
        <v>524</v>
      </c>
      <c r="C6" s="1265"/>
      <c r="D6" s="1265"/>
      <c r="E6" s="1265"/>
      <c r="F6" s="1265"/>
      <c r="G6" s="1333" t="s">
        <v>528</v>
      </c>
      <c r="H6" s="1333"/>
      <c r="I6" s="1333"/>
      <c r="J6" s="1333"/>
      <c r="K6" s="1333"/>
      <c r="L6" s="1381" t="s">
        <v>152</v>
      </c>
    </row>
    <row r="7" spans="1:21" s="192" customFormat="1" ht="78" x14ac:dyDescent="0.2">
      <c r="A7" s="1463"/>
      <c r="B7" s="580" t="s">
        <v>525</v>
      </c>
      <c r="C7" s="580" t="s">
        <v>526</v>
      </c>
      <c r="D7" s="580" t="s">
        <v>527</v>
      </c>
      <c r="E7" s="579" t="s">
        <v>544</v>
      </c>
      <c r="F7" s="892" t="s">
        <v>685</v>
      </c>
      <c r="G7" s="580" t="s">
        <v>529</v>
      </c>
      <c r="H7" s="580" t="s">
        <v>545</v>
      </c>
      <c r="I7" s="580" t="s">
        <v>123</v>
      </c>
      <c r="J7" s="580" t="s">
        <v>530</v>
      </c>
      <c r="K7" s="892" t="s">
        <v>686</v>
      </c>
      <c r="L7" s="1265"/>
    </row>
    <row r="8" spans="1:21" x14ac:dyDescent="0.2">
      <c r="A8" s="260">
        <v>2003</v>
      </c>
      <c r="B8" s="620">
        <v>949</v>
      </c>
      <c r="C8" s="620">
        <v>987</v>
      </c>
      <c r="D8" s="620">
        <v>537</v>
      </c>
      <c r="E8" s="620" t="s">
        <v>361</v>
      </c>
      <c r="F8" s="907">
        <v>2473</v>
      </c>
      <c r="G8" s="620">
        <v>376</v>
      </c>
      <c r="H8" s="620" t="s">
        <v>361</v>
      </c>
      <c r="I8" s="620" t="s">
        <v>361</v>
      </c>
      <c r="J8" s="620">
        <v>89</v>
      </c>
      <c r="K8" s="907">
        <v>465</v>
      </c>
      <c r="L8" s="490">
        <v>2938</v>
      </c>
      <c r="M8" s="554"/>
      <c r="N8" s="345"/>
      <c r="O8" s="345" t="str">
        <f>IF(L8=SUM(F8,K8),"","Total doesn't equal sum of parts")</f>
        <v/>
      </c>
    </row>
    <row r="9" spans="1:21" x14ac:dyDescent="0.2">
      <c r="A9" s="176">
        <v>2004</v>
      </c>
      <c r="B9" s="477">
        <v>973</v>
      </c>
      <c r="C9" s="477">
        <v>956</v>
      </c>
      <c r="D9" s="477">
        <v>511</v>
      </c>
      <c r="E9" s="477" t="s">
        <v>361</v>
      </c>
      <c r="F9" s="908">
        <v>2440</v>
      </c>
      <c r="G9" s="477">
        <v>404</v>
      </c>
      <c r="H9" s="477" t="s">
        <v>361</v>
      </c>
      <c r="I9" s="477" t="s">
        <v>361</v>
      </c>
      <c r="J9" s="477">
        <v>42</v>
      </c>
      <c r="K9" s="908">
        <v>446</v>
      </c>
      <c r="L9" s="194">
        <v>2886</v>
      </c>
      <c r="M9" s="554"/>
      <c r="N9" s="345"/>
      <c r="O9" s="345" t="str">
        <f t="shared" ref="O9" si="0">IF(L9=SUM(F9,K9),"","Total doesn't equal sum of parts")</f>
        <v/>
      </c>
    </row>
    <row r="10" spans="1:21" x14ac:dyDescent="0.2">
      <c r="A10" s="176">
        <v>2005</v>
      </c>
      <c r="B10" s="477">
        <v>1087</v>
      </c>
      <c r="C10" s="477">
        <v>999</v>
      </c>
      <c r="D10" s="477">
        <v>618</v>
      </c>
      <c r="E10" s="477" t="s">
        <v>168</v>
      </c>
      <c r="F10" s="908">
        <v>2704</v>
      </c>
      <c r="G10" s="477">
        <v>402</v>
      </c>
      <c r="H10" s="477">
        <v>777</v>
      </c>
      <c r="I10" s="477">
        <v>341</v>
      </c>
      <c r="J10" s="477">
        <v>13</v>
      </c>
      <c r="K10" s="908">
        <v>1533</v>
      </c>
      <c r="L10" s="194">
        <v>4237</v>
      </c>
      <c r="M10" s="554"/>
      <c r="N10" s="345"/>
      <c r="O10" s="345"/>
    </row>
    <row r="11" spans="1:21" x14ac:dyDescent="0.2">
      <c r="A11" s="176">
        <v>2006</v>
      </c>
      <c r="B11" s="477">
        <v>1235</v>
      </c>
      <c r="C11" s="477">
        <v>955</v>
      </c>
      <c r="D11" s="477">
        <v>580</v>
      </c>
      <c r="E11" s="477" t="s">
        <v>168</v>
      </c>
      <c r="F11" s="908">
        <v>2770</v>
      </c>
      <c r="G11" s="477">
        <v>432</v>
      </c>
      <c r="H11" s="477">
        <v>922</v>
      </c>
      <c r="I11" s="477">
        <v>4128</v>
      </c>
      <c r="J11" s="477">
        <v>37</v>
      </c>
      <c r="K11" s="908">
        <v>5519</v>
      </c>
      <c r="L11" s="194">
        <v>8289</v>
      </c>
      <c r="M11" s="554"/>
      <c r="N11" s="345"/>
      <c r="O11" s="345"/>
    </row>
    <row r="12" spans="1:21" x14ac:dyDescent="0.2">
      <c r="A12" s="176">
        <v>2007</v>
      </c>
      <c r="B12" s="477">
        <v>1163</v>
      </c>
      <c r="C12" s="477">
        <v>988</v>
      </c>
      <c r="D12" s="477">
        <v>646</v>
      </c>
      <c r="E12" s="477" t="s">
        <v>168</v>
      </c>
      <c r="F12" s="908">
        <v>2797</v>
      </c>
      <c r="G12" s="477">
        <v>461</v>
      </c>
      <c r="H12" s="477">
        <v>704</v>
      </c>
      <c r="I12" s="477">
        <v>1508</v>
      </c>
      <c r="J12" s="477">
        <v>17</v>
      </c>
      <c r="K12" s="908">
        <v>2690</v>
      </c>
      <c r="L12" s="194">
        <v>5487</v>
      </c>
      <c r="M12" s="554"/>
      <c r="N12" s="345"/>
      <c r="O12" s="554"/>
      <c r="P12" s="554"/>
      <c r="Q12" s="554"/>
      <c r="R12" s="554"/>
      <c r="S12" s="554"/>
      <c r="T12" s="554"/>
      <c r="U12" s="554"/>
    </row>
    <row r="13" spans="1:21" x14ac:dyDescent="0.2">
      <c r="A13" s="176">
        <v>2008</v>
      </c>
      <c r="B13" s="477">
        <v>1270</v>
      </c>
      <c r="C13" s="477">
        <v>878</v>
      </c>
      <c r="D13" s="477">
        <v>545</v>
      </c>
      <c r="E13" s="477" t="s">
        <v>168</v>
      </c>
      <c r="F13" s="908">
        <v>2693</v>
      </c>
      <c r="G13" s="477">
        <v>503</v>
      </c>
      <c r="H13" s="477">
        <v>1092</v>
      </c>
      <c r="I13" s="477">
        <v>1452</v>
      </c>
      <c r="J13" s="477">
        <v>8</v>
      </c>
      <c r="K13" s="908">
        <v>3055</v>
      </c>
      <c r="L13" s="194">
        <v>5748</v>
      </c>
      <c r="M13" s="554"/>
      <c r="N13" s="345"/>
      <c r="O13" s="529"/>
      <c r="P13" s="529"/>
      <c r="Q13" s="529"/>
      <c r="R13" s="529"/>
      <c r="S13" s="529"/>
      <c r="T13" s="529"/>
      <c r="U13" s="529"/>
    </row>
    <row r="14" spans="1:21" x14ac:dyDescent="0.2">
      <c r="A14" s="176">
        <v>2009</v>
      </c>
      <c r="B14" s="477">
        <v>1107</v>
      </c>
      <c r="C14" s="477">
        <v>816</v>
      </c>
      <c r="D14" s="477">
        <v>515</v>
      </c>
      <c r="E14" s="477">
        <v>248</v>
      </c>
      <c r="F14" s="908">
        <v>2686</v>
      </c>
      <c r="G14" s="477">
        <v>543</v>
      </c>
      <c r="H14" s="477">
        <v>1345</v>
      </c>
      <c r="I14" s="477">
        <v>1642</v>
      </c>
      <c r="J14" s="477">
        <v>12</v>
      </c>
      <c r="K14" s="908">
        <v>3542</v>
      </c>
      <c r="L14" s="194">
        <v>6228</v>
      </c>
      <c r="M14" s="554"/>
      <c r="N14" s="345"/>
      <c r="O14" s="345"/>
    </row>
    <row r="15" spans="1:21" x14ac:dyDescent="0.2">
      <c r="A15" s="176">
        <v>2010</v>
      </c>
      <c r="B15" s="477">
        <v>1102</v>
      </c>
      <c r="C15" s="477">
        <v>901</v>
      </c>
      <c r="D15" s="477">
        <v>476</v>
      </c>
      <c r="E15" s="477">
        <v>292</v>
      </c>
      <c r="F15" s="908">
        <v>2771</v>
      </c>
      <c r="G15" s="477">
        <v>503</v>
      </c>
      <c r="H15" s="477">
        <v>1401</v>
      </c>
      <c r="I15" s="477">
        <v>1811</v>
      </c>
      <c r="J15" s="477">
        <v>15</v>
      </c>
      <c r="K15" s="908">
        <v>3730</v>
      </c>
      <c r="L15" s="194">
        <v>6501</v>
      </c>
      <c r="M15" s="554"/>
      <c r="N15" s="345"/>
      <c r="O15" s="529"/>
      <c r="P15" s="529"/>
      <c r="Q15" s="529"/>
      <c r="R15" s="529"/>
      <c r="S15" s="529"/>
      <c r="T15" s="529"/>
      <c r="U15" s="529"/>
    </row>
    <row r="16" spans="1:21" x14ac:dyDescent="0.2">
      <c r="A16" s="176">
        <v>2011</v>
      </c>
      <c r="B16" s="477">
        <v>919</v>
      </c>
      <c r="C16" s="477">
        <v>749</v>
      </c>
      <c r="D16" s="477">
        <v>589</v>
      </c>
      <c r="E16" s="477">
        <v>374</v>
      </c>
      <c r="F16" s="908">
        <v>2631</v>
      </c>
      <c r="G16" s="477">
        <v>594</v>
      </c>
      <c r="H16" s="477">
        <v>1447</v>
      </c>
      <c r="I16" s="477">
        <v>1315</v>
      </c>
      <c r="J16" s="477">
        <v>15</v>
      </c>
      <c r="K16" s="908">
        <v>3371</v>
      </c>
      <c r="L16" s="194">
        <v>6002</v>
      </c>
      <c r="M16" s="554"/>
      <c r="N16" s="345"/>
      <c r="O16" s="345"/>
    </row>
    <row r="17" spans="1:15" x14ac:dyDescent="0.2">
      <c r="A17" s="176">
        <v>2012</v>
      </c>
      <c r="B17" s="477">
        <v>913</v>
      </c>
      <c r="C17" s="477">
        <v>717</v>
      </c>
      <c r="D17" s="477">
        <v>501</v>
      </c>
      <c r="E17" s="477">
        <v>317</v>
      </c>
      <c r="F17" s="908">
        <v>2448</v>
      </c>
      <c r="G17" s="477">
        <v>685</v>
      </c>
      <c r="H17" s="477">
        <v>2777</v>
      </c>
      <c r="I17" s="477">
        <v>1205</v>
      </c>
      <c r="J17" s="477">
        <v>10</v>
      </c>
      <c r="K17" s="908">
        <v>4677</v>
      </c>
      <c r="L17" s="194">
        <v>7125</v>
      </c>
      <c r="M17" s="554"/>
      <c r="N17" s="345"/>
      <c r="O17" s="345"/>
    </row>
    <row r="18" spans="1:15" x14ac:dyDescent="0.2">
      <c r="A18" s="176">
        <v>2013</v>
      </c>
      <c r="B18" s="477">
        <v>844</v>
      </c>
      <c r="C18" s="477">
        <v>578</v>
      </c>
      <c r="D18" s="477">
        <v>653</v>
      </c>
      <c r="E18" s="477">
        <v>312</v>
      </c>
      <c r="F18" s="908">
        <v>2387</v>
      </c>
      <c r="G18" s="477">
        <v>919</v>
      </c>
      <c r="H18" s="477">
        <v>3128</v>
      </c>
      <c r="I18" s="477">
        <v>1248</v>
      </c>
      <c r="J18" s="477">
        <v>6</v>
      </c>
      <c r="K18" s="908">
        <v>5301</v>
      </c>
      <c r="L18" s="194">
        <v>7688</v>
      </c>
      <c r="M18" s="554"/>
      <c r="N18" s="345"/>
      <c r="O18" s="345"/>
    </row>
    <row r="19" spans="1:15" x14ac:dyDescent="0.2">
      <c r="A19" s="176">
        <v>2014</v>
      </c>
      <c r="B19" s="477">
        <v>776</v>
      </c>
      <c r="C19" s="477">
        <v>817</v>
      </c>
      <c r="D19" s="477">
        <v>661</v>
      </c>
      <c r="E19" s="477">
        <v>598</v>
      </c>
      <c r="F19" s="908">
        <v>2852</v>
      </c>
      <c r="G19" s="477">
        <v>1206</v>
      </c>
      <c r="H19" s="477">
        <v>3111</v>
      </c>
      <c r="I19" s="477">
        <v>421</v>
      </c>
      <c r="J19" s="477">
        <v>9</v>
      </c>
      <c r="K19" s="908">
        <v>4747</v>
      </c>
      <c r="L19" s="194">
        <v>7599</v>
      </c>
      <c r="M19" s="554"/>
      <c r="N19" s="345"/>
      <c r="O19" s="345"/>
    </row>
    <row r="20" spans="1:15" x14ac:dyDescent="0.2">
      <c r="A20" s="313">
        <v>2015</v>
      </c>
      <c r="B20" s="304">
        <v>821</v>
      </c>
      <c r="C20" s="304">
        <v>536</v>
      </c>
      <c r="D20" s="304">
        <v>643</v>
      </c>
      <c r="E20" s="304">
        <v>930</v>
      </c>
      <c r="F20" s="909">
        <v>2930</v>
      </c>
      <c r="G20" s="304">
        <v>1332</v>
      </c>
      <c r="H20" s="304">
        <v>3201</v>
      </c>
      <c r="I20" s="304">
        <v>571</v>
      </c>
      <c r="J20" s="304">
        <v>4</v>
      </c>
      <c r="K20" s="909">
        <v>5108</v>
      </c>
      <c r="L20" s="479">
        <v>8038</v>
      </c>
      <c r="M20" s="554"/>
      <c r="N20" s="345"/>
      <c r="O20" s="554"/>
    </row>
    <row r="21" spans="1:15" x14ac:dyDescent="0.2">
      <c r="F21" s="503"/>
      <c r="K21" s="503"/>
      <c r="M21" s="345"/>
      <c r="N21" s="345"/>
      <c r="O21" s="345"/>
    </row>
    <row r="22" spans="1:15" ht="12.75" customHeight="1" x14ac:dyDescent="0.2">
      <c r="A22" s="1461"/>
      <c r="B22" s="1330" t="s">
        <v>620</v>
      </c>
      <c r="C22" s="1330"/>
      <c r="D22" s="1330"/>
      <c r="E22" s="1330"/>
      <c r="F22" s="1330"/>
      <c r="G22" s="1330"/>
      <c r="H22" s="1330"/>
      <c r="I22" s="1330"/>
      <c r="J22" s="1330"/>
      <c r="K22" s="1330"/>
      <c r="L22" s="1330"/>
      <c r="M22" s="345"/>
      <c r="N22" s="345"/>
      <c r="O22" s="345"/>
    </row>
    <row r="23" spans="1:15" ht="12.75" customHeight="1" x14ac:dyDescent="0.2">
      <c r="A23" s="1462"/>
      <c r="B23" s="1265" t="s">
        <v>524</v>
      </c>
      <c r="C23" s="1265"/>
      <c r="D23" s="1265"/>
      <c r="E23" s="1265"/>
      <c r="F23" s="1265"/>
      <c r="G23" s="1333" t="s">
        <v>528</v>
      </c>
      <c r="H23" s="1333"/>
      <c r="I23" s="1333"/>
      <c r="J23" s="1333"/>
      <c r="K23" s="1333"/>
      <c r="L23" s="1381" t="s">
        <v>152</v>
      </c>
      <c r="M23" s="345"/>
      <c r="N23" s="345"/>
      <c r="O23" s="345"/>
    </row>
    <row r="24" spans="1:15" ht="78" x14ac:dyDescent="0.2">
      <c r="A24" s="1463"/>
      <c r="B24" s="580" t="s">
        <v>525</v>
      </c>
      <c r="C24" s="580" t="s">
        <v>526</v>
      </c>
      <c r="D24" s="580" t="s">
        <v>527</v>
      </c>
      <c r="E24" s="580" t="s">
        <v>544</v>
      </c>
      <c r="F24" s="892" t="s">
        <v>685</v>
      </c>
      <c r="G24" s="580" t="s">
        <v>529</v>
      </c>
      <c r="H24" s="579" t="s">
        <v>47</v>
      </c>
      <c r="I24" s="580" t="s">
        <v>123</v>
      </c>
      <c r="J24" s="580" t="s">
        <v>530</v>
      </c>
      <c r="K24" s="892" t="s">
        <v>686</v>
      </c>
      <c r="L24" s="1265"/>
      <c r="M24" s="345"/>
      <c r="N24" s="345"/>
      <c r="O24" s="345"/>
    </row>
    <row r="25" spans="1:15" x14ac:dyDescent="0.2">
      <c r="A25" s="260"/>
      <c r="B25" s="620"/>
      <c r="C25" s="620"/>
      <c r="D25" s="620"/>
      <c r="E25" s="620"/>
      <c r="F25" s="907"/>
      <c r="G25" s="620"/>
      <c r="H25" s="620"/>
      <c r="I25" s="620"/>
      <c r="J25" s="620"/>
      <c r="K25" s="907"/>
      <c r="L25" s="490"/>
      <c r="M25" s="345"/>
      <c r="N25" s="345"/>
      <c r="O25" s="345"/>
    </row>
    <row r="26" spans="1:15" x14ac:dyDescent="0.2">
      <c r="A26" s="176">
        <v>2003</v>
      </c>
      <c r="B26" s="477">
        <v>1109</v>
      </c>
      <c r="C26" s="477">
        <v>1099</v>
      </c>
      <c r="D26" s="477">
        <v>489</v>
      </c>
      <c r="E26" s="477" t="s">
        <v>361</v>
      </c>
      <c r="F26" s="908">
        <v>2697</v>
      </c>
      <c r="G26" s="477">
        <v>268</v>
      </c>
      <c r="H26" s="477" t="s">
        <v>361</v>
      </c>
      <c r="I26" s="477" t="s">
        <v>168</v>
      </c>
      <c r="J26" s="477">
        <v>2544</v>
      </c>
      <c r="K26" s="908">
        <v>2812</v>
      </c>
      <c r="L26" s="194">
        <v>5509</v>
      </c>
      <c r="M26" s="345"/>
      <c r="N26" s="345"/>
      <c r="O26" s="345"/>
    </row>
    <row r="27" spans="1:15" x14ac:dyDescent="0.2">
      <c r="A27" s="176">
        <v>2004</v>
      </c>
      <c r="B27" s="477">
        <v>1258</v>
      </c>
      <c r="C27" s="477">
        <v>1154</v>
      </c>
      <c r="D27" s="477">
        <v>459</v>
      </c>
      <c r="E27" s="477" t="s">
        <v>361</v>
      </c>
      <c r="F27" s="908">
        <v>2871</v>
      </c>
      <c r="G27" s="477">
        <v>330</v>
      </c>
      <c r="H27" s="477" t="s">
        <v>361</v>
      </c>
      <c r="I27" s="477" t="s">
        <v>168</v>
      </c>
      <c r="J27" s="477">
        <v>2133</v>
      </c>
      <c r="K27" s="908">
        <v>2463</v>
      </c>
      <c r="L27" s="194">
        <v>5334</v>
      </c>
      <c r="M27" s="345"/>
      <c r="N27" s="345"/>
      <c r="O27" s="345"/>
    </row>
    <row r="28" spans="1:15" x14ac:dyDescent="0.2">
      <c r="A28" s="176">
        <v>2005</v>
      </c>
      <c r="B28" s="477">
        <v>1359</v>
      </c>
      <c r="C28" s="477">
        <v>1183</v>
      </c>
      <c r="D28" s="477">
        <v>565</v>
      </c>
      <c r="E28" s="477" t="s">
        <v>361</v>
      </c>
      <c r="F28" s="908">
        <v>3107</v>
      </c>
      <c r="G28" s="477">
        <v>311</v>
      </c>
      <c r="H28" s="477" t="s">
        <v>361</v>
      </c>
      <c r="I28" s="477" t="s">
        <v>168</v>
      </c>
      <c r="J28" s="477">
        <v>2004</v>
      </c>
      <c r="K28" s="908">
        <v>2315</v>
      </c>
      <c r="L28" s="194">
        <v>5422</v>
      </c>
      <c r="M28" s="345"/>
      <c r="N28" s="345"/>
      <c r="O28" s="345"/>
    </row>
    <row r="29" spans="1:15" x14ac:dyDescent="0.2">
      <c r="A29" s="176">
        <v>2006</v>
      </c>
      <c r="B29" s="477">
        <v>1494</v>
      </c>
      <c r="C29" s="477">
        <v>1294</v>
      </c>
      <c r="D29" s="477">
        <v>760</v>
      </c>
      <c r="E29" s="477" t="s">
        <v>361</v>
      </c>
      <c r="F29" s="908">
        <v>3548</v>
      </c>
      <c r="G29" s="477">
        <v>332</v>
      </c>
      <c r="H29" s="477" t="s">
        <v>361</v>
      </c>
      <c r="I29" s="477">
        <v>1202</v>
      </c>
      <c r="J29" s="477">
        <v>1759</v>
      </c>
      <c r="K29" s="908">
        <v>3293</v>
      </c>
      <c r="L29" s="194">
        <v>6841</v>
      </c>
      <c r="M29" s="345"/>
      <c r="N29" s="345"/>
      <c r="O29" s="345"/>
    </row>
    <row r="30" spans="1:15" x14ac:dyDescent="0.2">
      <c r="A30" s="176">
        <v>2007</v>
      </c>
      <c r="B30" s="477">
        <v>1499</v>
      </c>
      <c r="C30" s="477">
        <v>1266</v>
      </c>
      <c r="D30" s="477">
        <v>692</v>
      </c>
      <c r="E30" s="477" t="s">
        <v>361</v>
      </c>
      <c r="F30" s="908">
        <v>3457</v>
      </c>
      <c r="G30" s="477">
        <v>311</v>
      </c>
      <c r="H30" s="477" t="s">
        <v>361</v>
      </c>
      <c r="I30" s="477">
        <v>3714</v>
      </c>
      <c r="J30" s="477">
        <v>1058</v>
      </c>
      <c r="K30" s="908">
        <v>5083</v>
      </c>
      <c r="L30" s="194">
        <v>8540</v>
      </c>
      <c r="M30" s="345"/>
      <c r="N30" s="345"/>
      <c r="O30" s="345"/>
    </row>
    <row r="31" spans="1:15" x14ac:dyDescent="0.2">
      <c r="A31" s="176">
        <v>2008</v>
      </c>
      <c r="B31" s="477">
        <v>1698</v>
      </c>
      <c r="C31" s="477">
        <v>1251</v>
      </c>
      <c r="D31" s="477">
        <v>437</v>
      </c>
      <c r="E31" s="477">
        <v>91</v>
      </c>
      <c r="F31" s="908">
        <v>3477</v>
      </c>
      <c r="G31" s="477">
        <v>338</v>
      </c>
      <c r="H31" s="477" t="s">
        <v>361</v>
      </c>
      <c r="I31" s="477">
        <v>5336</v>
      </c>
      <c r="J31" s="477">
        <v>552</v>
      </c>
      <c r="K31" s="908">
        <v>6226</v>
      </c>
      <c r="L31" s="194">
        <v>9703</v>
      </c>
      <c r="M31" s="345"/>
      <c r="N31" s="345"/>
      <c r="O31" s="345"/>
    </row>
    <row r="32" spans="1:15" x14ac:dyDescent="0.2">
      <c r="A32" s="176">
        <v>2009</v>
      </c>
      <c r="B32" s="477">
        <v>1217</v>
      </c>
      <c r="C32" s="477">
        <v>1088</v>
      </c>
      <c r="D32" s="477">
        <v>502</v>
      </c>
      <c r="E32" s="477">
        <v>247</v>
      </c>
      <c r="F32" s="908">
        <v>3054</v>
      </c>
      <c r="G32" s="477">
        <v>357</v>
      </c>
      <c r="H32" s="477" t="s">
        <v>361</v>
      </c>
      <c r="I32" s="477">
        <v>6503</v>
      </c>
      <c r="J32" s="477">
        <v>427</v>
      </c>
      <c r="K32" s="908">
        <v>7287</v>
      </c>
      <c r="L32" s="194">
        <v>10341</v>
      </c>
      <c r="M32" s="345"/>
      <c r="N32" s="345"/>
      <c r="O32" s="345"/>
    </row>
    <row r="33" spans="1:15" x14ac:dyDescent="0.2">
      <c r="A33" s="176">
        <v>2010</v>
      </c>
      <c r="B33" s="477">
        <v>1243</v>
      </c>
      <c r="C33" s="477">
        <v>931</v>
      </c>
      <c r="D33" s="477">
        <v>323</v>
      </c>
      <c r="E33" s="477">
        <v>391</v>
      </c>
      <c r="F33" s="908">
        <v>2888</v>
      </c>
      <c r="G33" s="477">
        <v>348</v>
      </c>
      <c r="H33" s="477" t="s">
        <v>361</v>
      </c>
      <c r="I33" s="477">
        <v>7931</v>
      </c>
      <c r="J33" s="477">
        <v>357</v>
      </c>
      <c r="K33" s="908">
        <v>8636</v>
      </c>
      <c r="L33" s="194">
        <v>11524</v>
      </c>
      <c r="M33" s="345"/>
      <c r="N33" s="345"/>
      <c r="O33" s="345"/>
    </row>
    <row r="34" spans="1:15" x14ac:dyDescent="0.2">
      <c r="A34" s="176">
        <v>2011</v>
      </c>
      <c r="B34" s="477">
        <v>1101</v>
      </c>
      <c r="C34" s="477">
        <v>972</v>
      </c>
      <c r="D34" s="477">
        <v>282</v>
      </c>
      <c r="E34" s="477">
        <v>494</v>
      </c>
      <c r="F34" s="908">
        <v>2849</v>
      </c>
      <c r="G34" s="477">
        <v>426</v>
      </c>
      <c r="H34" s="477" t="s">
        <v>361</v>
      </c>
      <c r="I34" s="477">
        <v>8083</v>
      </c>
      <c r="J34" s="477">
        <v>344</v>
      </c>
      <c r="K34" s="908">
        <v>8853</v>
      </c>
      <c r="L34" s="194">
        <v>11702</v>
      </c>
      <c r="M34" s="345"/>
      <c r="N34" s="345"/>
      <c r="O34" s="345"/>
    </row>
    <row r="35" spans="1:15" x14ac:dyDescent="0.2">
      <c r="A35" s="176">
        <v>2012</v>
      </c>
      <c r="B35" s="477">
        <v>992</v>
      </c>
      <c r="C35" s="477">
        <v>983</v>
      </c>
      <c r="D35" s="477">
        <v>304</v>
      </c>
      <c r="E35" s="477">
        <v>595</v>
      </c>
      <c r="F35" s="908">
        <v>2874</v>
      </c>
      <c r="G35" s="477">
        <v>583</v>
      </c>
      <c r="H35" s="477" t="s">
        <v>361</v>
      </c>
      <c r="I35" s="477">
        <v>8951</v>
      </c>
      <c r="J35" s="477">
        <v>295</v>
      </c>
      <c r="K35" s="908">
        <v>9829</v>
      </c>
      <c r="L35" s="194">
        <v>12703</v>
      </c>
      <c r="M35" s="345"/>
      <c r="N35" s="345"/>
      <c r="O35" s="345"/>
    </row>
    <row r="36" spans="1:15" x14ac:dyDescent="0.2">
      <c r="A36" s="176">
        <v>2013</v>
      </c>
      <c r="B36" s="477">
        <v>772</v>
      </c>
      <c r="C36" s="477">
        <v>849</v>
      </c>
      <c r="D36" s="477">
        <v>375</v>
      </c>
      <c r="E36" s="477">
        <v>492</v>
      </c>
      <c r="F36" s="908">
        <v>2488</v>
      </c>
      <c r="G36" s="477">
        <v>621</v>
      </c>
      <c r="H36" s="477" t="s">
        <v>361</v>
      </c>
      <c r="I36" s="477">
        <v>8955</v>
      </c>
      <c r="J36" s="477">
        <v>254</v>
      </c>
      <c r="K36" s="908">
        <v>9830</v>
      </c>
      <c r="L36" s="194">
        <v>12318</v>
      </c>
      <c r="M36" s="345"/>
      <c r="N36" s="345"/>
      <c r="O36" s="345"/>
    </row>
    <row r="37" spans="1:15" x14ac:dyDescent="0.2">
      <c r="A37" s="176">
        <v>2014</v>
      </c>
      <c r="B37" s="477">
        <v>567</v>
      </c>
      <c r="C37" s="477">
        <v>854</v>
      </c>
      <c r="D37" s="477">
        <v>414</v>
      </c>
      <c r="E37" s="477">
        <v>523</v>
      </c>
      <c r="F37" s="908">
        <v>2358</v>
      </c>
      <c r="G37" s="477">
        <v>840</v>
      </c>
      <c r="H37" s="477" t="s">
        <v>361</v>
      </c>
      <c r="I37" s="477">
        <v>10389</v>
      </c>
      <c r="J37" s="477">
        <v>249</v>
      </c>
      <c r="K37" s="908">
        <v>11478</v>
      </c>
      <c r="L37" s="194">
        <v>13836</v>
      </c>
      <c r="M37" s="345"/>
      <c r="N37" s="345"/>
      <c r="O37" s="345"/>
    </row>
    <row r="38" spans="1:15" x14ac:dyDescent="0.2">
      <c r="A38" s="313">
        <v>2015</v>
      </c>
      <c r="B38" s="304">
        <v>547</v>
      </c>
      <c r="C38" s="304">
        <v>746</v>
      </c>
      <c r="D38" s="304">
        <v>460</v>
      </c>
      <c r="E38" s="304">
        <v>728</v>
      </c>
      <c r="F38" s="909">
        <v>2481</v>
      </c>
      <c r="G38" s="304">
        <v>1028</v>
      </c>
      <c r="H38" s="304" t="s">
        <v>361</v>
      </c>
      <c r="I38" s="304">
        <v>10665</v>
      </c>
      <c r="J38" s="304">
        <v>226</v>
      </c>
      <c r="K38" s="909">
        <v>11919</v>
      </c>
      <c r="L38" s="479">
        <v>14400</v>
      </c>
      <c r="M38" s="345"/>
      <c r="N38" s="345"/>
      <c r="O38" s="345"/>
    </row>
    <row r="39" spans="1:15" x14ac:dyDescent="0.2">
      <c r="A39" s="966"/>
      <c r="B39" s="1042"/>
      <c r="C39" s="1042"/>
      <c r="D39" s="1042"/>
      <c r="E39" s="1042"/>
      <c r="F39" s="975"/>
      <c r="G39" s="1042"/>
      <c r="H39" s="1042"/>
      <c r="I39" s="1042"/>
      <c r="J39" s="1042"/>
      <c r="K39" s="975"/>
      <c r="L39" s="975"/>
      <c r="M39" s="345"/>
      <c r="N39" s="345"/>
      <c r="O39" s="345"/>
    </row>
    <row r="40" spans="1:15" x14ac:dyDescent="0.2">
      <c r="A40" s="621" t="s">
        <v>154</v>
      </c>
      <c r="B40" s="621"/>
      <c r="C40" s="621"/>
      <c r="D40" s="621"/>
      <c r="E40" s="621"/>
      <c r="F40" s="91"/>
      <c r="G40" s="91"/>
      <c r="H40" s="91"/>
      <c r="I40" s="91"/>
    </row>
    <row r="41" spans="1:15" ht="21.75" customHeight="1" x14ac:dyDescent="0.2">
      <c r="A41" s="1429" t="s">
        <v>598</v>
      </c>
      <c r="B41" s="1429"/>
      <c r="C41" s="1429"/>
      <c r="D41" s="1429"/>
      <c r="E41" s="1429"/>
      <c r="F41" s="1372"/>
      <c r="G41" s="1372"/>
      <c r="H41" s="1372"/>
      <c r="I41" s="1372"/>
      <c r="J41" s="1372"/>
      <c r="K41" s="1372"/>
      <c r="L41" s="1372"/>
      <c r="M41" s="1372"/>
    </row>
    <row r="42" spans="1:15" x14ac:dyDescent="0.2">
      <c r="A42" s="622" t="s">
        <v>46</v>
      </c>
      <c r="B42" s="623"/>
      <c r="C42" s="623"/>
      <c r="D42" s="623"/>
      <c r="E42" s="623"/>
      <c r="F42" s="624"/>
      <c r="G42" s="624"/>
      <c r="H42" s="624"/>
      <c r="I42" s="204"/>
      <c r="J42" s="204"/>
      <c r="K42" s="204"/>
    </row>
    <row r="43" spans="1:15" ht="12.75" customHeight="1" x14ac:dyDescent="0.2">
      <c r="A43" s="1429" t="s">
        <v>599</v>
      </c>
      <c r="B43" s="1429"/>
      <c r="C43" s="1429"/>
      <c r="D43" s="1429"/>
      <c r="E43" s="1429"/>
      <c r="F43" s="1429"/>
      <c r="G43" s="1429"/>
      <c r="H43" s="1429"/>
      <c r="I43" s="1429"/>
      <c r="J43" s="1429"/>
      <c r="K43" s="1429"/>
      <c r="L43" s="1429"/>
      <c r="M43" s="1429"/>
    </row>
    <row r="44" spans="1:15" ht="21.75" customHeight="1" x14ac:dyDescent="0.2">
      <c r="A44" s="1336" t="s">
        <v>601</v>
      </c>
      <c r="B44" s="1336"/>
      <c r="C44" s="1336"/>
      <c r="D44" s="1336"/>
      <c r="E44" s="1336"/>
      <c r="F44" s="1464"/>
      <c r="G44" s="1464"/>
      <c r="H44" s="1464"/>
      <c r="I44" s="1464"/>
      <c r="J44" s="1464"/>
      <c r="K44" s="1464"/>
      <c r="L44" s="1464"/>
      <c r="M44" s="1464"/>
    </row>
    <row r="45" spans="1:15" ht="21.75" customHeight="1" x14ac:dyDescent="0.2">
      <c r="A45" s="1335" t="s">
        <v>48</v>
      </c>
      <c r="B45" s="1336"/>
      <c r="C45" s="1336"/>
      <c r="D45" s="1336"/>
      <c r="E45" s="1336"/>
      <c r="F45" s="1464"/>
      <c r="G45" s="1464"/>
      <c r="H45" s="1464"/>
      <c r="I45" s="1464"/>
      <c r="J45" s="1464"/>
      <c r="K45" s="1464"/>
      <c r="L45" s="1464"/>
      <c r="M45" s="1464"/>
    </row>
    <row r="46" spans="1:15" x14ac:dyDescent="0.2">
      <c r="A46" s="597"/>
      <c r="B46" s="597"/>
      <c r="C46" s="597"/>
      <c r="D46" s="597"/>
      <c r="E46" s="597"/>
      <c r="F46" s="596"/>
      <c r="G46" s="596"/>
      <c r="H46" s="596"/>
      <c r="I46" s="596"/>
      <c r="J46" s="596"/>
      <c r="K46" s="596"/>
      <c r="L46" s="596"/>
      <c r="M46" s="596"/>
    </row>
    <row r="47" spans="1:15" x14ac:dyDescent="0.2">
      <c r="A47" s="92" t="s">
        <v>99</v>
      </c>
    </row>
    <row r="48" spans="1:15" x14ac:dyDescent="0.2">
      <c r="A48" s="93" t="s">
        <v>102</v>
      </c>
    </row>
  </sheetData>
  <mergeCells count="14">
    <mergeCell ref="A45:M45"/>
    <mergeCell ref="A43:M43"/>
    <mergeCell ref="A44:M44"/>
    <mergeCell ref="B22:L22"/>
    <mergeCell ref="B23:F23"/>
    <mergeCell ref="G23:K23"/>
    <mergeCell ref="L23:L24"/>
    <mergeCell ref="A5:A7"/>
    <mergeCell ref="A22:A24"/>
    <mergeCell ref="A41:M41"/>
    <mergeCell ref="B6:F6"/>
    <mergeCell ref="G6:K6"/>
    <mergeCell ref="L6:L7"/>
    <mergeCell ref="B5:L5"/>
  </mergeCells>
  <phoneticPr fontId="2" type="noConversion"/>
  <hyperlinks>
    <hyperlink ref="L1" location="Index!A1" display="Index"/>
  </hyperlinks>
  <pageMargins left="0.75" right="0.75" top="1" bottom="1" header="0.5" footer="0.5"/>
  <pageSetup paperSize="9" scale="66" orientation="landscape" r:id="rId1"/>
  <headerFooter alignWithMargins="0">
    <oddHeader>&amp;CCourt Statistics Quarterly 
Additional Tables - 2014</oddHeader>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172"/>
  <sheetViews>
    <sheetView zoomScaleSheetLayoutView="100" workbookViewId="0"/>
  </sheetViews>
  <sheetFormatPr defaultRowHeight="12.75" x14ac:dyDescent="0.2"/>
  <cols>
    <col min="1" max="1" width="20.7109375" style="163" customWidth="1"/>
    <col min="2" max="2" width="11.28515625" style="163" customWidth="1"/>
    <col min="3" max="4" width="9.7109375" style="163" customWidth="1"/>
    <col min="5" max="5" width="11.5703125" style="163" customWidth="1"/>
    <col min="6" max="6" width="9.7109375" style="163" customWidth="1"/>
    <col min="7" max="7" width="11.42578125" style="163" customWidth="1"/>
    <col min="8" max="8" width="9.7109375" style="163" customWidth="1"/>
    <col min="9" max="9" width="20.5703125" style="163" customWidth="1"/>
    <col min="10" max="16384" width="9.140625" style="163"/>
  </cols>
  <sheetData>
    <row r="1" spans="1:8" x14ac:dyDescent="0.2">
      <c r="A1" s="159" t="s">
        <v>679</v>
      </c>
      <c r="B1" s="222"/>
      <c r="C1" s="222"/>
      <c r="D1" s="222"/>
      <c r="E1" s="222"/>
      <c r="F1" s="222"/>
      <c r="G1" s="222"/>
      <c r="H1" s="188" t="s">
        <v>531</v>
      </c>
    </row>
    <row r="2" spans="1:8" x14ac:dyDescent="0.2">
      <c r="A2" s="159" t="s">
        <v>505</v>
      </c>
      <c r="B2" s="222"/>
      <c r="C2" s="222"/>
      <c r="D2" s="222"/>
      <c r="E2" s="222"/>
      <c r="F2" s="222"/>
    </row>
    <row r="3" spans="1:8" x14ac:dyDescent="0.2">
      <c r="A3" s="364" t="s">
        <v>793</v>
      </c>
      <c r="B3" s="222"/>
      <c r="C3" s="222"/>
      <c r="D3" s="222"/>
      <c r="E3" s="222"/>
      <c r="F3" s="222"/>
    </row>
    <row r="4" spans="1:8" x14ac:dyDescent="0.2">
      <c r="A4" s="222"/>
      <c r="B4" s="222"/>
      <c r="C4" s="222"/>
      <c r="D4" s="222"/>
      <c r="E4" s="222"/>
      <c r="F4" s="222"/>
    </row>
    <row r="5" spans="1:8" ht="63.75" x14ac:dyDescent="0.2">
      <c r="A5" s="562" t="s">
        <v>532</v>
      </c>
      <c r="B5" s="380" t="s">
        <v>622</v>
      </c>
      <c r="C5" s="380" t="s">
        <v>534</v>
      </c>
      <c r="D5" s="380" t="s">
        <v>535</v>
      </c>
      <c r="E5" s="380" t="s">
        <v>536</v>
      </c>
      <c r="F5" s="380" t="s">
        <v>362</v>
      </c>
      <c r="G5" s="380" t="s">
        <v>363</v>
      </c>
      <c r="H5" s="380" t="s">
        <v>623</v>
      </c>
    </row>
    <row r="6" spans="1:8" x14ac:dyDescent="0.2">
      <c r="A6" s="316"/>
      <c r="B6" s="316"/>
      <c r="C6" s="316"/>
      <c r="D6" s="316"/>
      <c r="E6" s="316"/>
      <c r="F6" s="316"/>
      <c r="G6" s="316"/>
      <c r="H6" s="316"/>
    </row>
    <row r="7" spans="1:8" x14ac:dyDescent="0.2">
      <c r="A7" s="493">
        <v>2003</v>
      </c>
      <c r="B7" s="548" t="s">
        <v>361</v>
      </c>
      <c r="C7" s="548" t="s">
        <v>361</v>
      </c>
      <c r="D7" s="442">
        <v>356</v>
      </c>
      <c r="E7" s="442">
        <v>75</v>
      </c>
      <c r="F7" s="548" t="s">
        <v>361</v>
      </c>
      <c r="G7" s="548" t="s">
        <v>361</v>
      </c>
      <c r="H7" s="548" t="s">
        <v>361</v>
      </c>
    </row>
    <row r="8" spans="1:8" x14ac:dyDescent="0.2">
      <c r="A8" s="493">
        <v>2004</v>
      </c>
      <c r="B8" s="548" t="s">
        <v>361</v>
      </c>
      <c r="C8" s="548" t="s">
        <v>361</v>
      </c>
      <c r="D8" s="442">
        <v>334</v>
      </c>
      <c r="E8" s="442">
        <v>42</v>
      </c>
      <c r="F8" s="548" t="s">
        <v>361</v>
      </c>
      <c r="G8" s="548" t="s">
        <v>361</v>
      </c>
      <c r="H8" s="548" t="s">
        <v>361</v>
      </c>
    </row>
    <row r="9" spans="1:8" x14ac:dyDescent="0.2">
      <c r="A9" s="493">
        <v>2005</v>
      </c>
      <c r="B9" s="548" t="s">
        <v>361</v>
      </c>
      <c r="C9" s="548" t="s">
        <v>361</v>
      </c>
      <c r="D9" s="442">
        <v>380</v>
      </c>
      <c r="E9" s="442">
        <v>46</v>
      </c>
      <c r="F9" s="548" t="s">
        <v>361</v>
      </c>
      <c r="G9" s="548" t="s">
        <v>361</v>
      </c>
      <c r="H9" s="548" t="s">
        <v>361</v>
      </c>
    </row>
    <row r="10" spans="1:8" x14ac:dyDescent="0.2">
      <c r="A10" s="493">
        <v>2006</v>
      </c>
      <c r="B10" s="548" t="s">
        <v>361</v>
      </c>
      <c r="C10" s="548" t="s">
        <v>361</v>
      </c>
      <c r="D10" s="442">
        <v>358</v>
      </c>
      <c r="E10" s="442">
        <v>152</v>
      </c>
      <c r="F10" s="548" t="s">
        <v>361</v>
      </c>
      <c r="G10" s="548" t="s">
        <v>361</v>
      </c>
      <c r="H10" s="548" t="s">
        <v>361</v>
      </c>
    </row>
    <row r="11" spans="1:8" x14ac:dyDescent="0.2">
      <c r="A11" s="493">
        <v>2007</v>
      </c>
      <c r="B11" s="548" t="s">
        <v>361</v>
      </c>
      <c r="C11" s="548" t="s">
        <v>361</v>
      </c>
      <c r="D11" s="442">
        <v>386</v>
      </c>
      <c r="E11" s="442">
        <v>179</v>
      </c>
      <c r="F11" s="548" t="s">
        <v>361</v>
      </c>
      <c r="G11" s="548" t="s">
        <v>361</v>
      </c>
      <c r="H11" s="548" t="s">
        <v>361</v>
      </c>
    </row>
    <row r="12" spans="1:8" x14ac:dyDescent="0.2">
      <c r="A12" s="493">
        <v>2008</v>
      </c>
      <c r="B12" s="548" t="s">
        <v>361</v>
      </c>
      <c r="C12" s="548" t="s">
        <v>361</v>
      </c>
      <c r="D12" s="238">
        <v>439</v>
      </c>
      <c r="E12" s="238">
        <v>319</v>
      </c>
      <c r="F12" s="548" t="s">
        <v>361</v>
      </c>
      <c r="G12" s="548" t="s">
        <v>361</v>
      </c>
      <c r="H12" s="548" t="s">
        <v>361</v>
      </c>
    </row>
    <row r="13" spans="1:8" x14ac:dyDescent="0.2">
      <c r="A13" s="493">
        <v>2009</v>
      </c>
      <c r="B13" s="548" t="s">
        <v>361</v>
      </c>
      <c r="C13" s="238">
        <v>988</v>
      </c>
      <c r="D13" s="238">
        <v>463</v>
      </c>
      <c r="E13" s="238">
        <v>432</v>
      </c>
      <c r="F13" s="548" t="s">
        <v>361</v>
      </c>
      <c r="G13" s="548" t="s">
        <v>361</v>
      </c>
      <c r="H13" s="238">
        <v>364</v>
      </c>
    </row>
    <row r="14" spans="1:8" x14ac:dyDescent="0.2">
      <c r="A14" s="493">
        <v>2010</v>
      </c>
      <c r="B14" s="238">
        <v>364</v>
      </c>
      <c r="C14" s="238">
        <v>988</v>
      </c>
      <c r="D14" s="238">
        <v>463</v>
      </c>
      <c r="E14" s="238">
        <v>432</v>
      </c>
      <c r="F14" s="548" t="s">
        <v>361</v>
      </c>
      <c r="G14" s="548" t="s">
        <v>361</v>
      </c>
      <c r="H14" s="238">
        <v>457</v>
      </c>
    </row>
    <row r="15" spans="1:8" x14ac:dyDescent="0.2">
      <c r="A15" s="493">
        <v>2011</v>
      </c>
      <c r="B15" s="238">
        <v>457</v>
      </c>
      <c r="C15" s="238">
        <v>971</v>
      </c>
      <c r="D15" s="238">
        <v>464</v>
      </c>
      <c r="E15" s="238">
        <v>451</v>
      </c>
      <c r="F15" s="548" t="s">
        <v>361</v>
      </c>
      <c r="G15" s="548" t="s">
        <v>361</v>
      </c>
      <c r="H15" s="238">
        <v>513</v>
      </c>
    </row>
    <row r="16" spans="1:8" x14ac:dyDescent="0.2">
      <c r="A16" s="493">
        <v>2012</v>
      </c>
      <c r="B16" s="238">
        <v>513</v>
      </c>
      <c r="C16" s="238">
        <v>794</v>
      </c>
      <c r="D16" s="238">
        <v>364</v>
      </c>
      <c r="E16" s="238">
        <v>389</v>
      </c>
      <c r="F16" s="548" t="s">
        <v>168</v>
      </c>
      <c r="G16" s="548" t="s">
        <v>168</v>
      </c>
      <c r="H16" s="238">
        <v>590</v>
      </c>
    </row>
    <row r="17" spans="1:8" x14ac:dyDescent="0.2">
      <c r="A17" s="493">
        <v>2013</v>
      </c>
      <c r="B17" s="238">
        <v>590</v>
      </c>
      <c r="C17" s="238">
        <v>549</v>
      </c>
      <c r="D17" s="238">
        <v>396</v>
      </c>
      <c r="E17" s="238">
        <v>308</v>
      </c>
      <c r="F17" s="238">
        <v>8</v>
      </c>
      <c r="G17" s="238">
        <v>16</v>
      </c>
      <c r="H17" s="238">
        <v>382</v>
      </c>
    </row>
    <row r="18" spans="1:8" x14ac:dyDescent="0.2">
      <c r="A18" s="493">
        <v>2014</v>
      </c>
      <c r="B18" s="238">
        <v>382</v>
      </c>
      <c r="C18" s="238">
        <v>566</v>
      </c>
      <c r="D18" s="694">
        <v>432</v>
      </c>
      <c r="E18" s="238">
        <v>115</v>
      </c>
      <c r="F18" s="238">
        <v>36</v>
      </c>
      <c r="G18" s="238">
        <v>16</v>
      </c>
      <c r="H18" s="238">
        <v>365</v>
      </c>
    </row>
    <row r="19" spans="1:8" x14ac:dyDescent="0.2">
      <c r="A19" s="200">
        <v>2015</v>
      </c>
      <c r="B19" s="274">
        <v>365</v>
      </c>
      <c r="C19" s="274">
        <v>540</v>
      </c>
      <c r="D19" s="549">
        <v>391</v>
      </c>
      <c r="E19" s="274">
        <v>57</v>
      </c>
      <c r="F19" s="201">
        <v>42</v>
      </c>
      <c r="G19" s="274">
        <v>13</v>
      </c>
      <c r="H19" s="274">
        <v>409</v>
      </c>
    </row>
    <row r="20" spans="1:8" s="176" customFormat="1" x14ac:dyDescent="0.2">
      <c r="A20" s="316"/>
      <c r="B20" s="331"/>
      <c r="C20" s="331"/>
      <c r="D20" s="550"/>
      <c r="E20" s="331"/>
      <c r="F20" s="331"/>
      <c r="G20" s="331"/>
      <c r="H20" s="331"/>
    </row>
    <row r="21" spans="1:8" x14ac:dyDescent="0.2">
      <c r="B21" s="1266">
        <v>2015</v>
      </c>
      <c r="C21" s="1266"/>
      <c r="D21" s="1266"/>
      <c r="E21" s="1266"/>
      <c r="F21" s="1266"/>
      <c r="G21" s="1465"/>
      <c r="H21" s="1465"/>
    </row>
    <row r="22" spans="1:8" ht="38.25" x14ac:dyDescent="0.2">
      <c r="A22" s="562" t="s">
        <v>532</v>
      </c>
      <c r="B22" s="1117" t="s">
        <v>792</v>
      </c>
      <c r="C22" s="1117" t="s">
        <v>534</v>
      </c>
      <c r="D22" s="1117" t="s">
        <v>535</v>
      </c>
      <c r="E22" s="1117" t="s">
        <v>536</v>
      </c>
      <c r="F22" s="1117" t="s">
        <v>362</v>
      </c>
      <c r="G22" s="1117" t="s">
        <v>363</v>
      </c>
      <c r="H22" s="1117" t="s">
        <v>795</v>
      </c>
    </row>
    <row r="23" spans="1:8" x14ac:dyDescent="0.2">
      <c r="A23" s="222"/>
      <c r="B23" s="316"/>
      <c r="C23" s="316"/>
      <c r="D23" s="316"/>
      <c r="E23" s="316"/>
      <c r="F23" s="316"/>
      <c r="G23" s="316"/>
      <c r="H23" s="316"/>
    </row>
    <row r="24" spans="1:8" x14ac:dyDescent="0.2">
      <c r="A24" s="551" t="s">
        <v>538</v>
      </c>
      <c r="B24" s="316"/>
      <c r="C24" s="316"/>
      <c r="D24" s="316"/>
      <c r="E24" s="316"/>
      <c r="F24" s="316"/>
      <c r="G24" s="316"/>
      <c r="H24" s="316"/>
    </row>
    <row r="25" spans="1:8" x14ac:dyDescent="0.2">
      <c r="A25" s="222" t="s">
        <v>539</v>
      </c>
      <c r="B25" s="552">
        <v>9</v>
      </c>
      <c r="C25" s="163">
        <v>12</v>
      </c>
      <c r="D25" s="163">
        <v>7</v>
      </c>
      <c r="E25" s="163">
        <v>2</v>
      </c>
      <c r="F25" s="538">
        <v>2</v>
      </c>
      <c r="G25" s="552">
        <v>3</v>
      </c>
      <c r="H25" s="552">
        <v>9</v>
      </c>
    </row>
    <row r="26" spans="1:8" x14ac:dyDescent="0.2">
      <c r="A26" s="222" t="s">
        <v>540</v>
      </c>
      <c r="B26" s="552">
        <v>18</v>
      </c>
      <c r="C26" s="163">
        <v>16</v>
      </c>
      <c r="D26" s="163">
        <v>10</v>
      </c>
      <c r="E26" s="163">
        <v>2</v>
      </c>
      <c r="F26" s="538">
        <v>2</v>
      </c>
      <c r="G26" s="552">
        <v>6</v>
      </c>
      <c r="H26" s="552">
        <v>20</v>
      </c>
    </row>
    <row r="27" spans="1:8" x14ac:dyDescent="0.2">
      <c r="A27" s="222" t="s">
        <v>541</v>
      </c>
      <c r="B27" s="163">
        <v>9</v>
      </c>
      <c r="C27" s="163">
        <v>10</v>
      </c>
      <c r="D27" s="163">
        <v>5</v>
      </c>
      <c r="E27" s="538" t="s">
        <v>168</v>
      </c>
      <c r="F27" s="538" t="s">
        <v>168</v>
      </c>
      <c r="G27" s="163">
        <v>1</v>
      </c>
      <c r="H27" s="163">
        <v>11</v>
      </c>
    </row>
    <row r="28" spans="1:8" x14ac:dyDescent="0.2">
      <c r="A28" s="222" t="s">
        <v>542</v>
      </c>
      <c r="B28" s="552">
        <v>19</v>
      </c>
      <c r="C28" s="163">
        <v>23</v>
      </c>
      <c r="D28" s="163">
        <v>9</v>
      </c>
      <c r="E28" s="163">
        <v>2</v>
      </c>
      <c r="F28" s="538" t="s">
        <v>168</v>
      </c>
      <c r="G28" s="1128" t="s">
        <v>168</v>
      </c>
      <c r="H28" s="552">
        <v>30</v>
      </c>
    </row>
    <row r="29" spans="1:8" x14ac:dyDescent="0.2">
      <c r="A29" s="222" t="s">
        <v>543</v>
      </c>
      <c r="B29" s="552">
        <v>6</v>
      </c>
      <c r="C29" s="163">
        <v>10</v>
      </c>
      <c r="D29" s="163">
        <v>4</v>
      </c>
      <c r="E29" s="163">
        <v>2</v>
      </c>
      <c r="F29" s="538">
        <v>2</v>
      </c>
      <c r="G29" s="552">
        <v>1</v>
      </c>
      <c r="H29" s="552">
        <v>8</v>
      </c>
    </row>
    <row r="30" spans="1:8" x14ac:dyDescent="0.2">
      <c r="A30" s="564" t="s">
        <v>152</v>
      </c>
      <c r="B30" s="565">
        <v>61</v>
      </c>
      <c r="C30" s="565">
        <v>71</v>
      </c>
      <c r="D30" s="565">
        <v>35</v>
      </c>
      <c r="E30" s="565">
        <v>8</v>
      </c>
      <c r="F30" s="565">
        <v>6</v>
      </c>
      <c r="G30" s="565">
        <v>11</v>
      </c>
      <c r="H30" s="565">
        <v>78</v>
      </c>
    </row>
    <row r="31" spans="1:8" x14ac:dyDescent="0.2">
      <c r="A31" s="551"/>
      <c r="B31" s="529"/>
      <c r="C31" s="529"/>
      <c r="D31" s="529"/>
      <c r="E31" s="529"/>
      <c r="F31" s="529"/>
      <c r="G31" s="529"/>
      <c r="H31" s="529"/>
    </row>
    <row r="32" spans="1:8" ht="14.25" x14ac:dyDescent="0.2">
      <c r="A32" s="551" t="s">
        <v>546</v>
      </c>
      <c r="B32" s="238"/>
      <c r="C32" s="553"/>
      <c r="D32" s="552"/>
      <c r="E32" s="552"/>
      <c r="F32" s="552"/>
      <c r="G32" s="552"/>
      <c r="H32" s="552"/>
    </row>
    <row r="33" spans="1:8" ht="14.25" x14ac:dyDescent="0.2">
      <c r="A33" s="222" t="s">
        <v>547</v>
      </c>
      <c r="B33" s="238">
        <v>365</v>
      </c>
      <c r="C33" s="163">
        <v>469</v>
      </c>
      <c r="D33" s="163">
        <v>356</v>
      </c>
      <c r="E33" s="163">
        <v>49</v>
      </c>
      <c r="F33" s="538">
        <v>36</v>
      </c>
      <c r="G33" s="552">
        <v>2</v>
      </c>
      <c r="H33" s="552">
        <v>331</v>
      </c>
    </row>
    <row r="34" spans="1:8" ht="14.25" x14ac:dyDescent="0.2">
      <c r="A34" s="222" t="s">
        <v>548</v>
      </c>
      <c r="B34" s="238" t="s">
        <v>168</v>
      </c>
      <c r="C34" s="238" t="s">
        <v>168</v>
      </c>
      <c r="D34" s="238" t="s">
        <v>168</v>
      </c>
      <c r="E34" s="238" t="s">
        <v>168</v>
      </c>
      <c r="F34" s="238" t="s">
        <v>168</v>
      </c>
      <c r="G34" s="238" t="s">
        <v>168</v>
      </c>
      <c r="H34" s="238" t="s">
        <v>168</v>
      </c>
    </row>
    <row r="35" spans="1:8" x14ac:dyDescent="0.2">
      <c r="A35" s="564" t="s">
        <v>152</v>
      </c>
      <c r="B35" s="565">
        <v>365</v>
      </c>
      <c r="C35" s="565">
        <v>469</v>
      </c>
      <c r="D35" s="565">
        <v>356</v>
      </c>
      <c r="E35" s="565">
        <v>49</v>
      </c>
      <c r="F35" s="565">
        <v>36</v>
      </c>
      <c r="G35" s="565">
        <v>2</v>
      </c>
      <c r="H35" s="565">
        <v>331</v>
      </c>
    </row>
    <row r="36" spans="1:8" x14ac:dyDescent="0.2">
      <c r="A36" s="159"/>
      <c r="B36" s="529"/>
      <c r="C36" s="529"/>
      <c r="D36" s="529"/>
      <c r="E36" s="529"/>
      <c r="F36" s="529"/>
      <c r="G36" s="529"/>
      <c r="H36" s="529"/>
    </row>
    <row r="37" spans="1:8" x14ac:dyDescent="0.2">
      <c r="A37" s="566" t="s">
        <v>152</v>
      </c>
      <c r="B37" s="567">
        <v>365</v>
      </c>
      <c r="C37" s="568">
        <v>540</v>
      </c>
      <c r="D37" s="568">
        <v>356</v>
      </c>
      <c r="E37" s="568">
        <v>57</v>
      </c>
      <c r="F37" s="568">
        <v>42</v>
      </c>
      <c r="G37" s="568">
        <v>13</v>
      </c>
      <c r="H37" s="568">
        <v>409</v>
      </c>
    </row>
    <row r="38" spans="1:8" x14ac:dyDescent="0.2">
      <c r="A38" s="551"/>
      <c r="B38" s="529"/>
      <c r="C38" s="529"/>
      <c r="D38" s="529"/>
      <c r="E38" s="529"/>
      <c r="F38" s="529"/>
      <c r="G38" s="529"/>
      <c r="H38" s="529"/>
    </row>
    <row r="39" spans="1:8" x14ac:dyDescent="0.2">
      <c r="B39" s="1266">
        <v>2014</v>
      </c>
      <c r="C39" s="1266"/>
      <c r="D39" s="1266"/>
      <c r="E39" s="1266"/>
      <c r="F39" s="1266"/>
      <c r="G39" s="1266"/>
      <c r="H39" s="1266"/>
    </row>
    <row r="40" spans="1:8" ht="38.25" x14ac:dyDescent="0.2">
      <c r="A40" s="562" t="s">
        <v>532</v>
      </c>
      <c r="B40" s="1117" t="s">
        <v>792</v>
      </c>
      <c r="C40" s="1117" t="s">
        <v>534</v>
      </c>
      <c r="D40" s="1117" t="s">
        <v>535</v>
      </c>
      <c r="E40" s="1117" t="s">
        <v>536</v>
      </c>
      <c r="F40" s="1117" t="s">
        <v>362</v>
      </c>
      <c r="G40" s="1117" t="s">
        <v>363</v>
      </c>
      <c r="H40" s="1117" t="s">
        <v>18</v>
      </c>
    </row>
    <row r="41" spans="1:8" x14ac:dyDescent="0.2">
      <c r="A41" s="222"/>
      <c r="B41" s="316"/>
      <c r="C41" s="316"/>
      <c r="D41" s="316"/>
      <c r="E41" s="316"/>
      <c r="F41" s="316"/>
      <c r="G41" s="316"/>
      <c r="H41" s="316"/>
    </row>
    <row r="42" spans="1:8" x14ac:dyDescent="0.2">
      <c r="A42" s="551" t="s">
        <v>538</v>
      </c>
      <c r="B42" s="316"/>
      <c r="C42" s="316"/>
      <c r="D42" s="316"/>
      <c r="E42" s="316"/>
      <c r="F42" s="316"/>
      <c r="G42" s="316"/>
      <c r="H42" s="316"/>
    </row>
    <row r="43" spans="1:8" x14ac:dyDescent="0.2">
      <c r="A43" s="222" t="s">
        <v>539</v>
      </c>
      <c r="B43" s="238">
        <v>8</v>
      </c>
      <c r="C43" s="163">
        <v>12</v>
      </c>
      <c r="D43" s="163">
        <v>7</v>
      </c>
      <c r="E43" s="163">
        <v>4</v>
      </c>
      <c r="F43" s="538" t="s">
        <v>361</v>
      </c>
      <c r="G43" s="552">
        <v>3</v>
      </c>
      <c r="H43" s="552">
        <v>9</v>
      </c>
    </row>
    <row r="44" spans="1:8" x14ac:dyDescent="0.2">
      <c r="A44" s="222" t="s">
        <v>540</v>
      </c>
      <c r="B44" s="238">
        <v>19</v>
      </c>
      <c r="C44" s="163">
        <v>16</v>
      </c>
      <c r="D44" s="163">
        <v>10</v>
      </c>
      <c r="E44" s="163">
        <v>4</v>
      </c>
      <c r="F44" s="538" t="s">
        <v>361</v>
      </c>
      <c r="G44" s="552">
        <v>6</v>
      </c>
      <c r="H44" s="552">
        <v>18</v>
      </c>
    </row>
    <row r="45" spans="1:8" x14ac:dyDescent="0.2">
      <c r="A45" s="222" t="s">
        <v>541</v>
      </c>
      <c r="B45" s="238">
        <v>10</v>
      </c>
      <c r="C45" s="163">
        <v>10</v>
      </c>
      <c r="D45" s="163">
        <v>5</v>
      </c>
      <c r="E45" s="538" t="s">
        <v>168</v>
      </c>
      <c r="F45" s="538" t="s">
        <v>361</v>
      </c>
      <c r="G45" s="163">
        <v>1</v>
      </c>
      <c r="H45" s="163">
        <v>9</v>
      </c>
    </row>
    <row r="46" spans="1:8" x14ac:dyDescent="0.2">
      <c r="A46" s="222" t="s">
        <v>542</v>
      </c>
      <c r="B46" s="238">
        <v>18</v>
      </c>
      <c r="C46" s="163">
        <v>23</v>
      </c>
      <c r="D46" s="163">
        <v>9</v>
      </c>
      <c r="E46" s="163">
        <v>2</v>
      </c>
      <c r="F46" s="538" t="s">
        <v>361</v>
      </c>
      <c r="G46" s="1128" t="s">
        <v>168</v>
      </c>
      <c r="H46" s="552">
        <v>19</v>
      </c>
    </row>
    <row r="47" spans="1:8" x14ac:dyDescent="0.2">
      <c r="A47" s="222" t="s">
        <v>543</v>
      </c>
      <c r="B47" s="238">
        <v>6</v>
      </c>
      <c r="C47" s="163">
        <v>10</v>
      </c>
      <c r="D47" s="163">
        <v>4</v>
      </c>
      <c r="E47" s="163">
        <v>4</v>
      </c>
      <c r="F47" s="538" t="s">
        <v>361</v>
      </c>
      <c r="G47" s="552">
        <v>1</v>
      </c>
      <c r="H47" s="552">
        <v>6</v>
      </c>
    </row>
    <row r="48" spans="1:8" x14ac:dyDescent="0.2">
      <c r="A48" s="564" t="s">
        <v>152</v>
      </c>
      <c r="B48" s="565">
        <f>SUM(B43:B47)</f>
        <v>61</v>
      </c>
      <c r="C48" s="565">
        <f t="shared" ref="C48:H48" si="0">SUM(C43:C47)</f>
        <v>71</v>
      </c>
      <c r="D48" s="565">
        <f t="shared" si="0"/>
        <v>35</v>
      </c>
      <c r="E48" s="565">
        <f t="shared" si="0"/>
        <v>14</v>
      </c>
      <c r="F48" s="565">
        <f t="shared" si="0"/>
        <v>0</v>
      </c>
      <c r="G48" s="565">
        <f t="shared" si="0"/>
        <v>11</v>
      </c>
      <c r="H48" s="565">
        <f t="shared" si="0"/>
        <v>61</v>
      </c>
    </row>
    <row r="49" spans="1:8" x14ac:dyDescent="0.2">
      <c r="A49" s="551"/>
      <c r="B49" s="529"/>
      <c r="C49" s="529"/>
      <c r="D49" s="529"/>
      <c r="E49" s="529"/>
      <c r="F49" s="529"/>
      <c r="G49" s="529"/>
      <c r="H49" s="529"/>
    </row>
    <row r="50" spans="1:8" ht="14.25" x14ac:dyDescent="0.2">
      <c r="A50" s="551" t="s">
        <v>546</v>
      </c>
      <c r="B50" s="238"/>
      <c r="C50" s="553"/>
      <c r="D50" s="552"/>
      <c r="E50" s="552"/>
      <c r="F50" s="552"/>
      <c r="G50" s="552"/>
      <c r="H50" s="552"/>
    </row>
    <row r="51" spans="1:8" ht="14.25" x14ac:dyDescent="0.2">
      <c r="A51" s="222" t="s">
        <v>547</v>
      </c>
      <c r="B51" s="238">
        <v>321</v>
      </c>
      <c r="C51" s="163">
        <v>504</v>
      </c>
      <c r="D51" s="163">
        <v>385</v>
      </c>
      <c r="E51" s="163">
        <v>106</v>
      </c>
      <c r="F51" s="163">
        <v>30</v>
      </c>
      <c r="G51" s="552">
        <v>0</v>
      </c>
      <c r="H51" s="552">
        <v>304</v>
      </c>
    </row>
    <row r="52" spans="1:8" ht="14.25" x14ac:dyDescent="0.2">
      <c r="A52" s="222" t="s">
        <v>548</v>
      </c>
      <c r="B52" s="238" t="s">
        <v>168</v>
      </c>
      <c r="C52" s="238" t="s">
        <v>168</v>
      </c>
      <c r="D52" s="238" t="s">
        <v>168</v>
      </c>
      <c r="E52" s="238" t="s">
        <v>168</v>
      </c>
      <c r="F52" s="238" t="s">
        <v>168</v>
      </c>
      <c r="G52" s="238" t="s">
        <v>168</v>
      </c>
      <c r="H52" s="238" t="s">
        <v>168</v>
      </c>
    </row>
    <row r="53" spans="1:8" x14ac:dyDescent="0.2">
      <c r="A53" s="564" t="s">
        <v>152</v>
      </c>
      <c r="B53" s="565">
        <v>321</v>
      </c>
      <c r="C53" s="565">
        <v>504</v>
      </c>
      <c r="D53" s="565">
        <v>385</v>
      </c>
      <c r="E53" s="565">
        <v>106</v>
      </c>
      <c r="F53" s="565">
        <v>30</v>
      </c>
      <c r="G53" s="565">
        <v>0</v>
      </c>
      <c r="H53" s="565">
        <v>304</v>
      </c>
    </row>
    <row r="54" spans="1:8" x14ac:dyDescent="0.2">
      <c r="A54" s="159"/>
      <c r="B54" s="529"/>
      <c r="C54" s="529"/>
      <c r="D54" s="529"/>
      <c r="E54" s="529"/>
      <c r="F54" s="529"/>
      <c r="G54" s="529"/>
      <c r="H54" s="529"/>
    </row>
    <row r="55" spans="1:8" x14ac:dyDescent="0.2">
      <c r="A55" s="566" t="s">
        <v>152</v>
      </c>
      <c r="B55" s="567">
        <v>382</v>
      </c>
      <c r="C55" s="568">
        <f t="shared" ref="C55:H55" si="1">C53+C48</f>
        <v>575</v>
      </c>
      <c r="D55" s="568">
        <f t="shared" si="1"/>
        <v>420</v>
      </c>
      <c r="E55" s="568">
        <f t="shared" si="1"/>
        <v>120</v>
      </c>
      <c r="F55" s="568">
        <f t="shared" si="1"/>
        <v>30</v>
      </c>
      <c r="G55" s="568">
        <f t="shared" si="1"/>
        <v>11</v>
      </c>
      <c r="H55" s="568">
        <f t="shared" si="1"/>
        <v>365</v>
      </c>
    </row>
    <row r="56" spans="1:8" x14ac:dyDescent="0.2">
      <c r="A56" s="260"/>
      <c r="B56" s="569"/>
      <c r="C56" s="569"/>
      <c r="D56" s="569"/>
      <c r="E56" s="569"/>
      <c r="F56" s="569"/>
      <c r="G56" s="569"/>
      <c r="H56" s="569"/>
    </row>
    <row r="57" spans="1:8" x14ac:dyDescent="0.2">
      <c r="A57" s="316"/>
      <c r="B57" s="554"/>
      <c r="C57" s="554"/>
      <c r="D57" s="554"/>
      <c r="E57" s="554"/>
      <c r="F57" s="554"/>
      <c r="G57" s="554"/>
      <c r="H57" s="554"/>
    </row>
    <row r="58" spans="1:8" x14ac:dyDescent="0.2">
      <c r="B58" s="1266">
        <v>2013</v>
      </c>
      <c r="C58" s="1266"/>
      <c r="D58" s="1266"/>
      <c r="E58" s="1266"/>
      <c r="F58" s="1266"/>
      <c r="G58" s="1465"/>
      <c r="H58" s="1465"/>
    </row>
    <row r="59" spans="1:8" ht="38.25" x14ac:dyDescent="0.2">
      <c r="A59" s="562" t="s">
        <v>532</v>
      </c>
      <c r="B59" s="380" t="s">
        <v>621</v>
      </c>
      <c r="C59" s="380" t="s">
        <v>534</v>
      </c>
      <c r="D59" s="380" t="s">
        <v>535</v>
      </c>
      <c r="E59" s="380" t="s">
        <v>536</v>
      </c>
      <c r="F59" s="380" t="s">
        <v>362</v>
      </c>
      <c r="G59" s="380" t="s">
        <v>363</v>
      </c>
      <c r="H59" s="380" t="s">
        <v>565</v>
      </c>
    </row>
    <row r="60" spans="1:8" x14ac:dyDescent="0.2">
      <c r="A60" s="222"/>
      <c r="B60" s="316"/>
      <c r="C60" s="316"/>
      <c r="D60" s="316"/>
      <c r="E60" s="316"/>
      <c r="F60" s="316"/>
      <c r="G60" s="316"/>
      <c r="H60" s="316"/>
    </row>
    <row r="61" spans="1:8" x14ac:dyDescent="0.2">
      <c r="A61" s="551" t="s">
        <v>538</v>
      </c>
      <c r="B61" s="316"/>
      <c r="C61" s="316"/>
      <c r="D61" s="316"/>
      <c r="E61" s="316"/>
      <c r="F61" s="316"/>
      <c r="G61" s="316"/>
      <c r="H61" s="316"/>
    </row>
    <row r="62" spans="1:8" x14ac:dyDescent="0.2">
      <c r="A62" s="222" t="s">
        <v>539</v>
      </c>
      <c r="B62" s="238">
        <v>11</v>
      </c>
      <c r="C62" s="238">
        <v>6</v>
      </c>
      <c r="D62" s="238">
        <v>4</v>
      </c>
      <c r="E62" s="238">
        <v>2</v>
      </c>
      <c r="F62" s="238">
        <v>2</v>
      </c>
      <c r="G62" s="238">
        <v>2</v>
      </c>
      <c r="H62" s="238">
        <v>8</v>
      </c>
    </row>
    <row r="63" spans="1:8" x14ac:dyDescent="0.2">
      <c r="A63" s="222" t="s">
        <v>540</v>
      </c>
      <c r="B63" s="238">
        <v>16</v>
      </c>
      <c r="C63" s="238">
        <v>20</v>
      </c>
      <c r="D63" s="238">
        <v>10</v>
      </c>
      <c r="E63" s="238">
        <v>4</v>
      </c>
      <c r="F63" s="238">
        <v>2</v>
      </c>
      <c r="G63" s="238">
        <v>7</v>
      </c>
      <c r="H63" s="238">
        <v>19</v>
      </c>
    </row>
    <row r="64" spans="1:8" x14ac:dyDescent="0.2">
      <c r="A64" s="222" t="s">
        <v>541</v>
      </c>
      <c r="B64" s="238">
        <v>9</v>
      </c>
      <c r="C64" s="238">
        <v>15</v>
      </c>
      <c r="D64" s="238">
        <v>9</v>
      </c>
      <c r="E64" s="238">
        <v>4</v>
      </c>
      <c r="F64" s="238" t="s">
        <v>168</v>
      </c>
      <c r="G64" s="238" t="s">
        <v>168</v>
      </c>
      <c r="H64" s="238">
        <v>10</v>
      </c>
    </row>
    <row r="65" spans="1:9" x14ac:dyDescent="0.2">
      <c r="A65" s="222" t="s">
        <v>542</v>
      </c>
      <c r="B65" s="238">
        <v>24</v>
      </c>
      <c r="C65" s="238">
        <v>20</v>
      </c>
      <c r="D65" s="238">
        <v>13</v>
      </c>
      <c r="E65" s="238">
        <v>13</v>
      </c>
      <c r="F65" s="238" t="s">
        <v>168</v>
      </c>
      <c r="G65" s="238" t="s">
        <v>168</v>
      </c>
      <c r="H65" s="238">
        <v>18</v>
      </c>
    </row>
    <row r="66" spans="1:9" x14ac:dyDescent="0.2">
      <c r="A66" s="222" t="s">
        <v>543</v>
      </c>
      <c r="B66" s="238">
        <v>69</v>
      </c>
      <c r="C66" s="238">
        <v>19</v>
      </c>
      <c r="D66" s="238">
        <v>13</v>
      </c>
      <c r="E66" s="238">
        <v>2</v>
      </c>
      <c r="F66" s="238">
        <v>4</v>
      </c>
      <c r="G66" s="238">
        <v>7</v>
      </c>
      <c r="H66" s="238">
        <v>6</v>
      </c>
    </row>
    <row r="67" spans="1:9" x14ac:dyDescent="0.2">
      <c r="A67" s="564" t="s">
        <v>152</v>
      </c>
      <c r="B67" s="565">
        <v>129</v>
      </c>
      <c r="C67" s="565">
        <v>80</v>
      </c>
      <c r="D67" s="565">
        <v>49</v>
      </c>
      <c r="E67" s="565">
        <v>25</v>
      </c>
      <c r="F67" s="565">
        <v>8</v>
      </c>
      <c r="G67" s="565">
        <v>16</v>
      </c>
      <c r="H67" s="565">
        <v>61</v>
      </c>
    </row>
    <row r="68" spans="1:9" x14ac:dyDescent="0.2">
      <c r="A68" s="551"/>
      <c r="B68" s="529"/>
      <c r="C68" s="529"/>
      <c r="D68" s="529"/>
      <c r="E68" s="529"/>
      <c r="F68" s="529"/>
      <c r="G68" s="529"/>
      <c r="H68" s="529"/>
    </row>
    <row r="69" spans="1:9" ht="14.25" x14ac:dyDescent="0.2">
      <c r="A69" s="551" t="s">
        <v>546</v>
      </c>
      <c r="B69" s="238"/>
      <c r="C69" s="553"/>
      <c r="D69" s="552"/>
      <c r="E69" s="552"/>
      <c r="F69" s="552"/>
      <c r="G69" s="552"/>
      <c r="H69" s="552"/>
    </row>
    <row r="70" spans="1:9" ht="14.25" x14ac:dyDescent="0.2">
      <c r="A70" s="222" t="s">
        <v>547</v>
      </c>
      <c r="B70" s="238">
        <v>221</v>
      </c>
      <c r="C70" s="163">
        <v>469</v>
      </c>
      <c r="D70" s="163">
        <v>347</v>
      </c>
      <c r="E70" s="163">
        <v>283</v>
      </c>
      <c r="F70" s="163" t="s">
        <v>168</v>
      </c>
      <c r="G70" s="552" t="s">
        <v>168</v>
      </c>
      <c r="H70" s="552">
        <v>321</v>
      </c>
    </row>
    <row r="71" spans="1:9" ht="14.25" x14ac:dyDescent="0.2">
      <c r="A71" s="222" t="s">
        <v>548</v>
      </c>
      <c r="B71" s="238">
        <v>240</v>
      </c>
      <c r="C71" s="238" t="s">
        <v>168</v>
      </c>
      <c r="D71" s="238" t="s">
        <v>168</v>
      </c>
      <c r="E71" s="238" t="s">
        <v>168</v>
      </c>
      <c r="F71" s="238" t="s">
        <v>168</v>
      </c>
      <c r="G71" s="238" t="s">
        <v>168</v>
      </c>
      <c r="H71" s="238" t="s">
        <v>168</v>
      </c>
    </row>
    <row r="72" spans="1:9" x14ac:dyDescent="0.2">
      <c r="A72" s="564" t="s">
        <v>152</v>
      </c>
      <c r="B72" s="565">
        <v>461</v>
      </c>
      <c r="C72" s="565">
        <v>469</v>
      </c>
      <c r="D72" s="565">
        <v>347</v>
      </c>
      <c r="E72" s="565">
        <v>283</v>
      </c>
      <c r="F72" s="565" t="s">
        <v>168</v>
      </c>
      <c r="G72" s="565" t="s">
        <v>168</v>
      </c>
      <c r="H72" s="565">
        <v>321</v>
      </c>
      <c r="I72" s="503"/>
    </row>
    <row r="73" spans="1:9" x14ac:dyDescent="0.2">
      <c r="A73" s="159"/>
      <c r="B73" s="529"/>
      <c r="C73" s="529"/>
      <c r="D73" s="529"/>
      <c r="E73" s="529"/>
      <c r="F73" s="529"/>
      <c r="G73" s="529"/>
      <c r="H73" s="529"/>
    </row>
    <row r="74" spans="1:9" x14ac:dyDescent="0.2">
      <c r="A74" s="566" t="s">
        <v>152</v>
      </c>
      <c r="B74" s="567">
        <v>590</v>
      </c>
      <c r="C74" s="568">
        <v>549</v>
      </c>
      <c r="D74" s="568">
        <v>396</v>
      </c>
      <c r="E74" s="568">
        <v>308</v>
      </c>
      <c r="F74" s="568">
        <v>8</v>
      </c>
      <c r="G74" s="568">
        <v>16</v>
      </c>
      <c r="H74" s="568">
        <v>382</v>
      </c>
    </row>
    <row r="75" spans="1:9" s="176" customFormat="1" x14ac:dyDescent="0.2">
      <c r="B75" s="570"/>
      <c r="C75" s="570"/>
      <c r="D75" s="570"/>
      <c r="E75" s="570"/>
      <c r="F75" s="570"/>
      <c r="G75" s="570"/>
      <c r="H75" s="570"/>
    </row>
    <row r="76" spans="1:9" x14ac:dyDescent="0.2">
      <c r="A76" s="222"/>
      <c r="B76" s="554"/>
      <c r="C76" s="554"/>
      <c r="D76" s="554"/>
      <c r="E76" s="554"/>
      <c r="F76" s="554"/>
      <c r="G76" s="554"/>
      <c r="H76" s="554"/>
    </row>
    <row r="77" spans="1:9" x14ac:dyDescent="0.2">
      <c r="A77" s="1468" t="s">
        <v>532</v>
      </c>
      <c r="B77" s="1314">
        <v>2012</v>
      </c>
      <c r="C77" s="1314"/>
      <c r="D77" s="1314"/>
      <c r="E77" s="1314"/>
      <c r="F77" s="1314"/>
      <c r="G77" s="1314"/>
      <c r="H77" s="1314"/>
    </row>
    <row r="78" spans="1:9" ht="39" customHeight="1" x14ac:dyDescent="0.2">
      <c r="A78" s="1418"/>
      <c r="B78" s="555" t="s">
        <v>533</v>
      </c>
      <c r="C78" s="555" t="s">
        <v>534</v>
      </c>
      <c r="D78" s="555" t="s">
        <v>535</v>
      </c>
      <c r="E78" s="555" t="s">
        <v>536</v>
      </c>
      <c r="F78" s="555" t="s">
        <v>362</v>
      </c>
      <c r="G78" s="555" t="s">
        <v>363</v>
      </c>
      <c r="H78" s="555" t="s">
        <v>537</v>
      </c>
    </row>
    <row r="79" spans="1:9" x14ac:dyDescent="0.2">
      <c r="A79" s="222"/>
      <c r="B79" s="442"/>
      <c r="C79" s="442"/>
      <c r="D79" s="442"/>
      <c r="E79" s="442"/>
      <c r="F79" s="442"/>
      <c r="G79" s="442"/>
      <c r="H79" s="442"/>
    </row>
    <row r="80" spans="1:9" x14ac:dyDescent="0.2">
      <c r="A80" s="551" t="s">
        <v>538</v>
      </c>
      <c r="B80" s="442"/>
      <c r="C80" s="442"/>
      <c r="D80" s="442"/>
      <c r="E80" s="442"/>
      <c r="F80" s="442"/>
      <c r="G80" s="442"/>
      <c r="H80" s="442"/>
    </row>
    <row r="81" spans="1:9" x14ac:dyDescent="0.2">
      <c r="A81" s="222" t="s">
        <v>539</v>
      </c>
      <c r="B81" s="238">
        <v>12</v>
      </c>
      <c r="C81" s="238">
        <v>18</v>
      </c>
      <c r="D81" s="238">
        <v>6</v>
      </c>
      <c r="E81" s="238">
        <v>4</v>
      </c>
      <c r="F81" s="238" t="s">
        <v>168</v>
      </c>
      <c r="G81" s="238" t="s">
        <v>168</v>
      </c>
      <c r="H81" s="238">
        <v>11</v>
      </c>
    </row>
    <row r="82" spans="1:9" x14ac:dyDescent="0.2">
      <c r="A82" s="222" t="s">
        <v>540</v>
      </c>
      <c r="B82" s="238">
        <v>24</v>
      </c>
      <c r="C82" s="238">
        <v>10</v>
      </c>
      <c r="D82" s="238">
        <v>7</v>
      </c>
      <c r="E82" s="238">
        <v>11</v>
      </c>
      <c r="F82" s="238" t="s">
        <v>168</v>
      </c>
      <c r="G82" s="238" t="s">
        <v>168</v>
      </c>
      <c r="H82" s="238">
        <v>16</v>
      </c>
    </row>
    <row r="83" spans="1:9" x14ac:dyDescent="0.2">
      <c r="A83" s="222" t="s">
        <v>541</v>
      </c>
      <c r="B83" s="238">
        <v>7</v>
      </c>
      <c r="C83" s="238">
        <v>9</v>
      </c>
      <c r="D83" s="238">
        <v>5</v>
      </c>
      <c r="E83" s="238">
        <v>2</v>
      </c>
      <c r="F83" s="238" t="s">
        <v>168</v>
      </c>
      <c r="G83" s="238" t="s">
        <v>168</v>
      </c>
      <c r="H83" s="238">
        <v>9</v>
      </c>
    </row>
    <row r="84" spans="1:9" x14ac:dyDescent="0.2">
      <c r="A84" s="222" t="s">
        <v>542</v>
      </c>
      <c r="B84" s="238">
        <v>16</v>
      </c>
      <c r="C84" s="238">
        <v>16</v>
      </c>
      <c r="D84" s="238">
        <v>5</v>
      </c>
      <c r="E84" s="238">
        <v>2</v>
      </c>
      <c r="F84" s="238" t="s">
        <v>168</v>
      </c>
      <c r="G84" s="238" t="s">
        <v>168</v>
      </c>
      <c r="H84" s="238">
        <v>24</v>
      </c>
    </row>
    <row r="85" spans="1:9" x14ac:dyDescent="0.2">
      <c r="A85" s="222" t="s">
        <v>543</v>
      </c>
      <c r="B85" s="238">
        <v>13</v>
      </c>
      <c r="C85" s="238">
        <v>15</v>
      </c>
      <c r="D85" s="238">
        <v>15</v>
      </c>
      <c r="E85" s="238">
        <v>5</v>
      </c>
      <c r="F85" s="238" t="s">
        <v>168</v>
      </c>
      <c r="G85" s="238" t="s">
        <v>168</v>
      </c>
      <c r="H85" s="238">
        <v>69</v>
      </c>
    </row>
    <row r="86" spans="1:9" x14ac:dyDescent="0.2">
      <c r="A86" s="564" t="s">
        <v>152</v>
      </c>
      <c r="B86" s="565">
        <v>72</v>
      </c>
      <c r="C86" s="565">
        <v>68</v>
      </c>
      <c r="D86" s="565">
        <v>38</v>
      </c>
      <c r="E86" s="565">
        <v>24</v>
      </c>
      <c r="F86" s="565" t="s">
        <v>168</v>
      </c>
      <c r="G86" s="565" t="s">
        <v>168</v>
      </c>
      <c r="H86" s="565">
        <v>129</v>
      </c>
    </row>
    <row r="87" spans="1:9" x14ac:dyDescent="0.2">
      <c r="A87" s="551"/>
      <c r="B87" s="529"/>
      <c r="C87" s="529"/>
      <c r="D87" s="529"/>
      <c r="E87" s="529"/>
      <c r="F87" s="529"/>
      <c r="G87" s="529"/>
      <c r="H87" s="529"/>
    </row>
    <row r="88" spans="1:9" ht="14.25" x14ac:dyDescent="0.2">
      <c r="A88" s="551" t="s">
        <v>546</v>
      </c>
      <c r="B88" s="238"/>
      <c r="C88" s="553"/>
      <c r="D88" s="552"/>
      <c r="E88" s="552"/>
      <c r="F88" s="552"/>
      <c r="G88" s="552"/>
      <c r="H88" s="552"/>
    </row>
    <row r="89" spans="1:9" ht="14.25" x14ac:dyDescent="0.2">
      <c r="A89" s="222" t="s">
        <v>547</v>
      </c>
      <c r="B89" s="238">
        <v>217</v>
      </c>
      <c r="C89" s="163">
        <v>426</v>
      </c>
      <c r="D89" s="163">
        <v>326</v>
      </c>
      <c r="E89" s="163">
        <v>78</v>
      </c>
      <c r="F89" s="163" t="s">
        <v>168</v>
      </c>
      <c r="G89" s="552" t="s">
        <v>168</v>
      </c>
      <c r="H89" s="552">
        <v>221</v>
      </c>
    </row>
    <row r="90" spans="1:9" ht="14.25" x14ac:dyDescent="0.2">
      <c r="A90" s="222" t="s">
        <v>548</v>
      </c>
      <c r="B90" s="238">
        <v>224</v>
      </c>
      <c r="C90" s="238">
        <v>300</v>
      </c>
      <c r="D90" s="238" t="s">
        <v>168</v>
      </c>
      <c r="E90" s="238">
        <v>287</v>
      </c>
      <c r="F90" s="238" t="s">
        <v>168</v>
      </c>
      <c r="G90" s="238" t="s">
        <v>168</v>
      </c>
      <c r="H90" s="238">
        <v>240</v>
      </c>
    </row>
    <row r="91" spans="1:9" x14ac:dyDescent="0.2">
      <c r="A91" s="564" t="s">
        <v>152</v>
      </c>
      <c r="B91" s="565">
        <v>441</v>
      </c>
      <c r="C91" s="565">
        <v>726</v>
      </c>
      <c r="D91" s="565">
        <v>326</v>
      </c>
      <c r="E91" s="565">
        <v>365</v>
      </c>
      <c r="F91" s="565" t="s">
        <v>168</v>
      </c>
      <c r="G91" s="565" t="s">
        <v>168</v>
      </c>
      <c r="H91" s="565">
        <v>461</v>
      </c>
      <c r="I91" s="503"/>
    </row>
    <row r="92" spans="1:9" x14ac:dyDescent="0.2">
      <c r="A92" s="159"/>
      <c r="B92" s="529"/>
      <c r="C92" s="529"/>
      <c r="D92" s="529"/>
      <c r="E92" s="529"/>
      <c r="F92" s="529"/>
      <c r="G92" s="529"/>
      <c r="H92" s="529"/>
    </row>
    <row r="93" spans="1:9" x14ac:dyDescent="0.2">
      <c r="A93" s="566" t="s">
        <v>152</v>
      </c>
      <c r="B93" s="567">
        <v>513</v>
      </c>
      <c r="C93" s="568">
        <v>794</v>
      </c>
      <c r="D93" s="568">
        <v>364</v>
      </c>
      <c r="E93" s="568">
        <v>389</v>
      </c>
      <c r="F93" s="568" t="s">
        <v>168</v>
      </c>
      <c r="G93" s="568" t="s">
        <v>168</v>
      </c>
      <c r="H93" s="568">
        <v>590</v>
      </c>
    </row>
    <row r="94" spans="1:9" s="176" customFormat="1" x14ac:dyDescent="0.2">
      <c r="B94" s="570"/>
      <c r="C94" s="570"/>
      <c r="D94" s="570"/>
      <c r="E94" s="570"/>
      <c r="F94" s="570"/>
      <c r="G94" s="570"/>
      <c r="H94" s="570"/>
    </row>
    <row r="95" spans="1:9" x14ac:dyDescent="0.2">
      <c r="A95" s="571"/>
      <c r="B95" s="572"/>
      <c r="C95" s="572"/>
      <c r="D95" s="572"/>
      <c r="E95" s="572"/>
      <c r="F95" s="572"/>
      <c r="G95" s="554"/>
      <c r="H95" s="554"/>
    </row>
    <row r="96" spans="1:9" x14ac:dyDescent="0.2">
      <c r="A96" s="563"/>
      <c r="B96" s="1314">
        <v>2011</v>
      </c>
      <c r="C96" s="1314"/>
      <c r="D96" s="1314"/>
      <c r="E96" s="1314"/>
      <c r="F96" s="1314"/>
      <c r="G96" s="239"/>
      <c r="H96" s="239"/>
    </row>
    <row r="97" spans="1:8" ht="38.25" x14ac:dyDescent="0.2">
      <c r="A97" s="562" t="s">
        <v>532</v>
      </c>
      <c r="B97" s="382" t="s">
        <v>472</v>
      </c>
      <c r="C97" s="382" t="s">
        <v>534</v>
      </c>
      <c r="D97" s="382" t="s">
        <v>535</v>
      </c>
      <c r="E97" s="382" t="s">
        <v>536</v>
      </c>
      <c r="F97" s="382" t="s">
        <v>473</v>
      </c>
      <c r="G97" s="239"/>
      <c r="H97" s="239"/>
    </row>
    <row r="98" spans="1:8" x14ac:dyDescent="0.2">
      <c r="A98" s="222"/>
      <c r="B98" s="442"/>
      <c r="C98" s="442"/>
      <c r="D98" s="442"/>
      <c r="E98" s="442"/>
      <c r="F98" s="442"/>
      <c r="G98" s="239"/>
      <c r="H98" s="239"/>
    </row>
    <row r="99" spans="1:8" x14ac:dyDescent="0.2">
      <c r="A99" s="551" t="s">
        <v>538</v>
      </c>
      <c r="B99" s="442"/>
      <c r="C99" s="442"/>
      <c r="D99" s="442"/>
      <c r="E99" s="442"/>
      <c r="F99" s="442"/>
      <c r="G99" s="239"/>
      <c r="H99" s="239"/>
    </row>
    <row r="100" spans="1:8" x14ac:dyDescent="0.2">
      <c r="A100" s="222" t="s">
        <v>539</v>
      </c>
      <c r="B100" s="238">
        <v>11</v>
      </c>
      <c r="C100" s="238">
        <v>9</v>
      </c>
      <c r="D100" s="238">
        <v>4</v>
      </c>
      <c r="E100" s="238">
        <v>4</v>
      </c>
      <c r="F100" s="238">
        <v>12</v>
      </c>
      <c r="G100" s="239"/>
      <c r="H100" s="239"/>
    </row>
    <row r="101" spans="1:8" x14ac:dyDescent="0.2">
      <c r="A101" s="222" t="s">
        <v>540</v>
      </c>
      <c r="B101" s="238">
        <v>21</v>
      </c>
      <c r="C101" s="238">
        <v>20</v>
      </c>
      <c r="D101" s="238">
        <v>14</v>
      </c>
      <c r="E101" s="238">
        <v>3</v>
      </c>
      <c r="F101" s="238">
        <v>24</v>
      </c>
      <c r="G101" s="239"/>
      <c r="H101" s="239"/>
    </row>
    <row r="102" spans="1:8" x14ac:dyDescent="0.2">
      <c r="A102" s="222" t="s">
        <v>541</v>
      </c>
      <c r="B102" s="238">
        <v>18</v>
      </c>
      <c r="C102" s="238">
        <v>11</v>
      </c>
      <c r="D102" s="238">
        <v>10</v>
      </c>
      <c r="E102" s="238">
        <v>12</v>
      </c>
      <c r="F102" s="238">
        <v>7</v>
      </c>
      <c r="G102" s="239"/>
      <c r="H102" s="239"/>
    </row>
    <row r="103" spans="1:8" x14ac:dyDescent="0.2">
      <c r="A103" s="222" t="s">
        <v>542</v>
      </c>
      <c r="B103" s="238">
        <v>14</v>
      </c>
      <c r="C103" s="238">
        <v>23</v>
      </c>
      <c r="D103" s="238">
        <v>13</v>
      </c>
      <c r="E103" s="238">
        <v>8</v>
      </c>
      <c r="F103" s="238">
        <v>16</v>
      </c>
      <c r="G103" s="239"/>
      <c r="H103" s="239"/>
    </row>
    <row r="104" spans="1:8" x14ac:dyDescent="0.2">
      <c r="A104" s="222" t="s">
        <v>543</v>
      </c>
      <c r="B104" s="238">
        <v>15</v>
      </c>
      <c r="C104" s="238">
        <v>22</v>
      </c>
      <c r="D104" s="238">
        <v>17</v>
      </c>
      <c r="E104" s="238">
        <v>7</v>
      </c>
      <c r="F104" s="238">
        <v>13</v>
      </c>
      <c r="G104" s="239"/>
      <c r="H104" s="239"/>
    </row>
    <row r="105" spans="1:8" x14ac:dyDescent="0.2">
      <c r="A105" s="564" t="s">
        <v>152</v>
      </c>
      <c r="B105" s="565">
        <v>79</v>
      </c>
      <c r="C105" s="565">
        <v>85</v>
      </c>
      <c r="D105" s="565">
        <v>58</v>
      </c>
      <c r="E105" s="565">
        <v>34</v>
      </c>
      <c r="F105" s="565">
        <v>72</v>
      </c>
      <c r="G105" s="239"/>
      <c r="H105" s="239"/>
    </row>
    <row r="106" spans="1:8" x14ac:dyDescent="0.2">
      <c r="A106" s="551"/>
      <c r="B106" s="529"/>
      <c r="C106" s="529"/>
      <c r="D106" s="529"/>
      <c r="E106" s="529"/>
      <c r="F106" s="529"/>
    </row>
    <row r="107" spans="1:8" ht="14.25" x14ac:dyDescent="0.2">
      <c r="A107" s="551" t="s">
        <v>546</v>
      </c>
      <c r="B107" s="238"/>
      <c r="C107" s="238"/>
      <c r="D107" s="238"/>
      <c r="E107" s="238"/>
      <c r="F107" s="238"/>
    </row>
    <row r="108" spans="1:8" ht="14.25" x14ac:dyDescent="0.2">
      <c r="A108" s="222" t="s">
        <v>547</v>
      </c>
      <c r="B108" s="238">
        <v>208</v>
      </c>
      <c r="C108" s="238">
        <v>520</v>
      </c>
      <c r="D108" s="238">
        <v>406</v>
      </c>
      <c r="E108" s="238">
        <v>105</v>
      </c>
      <c r="F108" s="238">
        <v>217</v>
      </c>
    </row>
    <row r="109" spans="1:8" ht="14.25" x14ac:dyDescent="0.2">
      <c r="A109" s="222" t="s">
        <v>548</v>
      </c>
      <c r="B109" s="238">
        <v>170</v>
      </c>
      <c r="C109" s="238">
        <v>366</v>
      </c>
      <c r="D109" s="238" t="s">
        <v>168</v>
      </c>
      <c r="E109" s="238">
        <v>312</v>
      </c>
      <c r="F109" s="238">
        <v>224</v>
      </c>
    </row>
    <row r="110" spans="1:8" x14ac:dyDescent="0.2">
      <c r="A110" s="564" t="s">
        <v>152</v>
      </c>
      <c r="B110" s="565">
        <v>378</v>
      </c>
      <c r="C110" s="565">
        <v>886</v>
      </c>
      <c r="D110" s="565">
        <v>406</v>
      </c>
      <c r="E110" s="565">
        <v>417</v>
      </c>
      <c r="F110" s="565">
        <v>441</v>
      </c>
    </row>
    <row r="111" spans="1:8" x14ac:dyDescent="0.2">
      <c r="A111" s="159"/>
      <c r="B111" s="529"/>
      <c r="C111" s="529"/>
      <c r="D111" s="529"/>
      <c r="E111" s="529"/>
      <c r="F111" s="529"/>
    </row>
    <row r="112" spans="1:8" x14ac:dyDescent="0.2">
      <c r="A112" s="566" t="s">
        <v>152</v>
      </c>
      <c r="B112" s="567">
        <v>457</v>
      </c>
      <c r="C112" s="567">
        <v>971</v>
      </c>
      <c r="D112" s="567">
        <v>464</v>
      </c>
      <c r="E112" s="567">
        <v>451</v>
      </c>
      <c r="F112" s="567">
        <v>513</v>
      </c>
    </row>
    <row r="113" spans="1:8" s="176" customFormat="1" x14ac:dyDescent="0.2">
      <c r="B113" s="570"/>
      <c r="C113" s="570"/>
      <c r="D113" s="570"/>
      <c r="E113" s="570"/>
      <c r="F113" s="570"/>
    </row>
    <row r="114" spans="1:8" x14ac:dyDescent="0.2">
      <c r="A114" s="230"/>
      <c r="B114" s="554"/>
      <c r="C114" s="554"/>
      <c r="D114" s="554"/>
      <c r="E114" s="554"/>
      <c r="F114" s="554"/>
    </row>
    <row r="115" spans="1:8" x14ac:dyDescent="0.2">
      <c r="A115" s="563"/>
      <c r="B115" s="1314">
        <v>2010</v>
      </c>
      <c r="C115" s="1314"/>
      <c r="D115" s="1314"/>
      <c r="E115" s="1314"/>
      <c r="F115" s="1314"/>
      <c r="G115" s="239"/>
      <c r="H115" s="239"/>
    </row>
    <row r="116" spans="1:8" ht="38.25" x14ac:dyDescent="0.2">
      <c r="A116" s="562" t="s">
        <v>532</v>
      </c>
      <c r="B116" s="382" t="s">
        <v>474</v>
      </c>
      <c r="C116" s="382" t="s">
        <v>534</v>
      </c>
      <c r="D116" s="382" t="s">
        <v>535</v>
      </c>
      <c r="E116" s="382" t="s">
        <v>536</v>
      </c>
      <c r="F116" s="382" t="s">
        <v>475</v>
      </c>
      <c r="G116" s="239"/>
      <c r="H116" s="239"/>
    </row>
    <row r="117" spans="1:8" x14ac:dyDescent="0.2">
      <c r="A117" s="222"/>
      <c r="B117" s="442"/>
      <c r="C117" s="442"/>
      <c r="D117" s="442"/>
      <c r="E117" s="442"/>
      <c r="F117" s="442"/>
    </row>
    <row r="118" spans="1:8" x14ac:dyDescent="0.2">
      <c r="A118" s="551" t="s">
        <v>538</v>
      </c>
      <c r="B118" s="442"/>
      <c r="C118" s="442"/>
      <c r="D118" s="442"/>
      <c r="E118" s="442"/>
      <c r="F118" s="442"/>
    </row>
    <row r="119" spans="1:8" x14ac:dyDescent="0.2">
      <c r="A119" s="222" t="s">
        <v>539</v>
      </c>
      <c r="B119" s="238">
        <v>11</v>
      </c>
      <c r="C119" s="238">
        <v>16</v>
      </c>
      <c r="D119" s="238">
        <v>11</v>
      </c>
      <c r="E119" s="238">
        <v>5</v>
      </c>
      <c r="F119" s="238">
        <v>11</v>
      </c>
    </row>
    <row r="120" spans="1:8" x14ac:dyDescent="0.2">
      <c r="A120" s="222" t="s">
        <v>540</v>
      </c>
      <c r="B120" s="238">
        <v>16</v>
      </c>
      <c r="C120" s="238">
        <v>19</v>
      </c>
      <c r="D120" s="238">
        <v>11</v>
      </c>
      <c r="E120" s="238">
        <v>3</v>
      </c>
      <c r="F120" s="238">
        <v>21</v>
      </c>
    </row>
    <row r="121" spans="1:8" x14ac:dyDescent="0.2">
      <c r="A121" s="222" t="s">
        <v>541</v>
      </c>
      <c r="B121" s="238">
        <v>10</v>
      </c>
      <c r="C121" s="238">
        <v>38</v>
      </c>
      <c r="D121" s="238">
        <v>23</v>
      </c>
      <c r="E121" s="238">
        <v>7</v>
      </c>
      <c r="F121" s="238">
        <v>18</v>
      </c>
    </row>
    <row r="122" spans="1:8" x14ac:dyDescent="0.2">
      <c r="A122" s="222" t="s">
        <v>542</v>
      </c>
      <c r="B122" s="238">
        <v>15</v>
      </c>
      <c r="C122" s="238">
        <v>26</v>
      </c>
      <c r="D122" s="238">
        <v>12</v>
      </c>
      <c r="E122" s="238">
        <v>15</v>
      </c>
      <c r="F122" s="238">
        <v>14</v>
      </c>
    </row>
    <row r="123" spans="1:8" x14ac:dyDescent="0.2">
      <c r="A123" s="222" t="s">
        <v>543</v>
      </c>
      <c r="B123" s="238">
        <v>6</v>
      </c>
      <c r="C123" s="238">
        <v>21</v>
      </c>
      <c r="D123" s="238">
        <v>9</v>
      </c>
      <c r="E123" s="238">
        <v>3</v>
      </c>
      <c r="F123" s="238">
        <v>15</v>
      </c>
    </row>
    <row r="124" spans="1:8" x14ac:dyDescent="0.2">
      <c r="A124" s="564" t="s">
        <v>152</v>
      </c>
      <c r="B124" s="565">
        <v>58</v>
      </c>
      <c r="C124" s="565">
        <v>120</v>
      </c>
      <c r="D124" s="565">
        <v>66</v>
      </c>
      <c r="E124" s="565">
        <v>33</v>
      </c>
      <c r="F124" s="565">
        <v>79</v>
      </c>
    </row>
    <row r="125" spans="1:8" x14ac:dyDescent="0.2">
      <c r="A125" s="551"/>
      <c r="B125" s="529"/>
      <c r="C125" s="529"/>
      <c r="D125" s="529"/>
      <c r="E125" s="529"/>
      <c r="F125" s="529"/>
    </row>
    <row r="126" spans="1:8" ht="14.25" x14ac:dyDescent="0.2">
      <c r="A126" s="551" t="s">
        <v>546</v>
      </c>
      <c r="B126" s="238"/>
      <c r="C126" s="238"/>
      <c r="D126" s="238"/>
      <c r="E126" s="238"/>
      <c r="F126" s="238"/>
    </row>
    <row r="127" spans="1:8" ht="14.25" x14ac:dyDescent="0.2">
      <c r="A127" s="222" t="s">
        <v>547</v>
      </c>
      <c r="B127" s="238">
        <v>191</v>
      </c>
      <c r="C127" s="238">
        <v>493</v>
      </c>
      <c r="D127" s="238">
        <v>397</v>
      </c>
      <c r="E127" s="238">
        <v>79</v>
      </c>
      <c r="F127" s="238">
        <v>208</v>
      </c>
    </row>
    <row r="128" spans="1:8" ht="14.25" x14ac:dyDescent="0.2">
      <c r="A128" s="222" t="s">
        <v>548</v>
      </c>
      <c r="B128" s="238">
        <v>115</v>
      </c>
      <c r="C128" s="238">
        <v>375</v>
      </c>
      <c r="D128" s="238" t="s">
        <v>168</v>
      </c>
      <c r="E128" s="238">
        <v>320</v>
      </c>
      <c r="F128" s="238">
        <v>170</v>
      </c>
    </row>
    <row r="129" spans="1:8" x14ac:dyDescent="0.2">
      <c r="A129" s="564" t="s">
        <v>152</v>
      </c>
      <c r="B129" s="565">
        <v>306</v>
      </c>
      <c r="C129" s="565">
        <v>868</v>
      </c>
      <c r="D129" s="565">
        <v>397</v>
      </c>
      <c r="E129" s="565">
        <v>399</v>
      </c>
      <c r="F129" s="565">
        <v>378</v>
      </c>
    </row>
    <row r="130" spans="1:8" x14ac:dyDescent="0.2">
      <c r="A130" s="159"/>
      <c r="B130" s="529"/>
      <c r="C130" s="529"/>
      <c r="D130" s="529"/>
      <c r="E130" s="529"/>
      <c r="F130" s="529"/>
    </row>
    <row r="131" spans="1:8" x14ac:dyDescent="0.2">
      <c r="A131" s="566" t="s">
        <v>152</v>
      </c>
      <c r="B131" s="567">
        <v>364</v>
      </c>
      <c r="C131" s="567">
        <v>988</v>
      </c>
      <c r="D131" s="567">
        <v>463</v>
      </c>
      <c r="E131" s="567">
        <v>432</v>
      </c>
      <c r="F131" s="567">
        <v>457</v>
      </c>
    </row>
    <row r="132" spans="1:8" s="176" customFormat="1" x14ac:dyDescent="0.2">
      <c r="A132" s="573"/>
      <c r="B132" s="574"/>
      <c r="C132" s="574"/>
      <c r="D132" s="574"/>
      <c r="E132" s="574"/>
      <c r="F132" s="574"/>
    </row>
    <row r="133" spans="1:8" x14ac:dyDescent="0.2">
      <c r="A133" s="230"/>
      <c r="B133" s="554"/>
      <c r="C133" s="554"/>
      <c r="D133" s="554"/>
      <c r="E133" s="554"/>
      <c r="F133" s="554"/>
    </row>
    <row r="134" spans="1:8" x14ac:dyDescent="0.2">
      <c r="A134" s="563"/>
      <c r="B134" s="1314">
        <v>2009</v>
      </c>
      <c r="C134" s="1314"/>
      <c r="D134" s="1314"/>
      <c r="E134" s="1314"/>
      <c r="F134" s="1314"/>
      <c r="G134" s="239"/>
      <c r="H134" s="239"/>
    </row>
    <row r="135" spans="1:8" ht="38.25" x14ac:dyDescent="0.2">
      <c r="A135" s="562" t="s">
        <v>532</v>
      </c>
      <c r="B135" s="382" t="s">
        <v>641</v>
      </c>
      <c r="C135" s="382" t="s">
        <v>534</v>
      </c>
      <c r="D135" s="382" t="s">
        <v>535</v>
      </c>
      <c r="E135" s="382" t="s">
        <v>536</v>
      </c>
      <c r="F135" s="382" t="s">
        <v>481</v>
      </c>
      <c r="G135" s="239"/>
      <c r="H135" s="239"/>
    </row>
    <row r="136" spans="1:8" x14ac:dyDescent="0.2">
      <c r="A136" s="222"/>
      <c r="B136" s="442"/>
      <c r="C136" s="442"/>
      <c r="D136" s="442"/>
      <c r="E136" s="442"/>
      <c r="F136" s="442"/>
    </row>
    <row r="137" spans="1:8" x14ac:dyDescent="0.2">
      <c r="A137" s="551" t="s">
        <v>538</v>
      </c>
      <c r="B137" s="442"/>
      <c r="C137" s="442"/>
      <c r="D137" s="442"/>
      <c r="E137" s="442"/>
      <c r="F137" s="442"/>
    </row>
    <row r="138" spans="1:8" x14ac:dyDescent="0.2">
      <c r="A138" s="222" t="s">
        <v>539</v>
      </c>
      <c r="B138" s="238"/>
      <c r="C138" s="238">
        <v>16</v>
      </c>
      <c r="D138" s="238">
        <v>11</v>
      </c>
      <c r="E138" s="238">
        <v>5</v>
      </c>
      <c r="F138" s="238">
        <v>11</v>
      </c>
    </row>
    <row r="139" spans="1:8" x14ac:dyDescent="0.2">
      <c r="A139" s="222" t="s">
        <v>540</v>
      </c>
      <c r="B139" s="238"/>
      <c r="C139" s="238">
        <v>19</v>
      </c>
      <c r="D139" s="238">
        <v>11</v>
      </c>
      <c r="E139" s="238">
        <v>3</v>
      </c>
      <c r="F139" s="238">
        <v>16</v>
      </c>
    </row>
    <row r="140" spans="1:8" x14ac:dyDescent="0.2">
      <c r="A140" s="222" t="s">
        <v>541</v>
      </c>
      <c r="B140" s="238"/>
      <c r="C140" s="238">
        <v>38</v>
      </c>
      <c r="D140" s="238">
        <v>23</v>
      </c>
      <c r="E140" s="238">
        <v>7</v>
      </c>
      <c r="F140" s="238">
        <v>10</v>
      </c>
    </row>
    <row r="141" spans="1:8" x14ac:dyDescent="0.2">
      <c r="A141" s="222" t="s">
        <v>542</v>
      </c>
      <c r="B141" s="238"/>
      <c r="C141" s="238">
        <v>26</v>
      </c>
      <c r="D141" s="238">
        <v>12</v>
      </c>
      <c r="E141" s="238">
        <v>15</v>
      </c>
      <c r="F141" s="238">
        <v>15</v>
      </c>
    </row>
    <row r="142" spans="1:8" x14ac:dyDescent="0.2">
      <c r="A142" s="222" t="s">
        <v>543</v>
      </c>
      <c r="B142" s="238"/>
      <c r="C142" s="238">
        <v>21</v>
      </c>
      <c r="D142" s="238">
        <v>9</v>
      </c>
      <c r="E142" s="238">
        <v>3</v>
      </c>
      <c r="F142" s="238">
        <v>6</v>
      </c>
    </row>
    <row r="143" spans="1:8" x14ac:dyDescent="0.2">
      <c r="A143" s="564" t="s">
        <v>152</v>
      </c>
      <c r="B143" s="565"/>
      <c r="C143" s="565">
        <v>120</v>
      </c>
      <c r="D143" s="565">
        <v>66</v>
      </c>
      <c r="E143" s="565">
        <v>33</v>
      </c>
      <c r="F143" s="565">
        <v>58</v>
      </c>
    </row>
    <row r="144" spans="1:8" x14ac:dyDescent="0.2">
      <c r="A144" s="551"/>
      <c r="B144" s="529"/>
      <c r="C144" s="529"/>
      <c r="D144" s="529"/>
      <c r="E144" s="529"/>
      <c r="F144" s="529"/>
    </row>
    <row r="145" spans="1:9" ht="14.25" x14ac:dyDescent="0.2">
      <c r="A145" s="551" t="s">
        <v>546</v>
      </c>
      <c r="B145" s="238"/>
      <c r="C145" s="238"/>
      <c r="D145" s="238"/>
      <c r="E145" s="238"/>
      <c r="F145" s="238"/>
    </row>
    <row r="146" spans="1:9" ht="14.25" x14ac:dyDescent="0.2">
      <c r="A146" s="222" t="s">
        <v>547</v>
      </c>
      <c r="B146" s="238"/>
      <c r="C146" s="238">
        <v>493</v>
      </c>
      <c r="D146" s="238">
        <v>397</v>
      </c>
      <c r="E146" s="238">
        <v>79</v>
      </c>
      <c r="F146" s="238">
        <v>191</v>
      </c>
    </row>
    <row r="147" spans="1:9" ht="14.25" x14ac:dyDescent="0.2">
      <c r="A147" s="222" t="s">
        <v>548</v>
      </c>
      <c r="B147" s="238"/>
      <c r="C147" s="238">
        <v>375</v>
      </c>
      <c r="D147" s="238" t="s">
        <v>168</v>
      </c>
      <c r="E147" s="238">
        <v>320</v>
      </c>
      <c r="F147" s="238">
        <v>115</v>
      </c>
    </row>
    <row r="148" spans="1:9" x14ac:dyDescent="0.2">
      <c r="A148" s="564" t="s">
        <v>152</v>
      </c>
      <c r="B148" s="565"/>
      <c r="C148" s="565">
        <v>868</v>
      </c>
      <c r="D148" s="565">
        <v>397</v>
      </c>
      <c r="E148" s="565">
        <v>399</v>
      </c>
      <c r="F148" s="565">
        <v>306</v>
      </c>
    </row>
    <row r="149" spans="1:9" x14ac:dyDescent="0.2">
      <c r="A149" s="159"/>
      <c r="B149" s="529"/>
      <c r="C149" s="529"/>
      <c r="D149" s="529"/>
      <c r="E149" s="529"/>
      <c r="F149" s="529"/>
    </row>
    <row r="150" spans="1:9" x14ac:dyDescent="0.2">
      <c r="A150" s="566" t="s">
        <v>152</v>
      </c>
      <c r="B150" s="567"/>
      <c r="C150" s="567">
        <v>988</v>
      </c>
      <c r="D150" s="567">
        <v>463</v>
      </c>
      <c r="E150" s="567">
        <v>432</v>
      </c>
      <c r="F150" s="567">
        <v>364</v>
      </c>
    </row>
    <row r="151" spans="1:9" x14ac:dyDescent="0.2">
      <c r="A151" s="230"/>
      <c r="C151" s="554"/>
      <c r="D151" s="554"/>
      <c r="E151" s="554"/>
      <c r="F151" s="554"/>
    </row>
    <row r="152" spans="1:9" ht="12.75" customHeight="1" x14ac:dyDescent="0.2">
      <c r="A152" s="230" t="s">
        <v>154</v>
      </c>
      <c r="B152" s="91"/>
      <c r="C152" s="91"/>
      <c r="D152" s="91"/>
      <c r="E152" s="91"/>
      <c r="F152" s="91"/>
      <c r="G152" s="91"/>
      <c r="H152" s="91"/>
      <c r="I152" s="91"/>
    </row>
    <row r="153" spans="1:9" ht="51" customHeight="1" x14ac:dyDescent="0.2">
      <c r="A153" s="1466" t="s">
        <v>602</v>
      </c>
      <c r="B153" s="1467"/>
      <c r="C153" s="1467"/>
      <c r="D153" s="1467"/>
      <c r="E153" s="1467"/>
      <c r="F153" s="1467"/>
      <c r="G153" s="1294"/>
      <c r="H153" s="1294"/>
      <c r="I153" s="1003"/>
    </row>
    <row r="154" spans="1:9" x14ac:dyDescent="0.2">
      <c r="A154" s="91" t="s">
        <v>603</v>
      </c>
      <c r="B154" s="557"/>
      <c r="C154" s="557"/>
      <c r="D154" s="557"/>
      <c r="E154" s="91"/>
      <c r="F154" s="91"/>
      <c r="G154" s="91"/>
      <c r="H154" s="91"/>
      <c r="I154" s="91"/>
    </row>
    <row r="155" spans="1:9" x14ac:dyDescent="0.2">
      <c r="A155" s="91" t="s">
        <v>604</v>
      </c>
      <c r="B155" s="557"/>
      <c r="C155" s="557"/>
      <c r="D155" s="557"/>
      <c r="E155" s="557"/>
      <c r="F155" s="557"/>
      <c r="G155" s="91"/>
      <c r="H155" s="91"/>
      <c r="I155" s="91"/>
    </row>
    <row r="156" spans="1:9" x14ac:dyDescent="0.2">
      <c r="A156" s="91" t="s">
        <v>578</v>
      </c>
      <c r="B156" s="558"/>
      <c r="C156" s="558"/>
      <c r="D156" s="559"/>
      <c r="E156" s="558"/>
      <c r="F156" s="558"/>
      <c r="G156" s="91"/>
      <c r="H156" s="91"/>
      <c r="I156" s="91"/>
    </row>
    <row r="157" spans="1:9" x14ac:dyDescent="0.2">
      <c r="A157" s="91"/>
      <c r="B157" s="558"/>
      <c r="C157" s="558"/>
      <c r="D157" s="559"/>
      <c r="E157" s="558"/>
      <c r="F157" s="558"/>
      <c r="G157" s="91"/>
      <c r="H157" s="91"/>
      <c r="I157" s="91"/>
    </row>
    <row r="158" spans="1:9" x14ac:dyDescent="0.2">
      <c r="A158" s="92" t="s">
        <v>99</v>
      </c>
      <c r="B158" s="560"/>
      <c r="C158" s="560"/>
      <c r="D158" s="560"/>
      <c r="E158" s="560"/>
      <c r="F158" s="560"/>
    </row>
    <row r="159" spans="1:9" x14ac:dyDescent="0.2">
      <c r="A159" s="93" t="s">
        <v>102</v>
      </c>
      <c r="B159" s="561"/>
      <c r="C159" s="561"/>
      <c r="D159" s="561"/>
      <c r="E159" s="561"/>
      <c r="F159" s="561"/>
    </row>
    <row r="160" spans="1:9" x14ac:dyDescent="0.2">
      <c r="B160" s="561"/>
      <c r="C160" s="561"/>
      <c r="D160" s="561"/>
      <c r="E160" s="561"/>
      <c r="F160" s="561"/>
    </row>
    <row r="161" spans="2:6" x14ac:dyDescent="0.2">
      <c r="B161" s="561"/>
      <c r="C161" s="561"/>
      <c r="D161" s="561"/>
      <c r="E161" s="561"/>
      <c r="F161" s="561"/>
    </row>
    <row r="162" spans="2:6" x14ac:dyDescent="0.2">
      <c r="B162" s="560"/>
      <c r="C162" s="560"/>
      <c r="D162" s="560"/>
      <c r="E162" s="560"/>
      <c r="F162" s="560"/>
    </row>
    <row r="163" spans="2:6" x14ac:dyDescent="0.2">
      <c r="C163" s="560"/>
    </row>
    <row r="172" spans="2:6" ht="12.75" customHeight="1" x14ac:dyDescent="0.2"/>
  </sheetData>
  <mergeCells count="9">
    <mergeCell ref="B21:H21"/>
    <mergeCell ref="A153:H153"/>
    <mergeCell ref="A77:A78"/>
    <mergeCell ref="B115:F115"/>
    <mergeCell ref="B96:F96"/>
    <mergeCell ref="B39:H39"/>
    <mergeCell ref="B134:F134"/>
    <mergeCell ref="B58:H58"/>
    <mergeCell ref="B77:H77"/>
  </mergeCells>
  <phoneticPr fontId="2" type="noConversion"/>
  <hyperlinks>
    <hyperlink ref="H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rowBreaks count="3" manualBreakCount="3">
    <brk id="57" max="16383" man="1"/>
    <brk id="95" max="7" man="1"/>
    <brk id="133" max="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zoomScaleSheetLayoutView="115" workbookViewId="0">
      <selection activeCell="A4" sqref="A4"/>
    </sheetView>
  </sheetViews>
  <sheetFormatPr defaultRowHeight="12.75" x14ac:dyDescent="0.2"/>
  <cols>
    <col min="1" max="1" width="11.42578125" style="912" customWidth="1"/>
    <col min="2" max="7" width="12.7109375" style="912" customWidth="1"/>
    <col min="8" max="8" width="12.28515625" style="912" customWidth="1"/>
    <col min="9" max="9" width="10.5703125" style="912" bestFit="1" customWidth="1"/>
    <col min="10" max="10" width="9.28515625" style="912" bestFit="1" customWidth="1"/>
    <col min="11" max="11" width="11.5703125" style="912" bestFit="1" customWidth="1"/>
    <col min="12" max="256" width="9.140625" style="912"/>
    <col min="257" max="257" width="11.42578125" style="912" customWidth="1"/>
    <col min="258" max="263" width="12.7109375" style="912" customWidth="1"/>
    <col min="264" max="264" width="12.28515625" style="912" customWidth="1"/>
    <col min="265" max="265" width="10.5703125" style="912" bestFit="1" customWidth="1"/>
    <col min="266" max="266" width="9.28515625" style="912" bestFit="1" customWidth="1"/>
    <col min="267" max="267" width="11.5703125" style="912" bestFit="1" customWidth="1"/>
    <col min="268" max="512" width="9.140625" style="912"/>
    <col min="513" max="513" width="11.42578125" style="912" customWidth="1"/>
    <col min="514" max="519" width="12.7109375" style="912" customWidth="1"/>
    <col min="520" max="520" width="12.28515625" style="912" customWidth="1"/>
    <col min="521" max="521" width="10.5703125" style="912" bestFit="1" customWidth="1"/>
    <col min="522" max="522" width="9.28515625" style="912" bestFit="1" customWidth="1"/>
    <col min="523" max="523" width="11.5703125" style="912" bestFit="1" customWidth="1"/>
    <col min="524" max="768" width="9.140625" style="912"/>
    <col min="769" max="769" width="11.42578125" style="912" customWidth="1"/>
    <col min="770" max="775" width="12.7109375" style="912" customWidth="1"/>
    <col min="776" max="776" width="12.28515625" style="912" customWidth="1"/>
    <col min="777" max="777" width="10.5703125" style="912" bestFit="1" customWidth="1"/>
    <col min="778" max="778" width="9.28515625" style="912" bestFit="1" customWidth="1"/>
    <col min="779" max="779" width="11.5703125" style="912" bestFit="1" customWidth="1"/>
    <col min="780" max="1024" width="9.140625" style="912"/>
    <col min="1025" max="1025" width="11.42578125" style="912" customWidth="1"/>
    <col min="1026" max="1031" width="12.7109375" style="912" customWidth="1"/>
    <col min="1032" max="1032" width="12.28515625" style="912" customWidth="1"/>
    <col min="1033" max="1033" width="10.5703125" style="912" bestFit="1" customWidth="1"/>
    <col min="1034" max="1034" width="9.28515625" style="912" bestFit="1" customWidth="1"/>
    <col min="1035" max="1035" width="11.5703125" style="912" bestFit="1" customWidth="1"/>
    <col min="1036" max="1280" width="9.140625" style="912"/>
    <col min="1281" max="1281" width="11.42578125" style="912" customWidth="1"/>
    <col min="1282" max="1287" width="12.7109375" style="912" customWidth="1"/>
    <col min="1288" max="1288" width="12.28515625" style="912" customWidth="1"/>
    <col min="1289" max="1289" width="10.5703125" style="912" bestFit="1" customWidth="1"/>
    <col min="1290" max="1290" width="9.28515625" style="912" bestFit="1" customWidth="1"/>
    <col min="1291" max="1291" width="11.5703125" style="912" bestFit="1" customWidth="1"/>
    <col min="1292" max="1536" width="9.140625" style="912"/>
    <col min="1537" max="1537" width="11.42578125" style="912" customWidth="1"/>
    <col min="1538" max="1543" width="12.7109375" style="912" customWidth="1"/>
    <col min="1544" max="1544" width="12.28515625" style="912" customWidth="1"/>
    <col min="1545" max="1545" width="10.5703125" style="912" bestFit="1" customWidth="1"/>
    <col min="1546" max="1546" width="9.28515625" style="912" bestFit="1" customWidth="1"/>
    <col min="1547" max="1547" width="11.5703125" style="912" bestFit="1" customWidth="1"/>
    <col min="1548" max="1792" width="9.140625" style="912"/>
    <col min="1793" max="1793" width="11.42578125" style="912" customWidth="1"/>
    <col min="1794" max="1799" width="12.7109375" style="912" customWidth="1"/>
    <col min="1800" max="1800" width="12.28515625" style="912" customWidth="1"/>
    <col min="1801" max="1801" width="10.5703125" style="912" bestFit="1" customWidth="1"/>
    <col min="1802" max="1802" width="9.28515625" style="912" bestFit="1" customWidth="1"/>
    <col min="1803" max="1803" width="11.5703125" style="912" bestFit="1" customWidth="1"/>
    <col min="1804" max="2048" width="9.140625" style="912"/>
    <col min="2049" max="2049" width="11.42578125" style="912" customWidth="1"/>
    <col min="2050" max="2055" width="12.7109375" style="912" customWidth="1"/>
    <col min="2056" max="2056" width="12.28515625" style="912" customWidth="1"/>
    <col min="2057" max="2057" width="10.5703125" style="912" bestFit="1" customWidth="1"/>
    <col min="2058" max="2058" width="9.28515625" style="912" bestFit="1" customWidth="1"/>
    <col min="2059" max="2059" width="11.5703125" style="912" bestFit="1" customWidth="1"/>
    <col min="2060" max="2304" width="9.140625" style="912"/>
    <col min="2305" max="2305" width="11.42578125" style="912" customWidth="1"/>
    <col min="2306" max="2311" width="12.7109375" style="912" customWidth="1"/>
    <col min="2312" max="2312" width="12.28515625" style="912" customWidth="1"/>
    <col min="2313" max="2313" width="10.5703125" style="912" bestFit="1" customWidth="1"/>
    <col min="2314" max="2314" width="9.28515625" style="912" bestFit="1" customWidth="1"/>
    <col min="2315" max="2315" width="11.5703125" style="912" bestFit="1" customWidth="1"/>
    <col min="2316" max="2560" width="9.140625" style="912"/>
    <col min="2561" max="2561" width="11.42578125" style="912" customWidth="1"/>
    <col min="2562" max="2567" width="12.7109375" style="912" customWidth="1"/>
    <col min="2568" max="2568" width="12.28515625" style="912" customWidth="1"/>
    <col min="2569" max="2569" width="10.5703125" style="912" bestFit="1" customWidth="1"/>
    <col min="2570" max="2570" width="9.28515625" style="912" bestFit="1" customWidth="1"/>
    <col min="2571" max="2571" width="11.5703125" style="912" bestFit="1" customWidth="1"/>
    <col min="2572" max="2816" width="9.140625" style="912"/>
    <col min="2817" max="2817" width="11.42578125" style="912" customWidth="1"/>
    <col min="2818" max="2823" width="12.7109375" style="912" customWidth="1"/>
    <col min="2824" max="2824" width="12.28515625" style="912" customWidth="1"/>
    <col min="2825" max="2825" width="10.5703125" style="912" bestFit="1" customWidth="1"/>
    <col min="2826" max="2826" width="9.28515625" style="912" bestFit="1" customWidth="1"/>
    <col min="2827" max="2827" width="11.5703125" style="912" bestFit="1" customWidth="1"/>
    <col min="2828" max="3072" width="9.140625" style="912"/>
    <col min="3073" max="3073" width="11.42578125" style="912" customWidth="1"/>
    <col min="3074" max="3079" width="12.7109375" style="912" customWidth="1"/>
    <col min="3080" max="3080" width="12.28515625" style="912" customWidth="1"/>
    <col min="3081" max="3081" width="10.5703125" style="912" bestFit="1" customWidth="1"/>
    <col min="3082" max="3082" width="9.28515625" style="912" bestFit="1" customWidth="1"/>
    <col min="3083" max="3083" width="11.5703125" style="912" bestFit="1" customWidth="1"/>
    <col min="3084" max="3328" width="9.140625" style="912"/>
    <col min="3329" max="3329" width="11.42578125" style="912" customWidth="1"/>
    <col min="3330" max="3335" width="12.7109375" style="912" customWidth="1"/>
    <col min="3336" max="3336" width="12.28515625" style="912" customWidth="1"/>
    <col min="3337" max="3337" width="10.5703125" style="912" bestFit="1" customWidth="1"/>
    <col min="3338" max="3338" width="9.28515625" style="912" bestFit="1" customWidth="1"/>
    <col min="3339" max="3339" width="11.5703125" style="912" bestFit="1" customWidth="1"/>
    <col min="3340" max="3584" width="9.140625" style="912"/>
    <col min="3585" max="3585" width="11.42578125" style="912" customWidth="1"/>
    <col min="3586" max="3591" width="12.7109375" style="912" customWidth="1"/>
    <col min="3592" max="3592" width="12.28515625" style="912" customWidth="1"/>
    <col min="3593" max="3593" width="10.5703125" style="912" bestFit="1" customWidth="1"/>
    <col min="3594" max="3594" width="9.28515625" style="912" bestFit="1" customWidth="1"/>
    <col min="3595" max="3595" width="11.5703125" style="912" bestFit="1" customWidth="1"/>
    <col min="3596" max="3840" width="9.140625" style="912"/>
    <col min="3841" max="3841" width="11.42578125" style="912" customWidth="1"/>
    <col min="3842" max="3847" width="12.7109375" style="912" customWidth="1"/>
    <col min="3848" max="3848" width="12.28515625" style="912" customWidth="1"/>
    <col min="3849" max="3849" width="10.5703125" style="912" bestFit="1" customWidth="1"/>
    <col min="3850" max="3850" width="9.28515625" style="912" bestFit="1" customWidth="1"/>
    <col min="3851" max="3851" width="11.5703125" style="912" bestFit="1" customWidth="1"/>
    <col min="3852" max="4096" width="9.140625" style="912"/>
    <col min="4097" max="4097" width="11.42578125" style="912" customWidth="1"/>
    <col min="4098" max="4103" width="12.7109375" style="912" customWidth="1"/>
    <col min="4104" max="4104" width="12.28515625" style="912" customWidth="1"/>
    <col min="4105" max="4105" width="10.5703125" style="912" bestFit="1" customWidth="1"/>
    <col min="4106" max="4106" width="9.28515625" style="912" bestFit="1" customWidth="1"/>
    <col min="4107" max="4107" width="11.5703125" style="912" bestFit="1" customWidth="1"/>
    <col min="4108" max="4352" width="9.140625" style="912"/>
    <col min="4353" max="4353" width="11.42578125" style="912" customWidth="1"/>
    <col min="4354" max="4359" width="12.7109375" style="912" customWidth="1"/>
    <col min="4360" max="4360" width="12.28515625" style="912" customWidth="1"/>
    <col min="4361" max="4361" width="10.5703125" style="912" bestFit="1" customWidth="1"/>
    <col min="4362" max="4362" width="9.28515625" style="912" bestFit="1" customWidth="1"/>
    <col min="4363" max="4363" width="11.5703125" style="912" bestFit="1" customWidth="1"/>
    <col min="4364" max="4608" width="9.140625" style="912"/>
    <col min="4609" max="4609" width="11.42578125" style="912" customWidth="1"/>
    <col min="4610" max="4615" width="12.7109375" style="912" customWidth="1"/>
    <col min="4616" max="4616" width="12.28515625" style="912" customWidth="1"/>
    <col min="4617" max="4617" width="10.5703125" style="912" bestFit="1" customWidth="1"/>
    <col min="4618" max="4618" width="9.28515625" style="912" bestFit="1" customWidth="1"/>
    <col min="4619" max="4619" width="11.5703125" style="912" bestFit="1" customWidth="1"/>
    <col min="4620" max="4864" width="9.140625" style="912"/>
    <col min="4865" max="4865" width="11.42578125" style="912" customWidth="1"/>
    <col min="4866" max="4871" width="12.7109375" style="912" customWidth="1"/>
    <col min="4872" max="4872" width="12.28515625" style="912" customWidth="1"/>
    <col min="4873" max="4873" width="10.5703125" style="912" bestFit="1" customWidth="1"/>
    <col min="4874" max="4874" width="9.28515625" style="912" bestFit="1" customWidth="1"/>
    <col min="4875" max="4875" width="11.5703125" style="912" bestFit="1" customWidth="1"/>
    <col min="4876" max="5120" width="9.140625" style="912"/>
    <col min="5121" max="5121" width="11.42578125" style="912" customWidth="1"/>
    <col min="5122" max="5127" width="12.7109375" style="912" customWidth="1"/>
    <col min="5128" max="5128" width="12.28515625" style="912" customWidth="1"/>
    <col min="5129" max="5129" width="10.5703125" style="912" bestFit="1" customWidth="1"/>
    <col min="5130" max="5130" width="9.28515625" style="912" bestFit="1" customWidth="1"/>
    <col min="5131" max="5131" width="11.5703125" style="912" bestFit="1" customWidth="1"/>
    <col min="5132" max="5376" width="9.140625" style="912"/>
    <col min="5377" max="5377" width="11.42578125" style="912" customWidth="1"/>
    <col min="5378" max="5383" width="12.7109375" style="912" customWidth="1"/>
    <col min="5384" max="5384" width="12.28515625" style="912" customWidth="1"/>
    <col min="5385" max="5385" width="10.5703125" style="912" bestFit="1" customWidth="1"/>
    <col min="5386" max="5386" width="9.28515625" style="912" bestFit="1" customWidth="1"/>
    <col min="5387" max="5387" width="11.5703125" style="912" bestFit="1" customWidth="1"/>
    <col min="5388" max="5632" width="9.140625" style="912"/>
    <col min="5633" max="5633" width="11.42578125" style="912" customWidth="1"/>
    <col min="5634" max="5639" width="12.7109375" style="912" customWidth="1"/>
    <col min="5640" max="5640" width="12.28515625" style="912" customWidth="1"/>
    <col min="5641" max="5641" width="10.5703125" style="912" bestFit="1" customWidth="1"/>
    <col min="5642" max="5642" width="9.28515625" style="912" bestFit="1" customWidth="1"/>
    <col min="5643" max="5643" width="11.5703125" style="912" bestFit="1" customWidth="1"/>
    <col min="5644" max="5888" width="9.140625" style="912"/>
    <col min="5889" max="5889" width="11.42578125" style="912" customWidth="1"/>
    <col min="5890" max="5895" width="12.7109375" style="912" customWidth="1"/>
    <col min="5896" max="5896" width="12.28515625" style="912" customWidth="1"/>
    <col min="5897" max="5897" width="10.5703125" style="912" bestFit="1" customWidth="1"/>
    <col min="5898" max="5898" width="9.28515625" style="912" bestFit="1" customWidth="1"/>
    <col min="5899" max="5899" width="11.5703125" style="912" bestFit="1" customWidth="1"/>
    <col min="5900" max="6144" width="9.140625" style="912"/>
    <col min="6145" max="6145" width="11.42578125" style="912" customWidth="1"/>
    <col min="6146" max="6151" width="12.7109375" style="912" customWidth="1"/>
    <col min="6152" max="6152" width="12.28515625" style="912" customWidth="1"/>
    <col min="6153" max="6153" width="10.5703125" style="912" bestFit="1" customWidth="1"/>
    <col min="6154" max="6154" width="9.28515625" style="912" bestFit="1" customWidth="1"/>
    <col min="6155" max="6155" width="11.5703125" style="912" bestFit="1" customWidth="1"/>
    <col min="6156" max="6400" width="9.140625" style="912"/>
    <col min="6401" max="6401" width="11.42578125" style="912" customWidth="1"/>
    <col min="6402" max="6407" width="12.7109375" style="912" customWidth="1"/>
    <col min="6408" max="6408" width="12.28515625" style="912" customWidth="1"/>
    <col min="6409" max="6409" width="10.5703125" style="912" bestFit="1" customWidth="1"/>
    <col min="6410" max="6410" width="9.28515625" style="912" bestFit="1" customWidth="1"/>
    <col min="6411" max="6411" width="11.5703125" style="912" bestFit="1" customWidth="1"/>
    <col min="6412" max="6656" width="9.140625" style="912"/>
    <col min="6657" max="6657" width="11.42578125" style="912" customWidth="1"/>
    <col min="6658" max="6663" width="12.7109375" style="912" customWidth="1"/>
    <col min="6664" max="6664" width="12.28515625" style="912" customWidth="1"/>
    <col min="6665" max="6665" width="10.5703125" style="912" bestFit="1" customWidth="1"/>
    <col min="6666" max="6666" width="9.28515625" style="912" bestFit="1" customWidth="1"/>
    <col min="6667" max="6667" width="11.5703125" style="912" bestFit="1" customWidth="1"/>
    <col min="6668" max="6912" width="9.140625" style="912"/>
    <col min="6913" max="6913" width="11.42578125" style="912" customWidth="1"/>
    <col min="6914" max="6919" width="12.7109375" style="912" customWidth="1"/>
    <col min="6920" max="6920" width="12.28515625" style="912" customWidth="1"/>
    <col min="6921" max="6921" width="10.5703125" style="912" bestFit="1" customWidth="1"/>
    <col min="6922" max="6922" width="9.28515625" style="912" bestFit="1" customWidth="1"/>
    <col min="6923" max="6923" width="11.5703125" style="912" bestFit="1" customWidth="1"/>
    <col min="6924" max="7168" width="9.140625" style="912"/>
    <col min="7169" max="7169" width="11.42578125" style="912" customWidth="1"/>
    <col min="7170" max="7175" width="12.7109375" style="912" customWidth="1"/>
    <col min="7176" max="7176" width="12.28515625" style="912" customWidth="1"/>
    <col min="7177" max="7177" width="10.5703125" style="912" bestFit="1" customWidth="1"/>
    <col min="7178" max="7178" width="9.28515625" style="912" bestFit="1" customWidth="1"/>
    <col min="7179" max="7179" width="11.5703125" style="912" bestFit="1" customWidth="1"/>
    <col min="7180" max="7424" width="9.140625" style="912"/>
    <col min="7425" max="7425" width="11.42578125" style="912" customWidth="1"/>
    <col min="7426" max="7431" width="12.7109375" style="912" customWidth="1"/>
    <col min="7432" max="7432" width="12.28515625" style="912" customWidth="1"/>
    <col min="7433" max="7433" width="10.5703125" style="912" bestFit="1" customWidth="1"/>
    <col min="7434" max="7434" width="9.28515625" style="912" bestFit="1" customWidth="1"/>
    <col min="7435" max="7435" width="11.5703125" style="912" bestFit="1" customWidth="1"/>
    <col min="7436" max="7680" width="9.140625" style="912"/>
    <col min="7681" max="7681" width="11.42578125" style="912" customWidth="1"/>
    <col min="7682" max="7687" width="12.7109375" style="912" customWidth="1"/>
    <col min="7688" max="7688" width="12.28515625" style="912" customWidth="1"/>
    <col min="7689" max="7689" width="10.5703125" style="912" bestFit="1" customWidth="1"/>
    <col min="7690" max="7690" width="9.28515625" style="912" bestFit="1" customWidth="1"/>
    <col min="7691" max="7691" width="11.5703125" style="912" bestFit="1" customWidth="1"/>
    <col min="7692" max="7936" width="9.140625" style="912"/>
    <col min="7937" max="7937" width="11.42578125" style="912" customWidth="1"/>
    <col min="7938" max="7943" width="12.7109375" style="912" customWidth="1"/>
    <col min="7944" max="7944" width="12.28515625" style="912" customWidth="1"/>
    <col min="7945" max="7945" width="10.5703125" style="912" bestFit="1" customWidth="1"/>
    <col min="7946" max="7946" width="9.28515625" style="912" bestFit="1" customWidth="1"/>
    <col min="7947" max="7947" width="11.5703125" style="912" bestFit="1" customWidth="1"/>
    <col min="7948" max="8192" width="9.140625" style="912"/>
    <col min="8193" max="8193" width="11.42578125" style="912" customWidth="1"/>
    <col min="8194" max="8199" width="12.7109375" style="912" customWidth="1"/>
    <col min="8200" max="8200" width="12.28515625" style="912" customWidth="1"/>
    <col min="8201" max="8201" width="10.5703125" style="912" bestFit="1" customWidth="1"/>
    <col min="8202" max="8202" width="9.28515625" style="912" bestFit="1" customWidth="1"/>
    <col min="8203" max="8203" width="11.5703125" style="912" bestFit="1" customWidth="1"/>
    <col min="8204" max="8448" width="9.140625" style="912"/>
    <col min="8449" max="8449" width="11.42578125" style="912" customWidth="1"/>
    <col min="8450" max="8455" width="12.7109375" style="912" customWidth="1"/>
    <col min="8456" max="8456" width="12.28515625" style="912" customWidth="1"/>
    <col min="8457" max="8457" width="10.5703125" style="912" bestFit="1" customWidth="1"/>
    <col min="8458" max="8458" width="9.28515625" style="912" bestFit="1" customWidth="1"/>
    <col min="8459" max="8459" width="11.5703125" style="912" bestFit="1" customWidth="1"/>
    <col min="8460" max="8704" width="9.140625" style="912"/>
    <col min="8705" max="8705" width="11.42578125" style="912" customWidth="1"/>
    <col min="8706" max="8711" width="12.7109375" style="912" customWidth="1"/>
    <col min="8712" max="8712" width="12.28515625" style="912" customWidth="1"/>
    <col min="8713" max="8713" width="10.5703125" style="912" bestFit="1" customWidth="1"/>
    <col min="8714" max="8714" width="9.28515625" style="912" bestFit="1" customWidth="1"/>
    <col min="8715" max="8715" width="11.5703125" style="912" bestFit="1" customWidth="1"/>
    <col min="8716" max="8960" width="9.140625" style="912"/>
    <col min="8961" max="8961" width="11.42578125" style="912" customWidth="1"/>
    <col min="8962" max="8967" width="12.7109375" style="912" customWidth="1"/>
    <col min="8968" max="8968" width="12.28515625" style="912" customWidth="1"/>
    <col min="8969" max="8969" width="10.5703125" style="912" bestFit="1" customWidth="1"/>
    <col min="8970" max="8970" width="9.28515625" style="912" bestFit="1" customWidth="1"/>
    <col min="8971" max="8971" width="11.5703125" style="912" bestFit="1" customWidth="1"/>
    <col min="8972" max="9216" width="9.140625" style="912"/>
    <col min="9217" max="9217" width="11.42578125" style="912" customWidth="1"/>
    <col min="9218" max="9223" width="12.7109375" style="912" customWidth="1"/>
    <col min="9224" max="9224" width="12.28515625" style="912" customWidth="1"/>
    <col min="9225" max="9225" width="10.5703125" style="912" bestFit="1" customWidth="1"/>
    <col min="9226" max="9226" width="9.28515625" style="912" bestFit="1" customWidth="1"/>
    <col min="9227" max="9227" width="11.5703125" style="912" bestFit="1" customWidth="1"/>
    <col min="9228" max="9472" width="9.140625" style="912"/>
    <col min="9473" max="9473" width="11.42578125" style="912" customWidth="1"/>
    <col min="9474" max="9479" width="12.7109375" style="912" customWidth="1"/>
    <col min="9480" max="9480" width="12.28515625" style="912" customWidth="1"/>
    <col min="9481" max="9481" width="10.5703125" style="912" bestFit="1" customWidth="1"/>
    <col min="9482" max="9482" width="9.28515625" style="912" bestFit="1" customWidth="1"/>
    <col min="9483" max="9483" width="11.5703125" style="912" bestFit="1" customWidth="1"/>
    <col min="9484" max="9728" width="9.140625" style="912"/>
    <col min="9729" max="9729" width="11.42578125" style="912" customWidth="1"/>
    <col min="9730" max="9735" width="12.7109375" style="912" customWidth="1"/>
    <col min="9736" max="9736" width="12.28515625" style="912" customWidth="1"/>
    <col min="9737" max="9737" width="10.5703125" style="912" bestFit="1" customWidth="1"/>
    <col min="9738" max="9738" width="9.28515625" style="912" bestFit="1" customWidth="1"/>
    <col min="9739" max="9739" width="11.5703125" style="912" bestFit="1" customWidth="1"/>
    <col min="9740" max="9984" width="9.140625" style="912"/>
    <col min="9985" max="9985" width="11.42578125" style="912" customWidth="1"/>
    <col min="9986" max="9991" width="12.7109375" style="912" customWidth="1"/>
    <col min="9992" max="9992" width="12.28515625" style="912" customWidth="1"/>
    <col min="9993" max="9993" width="10.5703125" style="912" bestFit="1" customWidth="1"/>
    <col min="9994" max="9994" width="9.28515625" style="912" bestFit="1" customWidth="1"/>
    <col min="9995" max="9995" width="11.5703125" style="912" bestFit="1" customWidth="1"/>
    <col min="9996" max="10240" width="9.140625" style="912"/>
    <col min="10241" max="10241" width="11.42578125" style="912" customWidth="1"/>
    <col min="10242" max="10247" width="12.7109375" style="912" customWidth="1"/>
    <col min="10248" max="10248" width="12.28515625" style="912" customWidth="1"/>
    <col min="10249" max="10249" width="10.5703125" style="912" bestFit="1" customWidth="1"/>
    <col min="10250" max="10250" width="9.28515625" style="912" bestFit="1" customWidth="1"/>
    <col min="10251" max="10251" width="11.5703125" style="912" bestFit="1" customWidth="1"/>
    <col min="10252" max="10496" width="9.140625" style="912"/>
    <col min="10497" max="10497" width="11.42578125" style="912" customWidth="1"/>
    <col min="10498" max="10503" width="12.7109375" style="912" customWidth="1"/>
    <col min="10504" max="10504" width="12.28515625" style="912" customWidth="1"/>
    <col min="10505" max="10505" width="10.5703125" style="912" bestFit="1" customWidth="1"/>
    <col min="10506" max="10506" width="9.28515625" style="912" bestFit="1" customWidth="1"/>
    <col min="10507" max="10507" width="11.5703125" style="912" bestFit="1" customWidth="1"/>
    <col min="10508" max="10752" width="9.140625" style="912"/>
    <col min="10753" max="10753" width="11.42578125" style="912" customWidth="1"/>
    <col min="10754" max="10759" width="12.7109375" style="912" customWidth="1"/>
    <col min="10760" max="10760" width="12.28515625" style="912" customWidth="1"/>
    <col min="10761" max="10761" width="10.5703125" style="912" bestFit="1" customWidth="1"/>
    <col min="10762" max="10762" width="9.28515625" style="912" bestFit="1" customWidth="1"/>
    <col min="10763" max="10763" width="11.5703125" style="912" bestFit="1" customWidth="1"/>
    <col min="10764" max="11008" width="9.140625" style="912"/>
    <col min="11009" max="11009" width="11.42578125" style="912" customWidth="1"/>
    <col min="11010" max="11015" width="12.7109375" style="912" customWidth="1"/>
    <col min="11016" max="11016" width="12.28515625" style="912" customWidth="1"/>
    <col min="11017" max="11017" width="10.5703125" style="912" bestFit="1" customWidth="1"/>
    <col min="11018" max="11018" width="9.28515625" style="912" bestFit="1" customWidth="1"/>
    <col min="11019" max="11019" width="11.5703125" style="912" bestFit="1" customWidth="1"/>
    <col min="11020" max="11264" width="9.140625" style="912"/>
    <col min="11265" max="11265" width="11.42578125" style="912" customWidth="1"/>
    <col min="11266" max="11271" width="12.7109375" style="912" customWidth="1"/>
    <col min="11272" max="11272" width="12.28515625" style="912" customWidth="1"/>
    <col min="11273" max="11273" width="10.5703125" style="912" bestFit="1" customWidth="1"/>
    <col min="11274" max="11274" width="9.28515625" style="912" bestFit="1" customWidth="1"/>
    <col min="11275" max="11275" width="11.5703125" style="912" bestFit="1" customWidth="1"/>
    <col min="11276" max="11520" width="9.140625" style="912"/>
    <col min="11521" max="11521" width="11.42578125" style="912" customWidth="1"/>
    <col min="11522" max="11527" width="12.7109375" style="912" customWidth="1"/>
    <col min="11528" max="11528" width="12.28515625" style="912" customWidth="1"/>
    <col min="11529" max="11529" width="10.5703125" style="912" bestFit="1" customWidth="1"/>
    <col min="11530" max="11530" width="9.28515625" style="912" bestFit="1" customWidth="1"/>
    <col min="11531" max="11531" width="11.5703125" style="912" bestFit="1" customWidth="1"/>
    <col min="11532" max="11776" width="9.140625" style="912"/>
    <col min="11777" max="11777" width="11.42578125" style="912" customWidth="1"/>
    <col min="11778" max="11783" width="12.7109375" style="912" customWidth="1"/>
    <col min="11784" max="11784" width="12.28515625" style="912" customWidth="1"/>
    <col min="11785" max="11785" width="10.5703125" style="912" bestFit="1" customWidth="1"/>
    <col min="11786" max="11786" width="9.28515625" style="912" bestFit="1" customWidth="1"/>
    <col min="11787" max="11787" width="11.5703125" style="912" bestFit="1" customWidth="1"/>
    <col min="11788" max="12032" width="9.140625" style="912"/>
    <col min="12033" max="12033" width="11.42578125" style="912" customWidth="1"/>
    <col min="12034" max="12039" width="12.7109375" style="912" customWidth="1"/>
    <col min="12040" max="12040" width="12.28515625" style="912" customWidth="1"/>
    <col min="12041" max="12041" width="10.5703125" style="912" bestFit="1" customWidth="1"/>
    <col min="12042" max="12042" width="9.28515625" style="912" bestFit="1" customWidth="1"/>
    <col min="12043" max="12043" width="11.5703125" style="912" bestFit="1" customWidth="1"/>
    <col min="12044" max="12288" width="9.140625" style="912"/>
    <col min="12289" max="12289" width="11.42578125" style="912" customWidth="1"/>
    <col min="12290" max="12295" width="12.7109375" style="912" customWidth="1"/>
    <col min="12296" max="12296" width="12.28515625" style="912" customWidth="1"/>
    <col min="12297" max="12297" width="10.5703125" style="912" bestFit="1" customWidth="1"/>
    <col min="12298" max="12298" width="9.28515625" style="912" bestFit="1" customWidth="1"/>
    <col min="12299" max="12299" width="11.5703125" style="912" bestFit="1" customWidth="1"/>
    <col min="12300" max="12544" width="9.140625" style="912"/>
    <col min="12545" max="12545" width="11.42578125" style="912" customWidth="1"/>
    <col min="12546" max="12551" width="12.7109375" style="912" customWidth="1"/>
    <col min="12552" max="12552" width="12.28515625" style="912" customWidth="1"/>
    <col min="12553" max="12553" width="10.5703125" style="912" bestFit="1" customWidth="1"/>
    <col min="12554" max="12554" width="9.28515625" style="912" bestFit="1" customWidth="1"/>
    <col min="12555" max="12555" width="11.5703125" style="912" bestFit="1" customWidth="1"/>
    <col min="12556" max="12800" width="9.140625" style="912"/>
    <col min="12801" max="12801" width="11.42578125" style="912" customWidth="1"/>
    <col min="12802" max="12807" width="12.7109375" style="912" customWidth="1"/>
    <col min="12808" max="12808" width="12.28515625" style="912" customWidth="1"/>
    <col min="12809" max="12809" width="10.5703125" style="912" bestFit="1" customWidth="1"/>
    <col min="12810" max="12810" width="9.28515625" style="912" bestFit="1" customWidth="1"/>
    <col min="12811" max="12811" width="11.5703125" style="912" bestFit="1" customWidth="1"/>
    <col min="12812" max="13056" width="9.140625" style="912"/>
    <col min="13057" max="13057" width="11.42578125" style="912" customWidth="1"/>
    <col min="13058" max="13063" width="12.7109375" style="912" customWidth="1"/>
    <col min="13064" max="13064" width="12.28515625" style="912" customWidth="1"/>
    <col min="13065" max="13065" width="10.5703125" style="912" bestFit="1" customWidth="1"/>
    <col min="13066" max="13066" width="9.28515625" style="912" bestFit="1" customWidth="1"/>
    <col min="13067" max="13067" width="11.5703125" style="912" bestFit="1" customWidth="1"/>
    <col min="13068" max="13312" width="9.140625" style="912"/>
    <col min="13313" max="13313" width="11.42578125" style="912" customWidth="1"/>
    <col min="13314" max="13319" width="12.7109375" style="912" customWidth="1"/>
    <col min="13320" max="13320" width="12.28515625" style="912" customWidth="1"/>
    <col min="13321" max="13321" width="10.5703125" style="912" bestFit="1" customWidth="1"/>
    <col min="13322" max="13322" width="9.28515625" style="912" bestFit="1" customWidth="1"/>
    <col min="13323" max="13323" width="11.5703125" style="912" bestFit="1" customWidth="1"/>
    <col min="13324" max="13568" width="9.140625" style="912"/>
    <col min="13569" max="13569" width="11.42578125" style="912" customWidth="1"/>
    <col min="13570" max="13575" width="12.7109375" style="912" customWidth="1"/>
    <col min="13576" max="13576" width="12.28515625" style="912" customWidth="1"/>
    <col min="13577" max="13577" width="10.5703125" style="912" bestFit="1" customWidth="1"/>
    <col min="13578" max="13578" width="9.28515625" style="912" bestFit="1" customWidth="1"/>
    <col min="13579" max="13579" width="11.5703125" style="912" bestFit="1" customWidth="1"/>
    <col min="13580" max="13824" width="9.140625" style="912"/>
    <col min="13825" max="13825" width="11.42578125" style="912" customWidth="1"/>
    <col min="13826" max="13831" width="12.7109375" style="912" customWidth="1"/>
    <col min="13832" max="13832" width="12.28515625" style="912" customWidth="1"/>
    <col min="13833" max="13833" width="10.5703125" style="912" bestFit="1" customWidth="1"/>
    <col min="13834" max="13834" width="9.28515625" style="912" bestFit="1" customWidth="1"/>
    <col min="13835" max="13835" width="11.5703125" style="912" bestFit="1" customWidth="1"/>
    <col min="13836" max="14080" width="9.140625" style="912"/>
    <col min="14081" max="14081" width="11.42578125" style="912" customWidth="1"/>
    <col min="14082" max="14087" width="12.7109375" style="912" customWidth="1"/>
    <col min="14088" max="14088" width="12.28515625" style="912" customWidth="1"/>
    <col min="14089" max="14089" width="10.5703125" style="912" bestFit="1" customWidth="1"/>
    <col min="14090" max="14090" width="9.28515625" style="912" bestFit="1" customWidth="1"/>
    <col min="14091" max="14091" width="11.5703125" style="912" bestFit="1" customWidth="1"/>
    <col min="14092" max="14336" width="9.140625" style="912"/>
    <col min="14337" max="14337" width="11.42578125" style="912" customWidth="1"/>
    <col min="14338" max="14343" width="12.7109375" style="912" customWidth="1"/>
    <col min="14344" max="14344" width="12.28515625" style="912" customWidth="1"/>
    <col min="14345" max="14345" width="10.5703125" style="912" bestFit="1" customWidth="1"/>
    <col min="14346" max="14346" width="9.28515625" style="912" bestFit="1" customWidth="1"/>
    <col min="14347" max="14347" width="11.5703125" style="912" bestFit="1" customWidth="1"/>
    <col min="14348" max="14592" width="9.140625" style="912"/>
    <col min="14593" max="14593" width="11.42578125" style="912" customWidth="1"/>
    <col min="14594" max="14599" width="12.7109375" style="912" customWidth="1"/>
    <col min="14600" max="14600" width="12.28515625" style="912" customWidth="1"/>
    <col min="14601" max="14601" width="10.5703125" style="912" bestFit="1" customWidth="1"/>
    <col min="14602" max="14602" width="9.28515625" style="912" bestFit="1" customWidth="1"/>
    <col min="14603" max="14603" width="11.5703125" style="912" bestFit="1" customWidth="1"/>
    <col min="14604" max="14848" width="9.140625" style="912"/>
    <col min="14849" max="14849" width="11.42578125" style="912" customWidth="1"/>
    <col min="14850" max="14855" width="12.7109375" style="912" customWidth="1"/>
    <col min="14856" max="14856" width="12.28515625" style="912" customWidth="1"/>
    <col min="14857" max="14857" width="10.5703125" style="912" bestFit="1" customWidth="1"/>
    <col min="14858" max="14858" width="9.28515625" style="912" bestFit="1" customWidth="1"/>
    <col min="14859" max="14859" width="11.5703125" style="912" bestFit="1" customWidth="1"/>
    <col min="14860" max="15104" width="9.140625" style="912"/>
    <col min="15105" max="15105" width="11.42578125" style="912" customWidth="1"/>
    <col min="15106" max="15111" width="12.7109375" style="912" customWidth="1"/>
    <col min="15112" max="15112" width="12.28515625" style="912" customWidth="1"/>
    <col min="15113" max="15113" width="10.5703125" style="912" bestFit="1" customWidth="1"/>
    <col min="15114" max="15114" width="9.28515625" style="912" bestFit="1" customWidth="1"/>
    <col min="15115" max="15115" width="11.5703125" style="912" bestFit="1" customWidth="1"/>
    <col min="15116" max="15360" width="9.140625" style="912"/>
    <col min="15361" max="15361" width="11.42578125" style="912" customWidth="1"/>
    <col min="15362" max="15367" width="12.7109375" style="912" customWidth="1"/>
    <col min="15368" max="15368" width="12.28515625" style="912" customWidth="1"/>
    <col min="15369" max="15369" width="10.5703125" style="912" bestFit="1" customWidth="1"/>
    <col min="15370" max="15370" width="9.28515625" style="912" bestFit="1" customWidth="1"/>
    <col min="15371" max="15371" width="11.5703125" style="912" bestFit="1" customWidth="1"/>
    <col min="15372" max="15616" width="9.140625" style="912"/>
    <col min="15617" max="15617" width="11.42578125" style="912" customWidth="1"/>
    <col min="15618" max="15623" width="12.7109375" style="912" customWidth="1"/>
    <col min="15624" max="15624" width="12.28515625" style="912" customWidth="1"/>
    <col min="15625" max="15625" width="10.5703125" style="912" bestFit="1" customWidth="1"/>
    <col min="15626" max="15626" width="9.28515625" style="912" bestFit="1" customWidth="1"/>
    <col min="15627" max="15627" width="11.5703125" style="912" bestFit="1" customWidth="1"/>
    <col min="15628" max="15872" width="9.140625" style="912"/>
    <col min="15873" max="15873" width="11.42578125" style="912" customWidth="1"/>
    <col min="15874" max="15879" width="12.7109375" style="912" customWidth="1"/>
    <col min="15880" max="15880" width="12.28515625" style="912" customWidth="1"/>
    <col min="15881" max="15881" width="10.5703125" style="912" bestFit="1" customWidth="1"/>
    <col min="15882" max="15882" width="9.28515625" style="912" bestFit="1" customWidth="1"/>
    <col min="15883" max="15883" width="11.5703125" style="912" bestFit="1" customWidth="1"/>
    <col min="15884" max="16128" width="9.140625" style="912"/>
    <col min="16129" max="16129" width="11.42578125" style="912" customWidth="1"/>
    <col min="16130" max="16135" width="12.7109375" style="912" customWidth="1"/>
    <col min="16136" max="16136" width="12.28515625" style="912" customWidth="1"/>
    <col min="16137" max="16137" width="10.5703125" style="912" bestFit="1" customWidth="1"/>
    <col min="16138" max="16138" width="9.28515625" style="912" bestFit="1" customWidth="1"/>
    <col min="16139" max="16139" width="11.5703125" style="912" bestFit="1" customWidth="1"/>
    <col min="16140" max="16384" width="9.140625" style="912"/>
  </cols>
  <sheetData>
    <row r="1" spans="1:11" x14ac:dyDescent="0.2">
      <c r="A1" s="1154" t="s">
        <v>147</v>
      </c>
      <c r="B1" s="1155"/>
      <c r="C1" s="1155"/>
      <c r="D1" s="1155"/>
      <c r="E1" s="1155"/>
      <c r="F1" s="1155"/>
      <c r="G1" s="1155"/>
      <c r="H1" s="1155"/>
      <c r="K1" s="913" t="s">
        <v>531</v>
      </c>
    </row>
    <row r="2" spans="1:11" x14ac:dyDescent="0.2">
      <c r="A2" s="1156" t="s">
        <v>506</v>
      </c>
      <c r="B2" s="1155"/>
      <c r="C2" s="1155"/>
      <c r="D2" s="1155"/>
      <c r="E2" s="1155"/>
    </row>
    <row r="3" spans="1:11" ht="14.25" x14ac:dyDescent="0.2">
      <c r="A3" s="1157" t="s">
        <v>891</v>
      </c>
      <c r="B3" s="1158"/>
      <c r="C3" s="1158"/>
      <c r="D3" s="1158"/>
      <c r="E3" s="1158"/>
    </row>
    <row r="4" spans="1:11" x14ac:dyDescent="0.2">
      <c r="B4" s="1159"/>
      <c r="C4" s="1160"/>
      <c r="D4" s="1159"/>
      <c r="E4" s="1159"/>
      <c r="G4" s="946"/>
    </row>
    <row r="5" spans="1:11" s="1153" customFormat="1" ht="39.75" customHeight="1" x14ac:dyDescent="0.2">
      <c r="A5" s="1161"/>
      <c r="B5" s="1162" t="s">
        <v>832</v>
      </c>
      <c r="C5" s="1162" t="s">
        <v>833</v>
      </c>
      <c r="D5" s="1162" t="s">
        <v>834</v>
      </c>
      <c r="E5" s="1162" t="s">
        <v>835</v>
      </c>
      <c r="F5" s="1163" t="s">
        <v>836</v>
      </c>
      <c r="G5" s="1163" t="s">
        <v>837</v>
      </c>
      <c r="H5" s="1163" t="s">
        <v>838</v>
      </c>
      <c r="I5" s="1163" t="s">
        <v>839</v>
      </c>
      <c r="J5" s="1163" t="s">
        <v>840</v>
      </c>
      <c r="K5" s="1163" t="s">
        <v>841</v>
      </c>
    </row>
    <row r="6" spans="1:11" s="1153" customFormat="1" x14ac:dyDescent="0.2">
      <c r="A6" s="1164">
        <v>2003</v>
      </c>
      <c r="B6" s="1165">
        <v>4280</v>
      </c>
      <c r="C6" s="1165">
        <v>15384</v>
      </c>
      <c r="D6" s="1165">
        <v>3060</v>
      </c>
      <c r="E6" s="1165">
        <v>102085</v>
      </c>
      <c r="F6" s="1165">
        <v>1594</v>
      </c>
      <c r="G6" s="1165">
        <v>24016</v>
      </c>
      <c r="H6" s="1165">
        <v>76333</v>
      </c>
      <c r="I6" s="1165">
        <v>21157</v>
      </c>
      <c r="J6" s="922" t="s">
        <v>168</v>
      </c>
      <c r="K6" s="923">
        <v>247909</v>
      </c>
    </row>
    <row r="7" spans="1:11" s="1153" customFormat="1" x14ac:dyDescent="0.2">
      <c r="A7" s="1164">
        <v>2004</v>
      </c>
      <c r="B7" s="1165">
        <v>4086</v>
      </c>
      <c r="C7" s="1165">
        <v>14755</v>
      </c>
      <c r="D7" s="1165">
        <v>3234</v>
      </c>
      <c r="E7" s="1165">
        <v>105706</v>
      </c>
      <c r="F7" s="1165">
        <v>1885</v>
      </c>
      <c r="G7" s="1165">
        <v>23979</v>
      </c>
      <c r="H7" s="1165">
        <v>78424</v>
      </c>
      <c r="I7" s="1165">
        <v>20842</v>
      </c>
      <c r="J7" s="922" t="s">
        <v>168</v>
      </c>
      <c r="K7" s="923">
        <v>252911</v>
      </c>
    </row>
    <row r="8" spans="1:11" s="1153" customFormat="1" x14ac:dyDescent="0.2">
      <c r="A8" s="1164">
        <v>2005</v>
      </c>
      <c r="B8" s="1165">
        <v>3766</v>
      </c>
      <c r="C8" s="1165">
        <v>13563</v>
      </c>
      <c r="D8" s="1165">
        <v>3311</v>
      </c>
      <c r="E8" s="1165">
        <v>106190</v>
      </c>
      <c r="F8" s="1165">
        <v>2094</v>
      </c>
      <c r="G8" s="1165">
        <v>23487</v>
      </c>
      <c r="H8" s="1165">
        <v>77362</v>
      </c>
      <c r="I8" s="1165">
        <v>21798</v>
      </c>
      <c r="J8" s="922" t="s">
        <v>168</v>
      </c>
      <c r="K8" s="923">
        <v>251571</v>
      </c>
    </row>
    <row r="9" spans="1:11" x14ac:dyDescent="0.2">
      <c r="A9" s="1164">
        <v>2006</v>
      </c>
      <c r="B9" s="1165">
        <v>3364.5</v>
      </c>
      <c r="C9" s="1165">
        <v>13451.7</v>
      </c>
      <c r="D9" s="1165">
        <v>3416</v>
      </c>
      <c r="E9" s="1165">
        <v>108932</v>
      </c>
      <c r="F9" s="922">
        <v>1921.8</v>
      </c>
      <c r="G9" s="922">
        <v>24291.4</v>
      </c>
      <c r="H9" s="922">
        <v>77737</v>
      </c>
      <c r="I9" s="922">
        <v>17429.5</v>
      </c>
      <c r="J9" s="922" t="s">
        <v>168</v>
      </c>
      <c r="K9" s="923">
        <v>250543.9</v>
      </c>
    </row>
    <row r="10" spans="1:11" x14ac:dyDescent="0.2">
      <c r="A10" s="1164">
        <v>2007</v>
      </c>
      <c r="B10" s="1165">
        <v>3893.5</v>
      </c>
      <c r="C10" s="1165">
        <v>14256.8</v>
      </c>
      <c r="D10" s="1165">
        <v>3197.3</v>
      </c>
      <c r="E10" s="1165">
        <v>105057.7</v>
      </c>
      <c r="F10" s="922">
        <v>2020</v>
      </c>
      <c r="G10" s="922">
        <v>26190.9</v>
      </c>
      <c r="H10" s="922">
        <v>74212</v>
      </c>
      <c r="I10" s="922">
        <v>19117.8</v>
      </c>
      <c r="J10" s="922" t="s">
        <v>168</v>
      </c>
      <c r="K10" s="923">
        <v>247946</v>
      </c>
    </row>
    <row r="11" spans="1:11" x14ac:dyDescent="0.2">
      <c r="A11" s="1164">
        <v>2008</v>
      </c>
      <c r="B11" s="1165">
        <v>4090</v>
      </c>
      <c r="C11" s="1165">
        <v>14129</v>
      </c>
      <c r="D11" s="1165">
        <v>3332.8</v>
      </c>
      <c r="E11" s="1165">
        <v>111778.9</v>
      </c>
      <c r="F11" s="922">
        <v>2561.5</v>
      </c>
      <c r="G11" s="922">
        <v>23489.8</v>
      </c>
      <c r="H11" s="922">
        <v>80204</v>
      </c>
      <c r="I11" s="922">
        <v>22343.4</v>
      </c>
      <c r="J11" s="922" t="s">
        <v>168</v>
      </c>
      <c r="K11" s="923">
        <v>261929.4</v>
      </c>
    </row>
    <row r="12" spans="1:11" ht="14.25" x14ac:dyDescent="0.2">
      <c r="A12" s="1166" t="s">
        <v>842</v>
      </c>
      <c r="B12" s="1165">
        <v>4587</v>
      </c>
      <c r="C12" s="1165">
        <v>20507.5</v>
      </c>
      <c r="D12" s="1165">
        <v>1104.5</v>
      </c>
      <c r="E12" s="1165">
        <v>114017.5</v>
      </c>
      <c r="F12" s="922">
        <v>2222.5</v>
      </c>
      <c r="G12" s="922">
        <v>22254.5</v>
      </c>
      <c r="H12" s="922">
        <v>84023.5</v>
      </c>
      <c r="I12" s="922">
        <v>22219</v>
      </c>
      <c r="J12" s="922" t="s">
        <v>168</v>
      </c>
      <c r="K12" s="923">
        <v>270936</v>
      </c>
    </row>
    <row r="13" spans="1:11" x14ac:dyDescent="0.2">
      <c r="A13" s="1164">
        <v>2010</v>
      </c>
      <c r="B13" s="1165">
        <v>3419</v>
      </c>
      <c r="C13" s="1165">
        <v>13898.5</v>
      </c>
      <c r="D13" s="1165">
        <v>4014</v>
      </c>
      <c r="E13" s="1165">
        <v>122944.32727272727</v>
      </c>
      <c r="F13" s="922">
        <v>1539.5</v>
      </c>
      <c r="G13" s="922">
        <v>26278.172727272729</v>
      </c>
      <c r="H13" s="922">
        <v>86468</v>
      </c>
      <c r="I13" s="922">
        <v>23862</v>
      </c>
      <c r="J13" s="922" t="s">
        <v>168</v>
      </c>
      <c r="K13" s="923">
        <v>282423.5</v>
      </c>
    </row>
    <row r="14" spans="1:11" x14ac:dyDescent="0.2">
      <c r="A14" s="1164">
        <v>2011</v>
      </c>
      <c r="B14" s="1165">
        <v>5937</v>
      </c>
      <c r="C14" s="1165">
        <v>16323</v>
      </c>
      <c r="D14" s="1165">
        <v>2135</v>
      </c>
      <c r="E14" s="1165">
        <v>116690</v>
      </c>
      <c r="F14" s="922">
        <v>2052</v>
      </c>
      <c r="G14" s="922">
        <v>25097</v>
      </c>
      <c r="H14" s="922">
        <v>84681</v>
      </c>
      <c r="I14" s="922">
        <v>21925</v>
      </c>
      <c r="J14" s="922" t="s">
        <v>168</v>
      </c>
      <c r="K14" s="923">
        <v>274840</v>
      </c>
    </row>
    <row r="15" spans="1:11" x14ac:dyDescent="0.2">
      <c r="A15" s="1164">
        <v>2012</v>
      </c>
      <c r="B15" s="1165">
        <v>6396</v>
      </c>
      <c r="C15" s="1165">
        <v>15835</v>
      </c>
      <c r="D15" s="1165">
        <v>2459.5</v>
      </c>
      <c r="E15" s="1165">
        <v>116367</v>
      </c>
      <c r="F15" s="922">
        <v>1691.5</v>
      </c>
      <c r="G15" s="922">
        <v>26046</v>
      </c>
      <c r="H15" s="922">
        <v>83513</v>
      </c>
      <c r="I15" s="922">
        <v>25246.5</v>
      </c>
      <c r="J15" s="922">
        <v>481</v>
      </c>
      <c r="K15" s="923">
        <v>278035.5</v>
      </c>
    </row>
    <row r="16" spans="1:11" x14ac:dyDescent="0.2">
      <c r="A16" s="1164">
        <v>2013</v>
      </c>
      <c r="B16" s="1165">
        <v>4389</v>
      </c>
      <c r="C16" s="1165">
        <v>13436.5</v>
      </c>
      <c r="D16" s="1165">
        <v>2102</v>
      </c>
      <c r="E16" s="1165">
        <v>114885.5</v>
      </c>
      <c r="F16" s="922">
        <v>1093.5</v>
      </c>
      <c r="G16" s="922">
        <v>26137</v>
      </c>
      <c r="H16" s="922">
        <v>80484</v>
      </c>
      <c r="I16" s="922">
        <v>27286</v>
      </c>
      <c r="J16" s="922">
        <v>380</v>
      </c>
      <c r="K16" s="923">
        <v>270193.5</v>
      </c>
    </row>
    <row r="17" spans="1:14" x14ac:dyDescent="0.2">
      <c r="A17" s="1164">
        <v>2014</v>
      </c>
      <c r="B17" s="1165">
        <v>4525.5</v>
      </c>
      <c r="C17" s="1165">
        <v>16324.5</v>
      </c>
      <c r="D17" s="1165">
        <v>1923.5</v>
      </c>
      <c r="E17" s="1165">
        <v>112053.5</v>
      </c>
      <c r="F17" s="922">
        <v>708</v>
      </c>
      <c r="G17" s="922">
        <v>30194</v>
      </c>
      <c r="H17" s="922">
        <v>78970</v>
      </c>
      <c r="I17" s="922">
        <v>27360</v>
      </c>
      <c r="J17" s="922">
        <v>556</v>
      </c>
      <c r="K17" s="923">
        <v>272615</v>
      </c>
      <c r="L17" s="1173"/>
    </row>
    <row r="18" spans="1:14" x14ac:dyDescent="0.2">
      <c r="A18" s="1167">
        <v>2015</v>
      </c>
      <c r="B18" s="1168">
        <v>3345</v>
      </c>
      <c r="C18" s="1168">
        <v>15757</v>
      </c>
      <c r="D18" s="1168">
        <v>1624.5</v>
      </c>
      <c r="E18" s="1168">
        <v>115685.5</v>
      </c>
      <c r="F18" s="926">
        <v>1004.5</v>
      </c>
      <c r="G18" s="926">
        <v>35228</v>
      </c>
      <c r="H18" s="926">
        <v>77811</v>
      </c>
      <c r="I18" s="926">
        <v>27961.75</v>
      </c>
      <c r="J18" s="926">
        <v>473</v>
      </c>
      <c r="K18" s="927">
        <v>278890.25</v>
      </c>
      <c r="L18" s="1244"/>
    </row>
    <row r="19" spans="1:14" x14ac:dyDescent="0.2">
      <c r="A19" s="1164"/>
      <c r="B19" s="1165"/>
      <c r="C19" s="1165"/>
      <c r="D19" s="1165"/>
      <c r="E19" s="1165"/>
      <c r="F19" s="922"/>
      <c r="G19" s="922"/>
      <c r="H19" s="922"/>
      <c r="I19" s="922"/>
      <c r="J19" s="922"/>
      <c r="K19" s="923"/>
      <c r="L19" s="1245"/>
    </row>
    <row r="20" spans="1:14" x14ac:dyDescent="0.2">
      <c r="A20" s="1169" t="s">
        <v>154</v>
      </c>
      <c r="B20" s="1170"/>
      <c r="C20" s="1170"/>
      <c r="D20" s="1170"/>
      <c r="E20" s="1246"/>
    </row>
    <row r="21" spans="1:14" x14ac:dyDescent="0.2">
      <c r="A21" s="1171" t="s">
        <v>843</v>
      </c>
      <c r="B21" s="1172"/>
      <c r="C21" s="1172"/>
      <c r="D21" s="1172"/>
      <c r="E21" s="1172"/>
    </row>
    <row r="22" spans="1:14" x14ac:dyDescent="0.2">
      <c r="A22" s="1469" t="s">
        <v>844</v>
      </c>
      <c r="B22" s="1469"/>
      <c r="C22" s="1469"/>
      <c r="D22" s="1469"/>
    </row>
    <row r="23" spans="1:14" ht="24.75" customHeight="1" x14ac:dyDescent="0.2">
      <c r="A23" s="1470" t="s">
        <v>845</v>
      </c>
      <c r="B23" s="1369"/>
      <c r="C23" s="1369"/>
      <c r="D23" s="1369"/>
      <c r="E23" s="1369"/>
      <c r="F23" s="1369"/>
      <c r="G23" s="1370"/>
      <c r="H23" s="1370"/>
      <c r="I23" s="1294"/>
      <c r="J23" s="1294"/>
      <c r="K23" s="1294"/>
    </row>
    <row r="24" spans="1:14" x14ac:dyDescent="0.2">
      <c r="A24" s="1171" t="s">
        <v>846</v>
      </c>
      <c r="B24" s="1172"/>
      <c r="C24" s="1172"/>
      <c r="D24" s="1172"/>
      <c r="E24" s="1172"/>
    </row>
    <row r="25" spans="1:14" x14ac:dyDescent="0.2">
      <c r="A25" s="1171"/>
      <c r="B25" s="1172"/>
      <c r="C25" s="1172"/>
      <c r="D25" s="1172"/>
      <c r="E25" s="1172"/>
      <c r="H25" s="933"/>
      <c r="I25" s="1173"/>
    </row>
    <row r="26" spans="1:14" x14ac:dyDescent="0.2">
      <c r="A26" s="1130" t="s">
        <v>99</v>
      </c>
      <c r="H26" s="933"/>
    </row>
    <row r="27" spans="1:14" x14ac:dyDescent="0.2">
      <c r="A27" s="1174" t="s">
        <v>102</v>
      </c>
      <c r="E27" s="933"/>
    </row>
    <row r="28" spans="1:14" x14ac:dyDescent="0.2">
      <c r="C28" s="933"/>
      <c r="D28" s="933"/>
      <c r="E28" s="933"/>
    </row>
    <row r="29" spans="1:14" x14ac:dyDescent="0.2">
      <c r="A29" s="1175"/>
      <c r="B29" s="1176"/>
      <c r="C29" s="933"/>
      <c r="D29" s="1173"/>
      <c r="E29" s="933"/>
    </row>
    <row r="30" spans="1:14" x14ac:dyDescent="0.2">
      <c r="A30" s="1177"/>
      <c r="B30" s="1178"/>
      <c r="C30" s="1179"/>
      <c r="D30" s="1178"/>
      <c r="E30" s="1178"/>
      <c r="F30" s="1178"/>
      <c r="G30" s="1178"/>
      <c r="H30" s="1178"/>
      <c r="I30" s="1178"/>
      <c r="J30" s="1178"/>
      <c r="K30" s="1178"/>
      <c r="L30" s="1178"/>
      <c r="M30" s="1178"/>
      <c r="N30" s="1178"/>
    </row>
    <row r="31" spans="1:14" x14ac:dyDescent="0.2">
      <c r="A31" s="946"/>
      <c r="B31" s="1159"/>
      <c r="C31" s="946"/>
    </row>
    <row r="32" spans="1:14" x14ac:dyDescent="0.2">
      <c r="A32" s="1180"/>
      <c r="B32" s="1181"/>
      <c r="C32" s="946"/>
    </row>
    <row r="33" spans="1:3" x14ac:dyDescent="0.2">
      <c r="A33" s="1182"/>
      <c r="B33" s="1183"/>
      <c r="C33" s="946"/>
    </row>
    <row r="34" spans="1:3" x14ac:dyDescent="0.2">
      <c r="A34" s="1182"/>
      <c r="B34" s="957"/>
      <c r="C34" s="946"/>
    </row>
    <row r="35" spans="1:3" x14ac:dyDescent="0.2">
      <c r="A35" s="1182"/>
      <c r="B35" s="957"/>
      <c r="C35" s="946"/>
    </row>
    <row r="36" spans="1:3" x14ac:dyDescent="0.2">
      <c r="A36" s="1182"/>
      <c r="B36" s="957"/>
      <c r="C36" s="946"/>
    </row>
    <row r="37" spans="1:3" x14ac:dyDescent="0.2">
      <c r="A37" s="1182"/>
      <c r="B37" s="957"/>
      <c r="C37" s="946"/>
    </row>
    <row r="38" spans="1:3" x14ac:dyDescent="0.2">
      <c r="A38" s="1182"/>
      <c r="B38" s="957"/>
      <c r="C38" s="946"/>
    </row>
    <row r="39" spans="1:3" x14ac:dyDescent="0.2">
      <c r="A39" s="1182"/>
      <c r="B39" s="957"/>
      <c r="C39" s="946"/>
    </row>
    <row r="40" spans="1:3" x14ac:dyDescent="0.2">
      <c r="A40" s="1182"/>
      <c r="B40" s="957"/>
      <c r="C40" s="946"/>
    </row>
    <row r="41" spans="1:3" x14ac:dyDescent="0.2">
      <c r="A41" s="1182"/>
      <c r="B41" s="957"/>
      <c r="C41" s="946"/>
    </row>
    <row r="42" spans="1:3" x14ac:dyDescent="0.2">
      <c r="A42" s="1182"/>
      <c r="B42" s="1184"/>
      <c r="C42" s="946"/>
    </row>
    <row r="43" spans="1:3" x14ac:dyDescent="0.2">
      <c r="A43" s="1175"/>
      <c r="B43" s="1185"/>
      <c r="C43" s="946"/>
    </row>
    <row r="44" spans="1:3" x14ac:dyDescent="0.2">
      <c r="A44" s="1175"/>
      <c r="B44" s="1185"/>
      <c r="C44" s="946"/>
    </row>
    <row r="45" spans="1:3" x14ac:dyDescent="0.2">
      <c r="A45" s="1182"/>
      <c r="B45" s="1176"/>
      <c r="C45" s="946"/>
    </row>
    <row r="46" spans="1:3" x14ac:dyDescent="0.2">
      <c r="A46" s="1186"/>
      <c r="B46" s="1187"/>
      <c r="C46" s="946"/>
    </row>
    <row r="47" spans="1:3" x14ac:dyDescent="0.2">
      <c r="A47" s="1188"/>
      <c r="B47" s="1187"/>
      <c r="C47" s="946"/>
    </row>
    <row r="48" spans="1:3" x14ac:dyDescent="0.2">
      <c r="A48" s="1189"/>
      <c r="B48" s="1187"/>
      <c r="C48" s="946"/>
    </row>
    <row r="49" spans="1:3" x14ac:dyDescent="0.2">
      <c r="A49" s="1186"/>
      <c r="B49" s="1187"/>
      <c r="C49" s="946"/>
    </row>
    <row r="50" spans="1:3" x14ac:dyDescent="0.2">
      <c r="A50" s="1188"/>
      <c r="B50" s="1190"/>
      <c r="C50" s="946"/>
    </row>
    <row r="51" spans="1:3" x14ac:dyDescent="0.2">
      <c r="A51" s="1188"/>
      <c r="B51" s="946"/>
      <c r="C51" s="946"/>
    </row>
  </sheetData>
  <mergeCells count="2">
    <mergeCell ref="A22:D22"/>
    <mergeCell ref="A23:K23"/>
  </mergeCells>
  <hyperlinks>
    <hyperlink ref="K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4"/>
  <sheetViews>
    <sheetView zoomScaleNormal="100" zoomScaleSheetLayoutView="100" workbookViewId="0">
      <selection activeCell="L18" sqref="L18"/>
    </sheetView>
  </sheetViews>
  <sheetFormatPr defaultRowHeight="12.75" x14ac:dyDescent="0.2"/>
  <cols>
    <col min="1" max="1" width="23.7109375" style="942" customWidth="1"/>
    <col min="2" max="6" width="12.7109375" style="942" customWidth="1"/>
    <col min="7" max="7" width="12.85546875" style="942" customWidth="1"/>
    <col min="8" max="12" width="12.7109375" style="942" customWidth="1"/>
    <col min="13" max="256" width="9.140625" style="942"/>
    <col min="257" max="257" width="23.7109375" style="942" customWidth="1"/>
    <col min="258" max="262" width="12.7109375" style="942" customWidth="1"/>
    <col min="263" max="263" width="12.85546875" style="942" customWidth="1"/>
    <col min="264" max="268" width="12.7109375" style="942" customWidth="1"/>
    <col min="269" max="512" width="9.140625" style="942"/>
    <col min="513" max="513" width="23.7109375" style="942" customWidth="1"/>
    <col min="514" max="518" width="12.7109375" style="942" customWidth="1"/>
    <col min="519" max="519" width="12.85546875" style="942" customWidth="1"/>
    <col min="520" max="524" width="12.7109375" style="942" customWidth="1"/>
    <col min="525" max="768" width="9.140625" style="942"/>
    <col min="769" max="769" width="23.7109375" style="942" customWidth="1"/>
    <col min="770" max="774" width="12.7109375" style="942" customWidth="1"/>
    <col min="775" max="775" width="12.85546875" style="942" customWidth="1"/>
    <col min="776" max="780" width="12.7109375" style="942" customWidth="1"/>
    <col min="781" max="1024" width="9.140625" style="942"/>
    <col min="1025" max="1025" width="23.7109375" style="942" customWidth="1"/>
    <col min="1026" max="1030" width="12.7109375" style="942" customWidth="1"/>
    <col min="1031" max="1031" width="12.85546875" style="942" customWidth="1"/>
    <col min="1032" max="1036" width="12.7109375" style="942" customWidth="1"/>
    <col min="1037" max="1280" width="9.140625" style="942"/>
    <col min="1281" max="1281" width="23.7109375" style="942" customWidth="1"/>
    <col min="1282" max="1286" width="12.7109375" style="942" customWidth="1"/>
    <col min="1287" max="1287" width="12.85546875" style="942" customWidth="1"/>
    <col min="1288" max="1292" width="12.7109375" style="942" customWidth="1"/>
    <col min="1293" max="1536" width="9.140625" style="942"/>
    <col min="1537" max="1537" width="23.7109375" style="942" customWidth="1"/>
    <col min="1538" max="1542" width="12.7109375" style="942" customWidth="1"/>
    <col min="1543" max="1543" width="12.85546875" style="942" customWidth="1"/>
    <col min="1544" max="1548" width="12.7109375" style="942" customWidth="1"/>
    <col min="1549" max="1792" width="9.140625" style="942"/>
    <col min="1793" max="1793" width="23.7109375" style="942" customWidth="1"/>
    <col min="1794" max="1798" width="12.7109375" style="942" customWidth="1"/>
    <col min="1799" max="1799" width="12.85546875" style="942" customWidth="1"/>
    <col min="1800" max="1804" width="12.7109375" style="942" customWidth="1"/>
    <col min="1805" max="2048" width="9.140625" style="942"/>
    <col min="2049" max="2049" width="23.7109375" style="942" customWidth="1"/>
    <col min="2050" max="2054" width="12.7109375" style="942" customWidth="1"/>
    <col min="2055" max="2055" width="12.85546875" style="942" customWidth="1"/>
    <col min="2056" max="2060" width="12.7109375" style="942" customWidth="1"/>
    <col min="2061" max="2304" width="9.140625" style="942"/>
    <col min="2305" max="2305" width="23.7109375" style="942" customWidth="1"/>
    <col min="2306" max="2310" width="12.7109375" style="942" customWidth="1"/>
    <col min="2311" max="2311" width="12.85546875" style="942" customWidth="1"/>
    <col min="2312" max="2316" width="12.7109375" style="942" customWidth="1"/>
    <col min="2317" max="2560" width="9.140625" style="942"/>
    <col min="2561" max="2561" width="23.7109375" style="942" customWidth="1"/>
    <col min="2562" max="2566" width="12.7109375" style="942" customWidth="1"/>
    <col min="2567" max="2567" width="12.85546875" style="942" customWidth="1"/>
    <col min="2568" max="2572" width="12.7109375" style="942" customWidth="1"/>
    <col min="2573" max="2816" width="9.140625" style="942"/>
    <col min="2817" max="2817" width="23.7109375" style="942" customWidth="1"/>
    <col min="2818" max="2822" width="12.7109375" style="942" customWidth="1"/>
    <col min="2823" max="2823" width="12.85546875" style="942" customWidth="1"/>
    <col min="2824" max="2828" width="12.7109375" style="942" customWidth="1"/>
    <col min="2829" max="3072" width="9.140625" style="942"/>
    <col min="3073" max="3073" width="23.7109375" style="942" customWidth="1"/>
    <col min="3074" max="3078" width="12.7109375" style="942" customWidth="1"/>
    <col min="3079" max="3079" width="12.85546875" style="942" customWidth="1"/>
    <col min="3080" max="3084" width="12.7109375" style="942" customWidth="1"/>
    <col min="3085" max="3328" width="9.140625" style="942"/>
    <col min="3329" max="3329" width="23.7109375" style="942" customWidth="1"/>
    <col min="3330" max="3334" width="12.7109375" style="942" customWidth="1"/>
    <col min="3335" max="3335" width="12.85546875" style="942" customWidth="1"/>
    <col min="3336" max="3340" width="12.7109375" style="942" customWidth="1"/>
    <col min="3341" max="3584" width="9.140625" style="942"/>
    <col min="3585" max="3585" width="23.7109375" style="942" customWidth="1"/>
    <col min="3586" max="3590" width="12.7109375" style="942" customWidth="1"/>
    <col min="3591" max="3591" width="12.85546875" style="942" customWidth="1"/>
    <col min="3592" max="3596" width="12.7109375" style="942" customWidth="1"/>
    <col min="3597" max="3840" width="9.140625" style="942"/>
    <col min="3841" max="3841" width="23.7109375" style="942" customWidth="1"/>
    <col min="3842" max="3846" width="12.7109375" style="942" customWidth="1"/>
    <col min="3847" max="3847" width="12.85546875" style="942" customWidth="1"/>
    <col min="3848" max="3852" width="12.7109375" style="942" customWidth="1"/>
    <col min="3853" max="4096" width="9.140625" style="942"/>
    <col min="4097" max="4097" width="23.7109375" style="942" customWidth="1"/>
    <col min="4098" max="4102" width="12.7109375" style="942" customWidth="1"/>
    <col min="4103" max="4103" width="12.85546875" style="942" customWidth="1"/>
    <col min="4104" max="4108" width="12.7109375" style="942" customWidth="1"/>
    <col min="4109" max="4352" width="9.140625" style="942"/>
    <col min="4353" max="4353" width="23.7109375" style="942" customWidth="1"/>
    <col min="4354" max="4358" width="12.7109375" style="942" customWidth="1"/>
    <col min="4359" max="4359" width="12.85546875" style="942" customWidth="1"/>
    <col min="4360" max="4364" width="12.7109375" style="942" customWidth="1"/>
    <col min="4365" max="4608" width="9.140625" style="942"/>
    <col min="4609" max="4609" width="23.7109375" style="942" customWidth="1"/>
    <col min="4610" max="4614" width="12.7109375" style="942" customWidth="1"/>
    <col min="4615" max="4615" width="12.85546875" style="942" customWidth="1"/>
    <col min="4616" max="4620" width="12.7109375" style="942" customWidth="1"/>
    <col min="4621" max="4864" width="9.140625" style="942"/>
    <col min="4865" max="4865" width="23.7109375" style="942" customWidth="1"/>
    <col min="4866" max="4870" width="12.7109375" style="942" customWidth="1"/>
    <col min="4871" max="4871" width="12.85546875" style="942" customWidth="1"/>
    <col min="4872" max="4876" width="12.7109375" style="942" customWidth="1"/>
    <col min="4877" max="5120" width="9.140625" style="942"/>
    <col min="5121" max="5121" width="23.7109375" style="942" customWidth="1"/>
    <col min="5122" max="5126" width="12.7109375" style="942" customWidth="1"/>
    <col min="5127" max="5127" width="12.85546875" style="942" customWidth="1"/>
    <col min="5128" max="5132" width="12.7109375" style="942" customWidth="1"/>
    <col min="5133" max="5376" width="9.140625" style="942"/>
    <col min="5377" max="5377" width="23.7109375" style="942" customWidth="1"/>
    <col min="5378" max="5382" width="12.7109375" style="942" customWidth="1"/>
    <col min="5383" max="5383" width="12.85546875" style="942" customWidth="1"/>
    <col min="5384" max="5388" width="12.7109375" style="942" customWidth="1"/>
    <col min="5389" max="5632" width="9.140625" style="942"/>
    <col min="5633" max="5633" width="23.7109375" style="942" customWidth="1"/>
    <col min="5634" max="5638" width="12.7109375" style="942" customWidth="1"/>
    <col min="5639" max="5639" width="12.85546875" style="942" customWidth="1"/>
    <col min="5640" max="5644" width="12.7109375" style="942" customWidth="1"/>
    <col min="5645" max="5888" width="9.140625" style="942"/>
    <col min="5889" max="5889" width="23.7109375" style="942" customWidth="1"/>
    <col min="5890" max="5894" width="12.7109375" style="942" customWidth="1"/>
    <col min="5895" max="5895" width="12.85546875" style="942" customWidth="1"/>
    <col min="5896" max="5900" width="12.7109375" style="942" customWidth="1"/>
    <col min="5901" max="6144" width="9.140625" style="942"/>
    <col min="6145" max="6145" width="23.7109375" style="942" customWidth="1"/>
    <col min="6146" max="6150" width="12.7109375" style="942" customWidth="1"/>
    <col min="6151" max="6151" width="12.85546875" style="942" customWidth="1"/>
    <col min="6152" max="6156" width="12.7109375" style="942" customWidth="1"/>
    <col min="6157" max="6400" width="9.140625" style="942"/>
    <col min="6401" max="6401" width="23.7109375" style="942" customWidth="1"/>
    <col min="6402" max="6406" width="12.7109375" style="942" customWidth="1"/>
    <col min="6407" max="6407" width="12.85546875" style="942" customWidth="1"/>
    <col min="6408" max="6412" width="12.7109375" style="942" customWidth="1"/>
    <col min="6413" max="6656" width="9.140625" style="942"/>
    <col min="6657" max="6657" width="23.7109375" style="942" customWidth="1"/>
    <col min="6658" max="6662" width="12.7109375" style="942" customWidth="1"/>
    <col min="6663" max="6663" width="12.85546875" style="942" customWidth="1"/>
    <col min="6664" max="6668" width="12.7109375" style="942" customWidth="1"/>
    <col min="6669" max="6912" width="9.140625" style="942"/>
    <col min="6913" max="6913" width="23.7109375" style="942" customWidth="1"/>
    <col min="6914" max="6918" width="12.7109375" style="942" customWidth="1"/>
    <col min="6919" max="6919" width="12.85546875" style="942" customWidth="1"/>
    <col min="6920" max="6924" width="12.7109375" style="942" customWidth="1"/>
    <col min="6925" max="7168" width="9.140625" style="942"/>
    <col min="7169" max="7169" width="23.7109375" style="942" customWidth="1"/>
    <col min="7170" max="7174" width="12.7109375" style="942" customWidth="1"/>
    <col min="7175" max="7175" width="12.85546875" style="942" customWidth="1"/>
    <col min="7176" max="7180" width="12.7109375" style="942" customWidth="1"/>
    <col min="7181" max="7424" width="9.140625" style="942"/>
    <col min="7425" max="7425" width="23.7109375" style="942" customWidth="1"/>
    <col min="7426" max="7430" width="12.7109375" style="942" customWidth="1"/>
    <col min="7431" max="7431" width="12.85546875" style="942" customWidth="1"/>
    <col min="7432" max="7436" width="12.7109375" style="942" customWidth="1"/>
    <col min="7437" max="7680" width="9.140625" style="942"/>
    <col min="7681" max="7681" width="23.7109375" style="942" customWidth="1"/>
    <col min="7682" max="7686" width="12.7109375" style="942" customWidth="1"/>
    <col min="7687" max="7687" width="12.85546875" style="942" customWidth="1"/>
    <col min="7688" max="7692" width="12.7109375" style="942" customWidth="1"/>
    <col min="7693" max="7936" width="9.140625" style="942"/>
    <col min="7937" max="7937" width="23.7109375" style="942" customWidth="1"/>
    <col min="7938" max="7942" width="12.7109375" style="942" customWidth="1"/>
    <col min="7943" max="7943" width="12.85546875" style="942" customWidth="1"/>
    <col min="7944" max="7948" width="12.7109375" style="942" customWidth="1"/>
    <col min="7949" max="8192" width="9.140625" style="942"/>
    <col min="8193" max="8193" width="23.7109375" style="942" customWidth="1"/>
    <col min="8194" max="8198" width="12.7109375" style="942" customWidth="1"/>
    <col min="8199" max="8199" width="12.85546875" style="942" customWidth="1"/>
    <col min="8200" max="8204" width="12.7109375" style="942" customWidth="1"/>
    <col min="8205" max="8448" width="9.140625" style="942"/>
    <col min="8449" max="8449" width="23.7109375" style="942" customWidth="1"/>
    <col min="8450" max="8454" width="12.7109375" style="942" customWidth="1"/>
    <col min="8455" max="8455" width="12.85546875" style="942" customWidth="1"/>
    <col min="8456" max="8460" width="12.7109375" style="942" customWidth="1"/>
    <col min="8461" max="8704" width="9.140625" style="942"/>
    <col min="8705" max="8705" width="23.7109375" style="942" customWidth="1"/>
    <col min="8706" max="8710" width="12.7109375" style="942" customWidth="1"/>
    <col min="8711" max="8711" width="12.85546875" style="942" customWidth="1"/>
    <col min="8712" max="8716" width="12.7109375" style="942" customWidth="1"/>
    <col min="8717" max="8960" width="9.140625" style="942"/>
    <col min="8961" max="8961" width="23.7109375" style="942" customWidth="1"/>
    <col min="8962" max="8966" width="12.7109375" style="942" customWidth="1"/>
    <col min="8967" max="8967" width="12.85546875" style="942" customWidth="1"/>
    <col min="8968" max="8972" width="12.7109375" style="942" customWidth="1"/>
    <col min="8973" max="9216" width="9.140625" style="942"/>
    <col min="9217" max="9217" width="23.7109375" style="942" customWidth="1"/>
    <col min="9218" max="9222" width="12.7109375" style="942" customWidth="1"/>
    <col min="9223" max="9223" width="12.85546875" style="942" customWidth="1"/>
    <col min="9224" max="9228" width="12.7109375" style="942" customWidth="1"/>
    <col min="9229" max="9472" width="9.140625" style="942"/>
    <col min="9473" max="9473" width="23.7109375" style="942" customWidth="1"/>
    <col min="9474" max="9478" width="12.7109375" style="942" customWidth="1"/>
    <col min="9479" max="9479" width="12.85546875" style="942" customWidth="1"/>
    <col min="9480" max="9484" width="12.7109375" style="942" customWidth="1"/>
    <col min="9485" max="9728" width="9.140625" style="942"/>
    <col min="9729" max="9729" width="23.7109375" style="942" customWidth="1"/>
    <col min="9730" max="9734" width="12.7109375" style="942" customWidth="1"/>
    <col min="9735" max="9735" width="12.85546875" style="942" customWidth="1"/>
    <col min="9736" max="9740" width="12.7109375" style="942" customWidth="1"/>
    <col min="9741" max="9984" width="9.140625" style="942"/>
    <col min="9985" max="9985" width="23.7109375" style="942" customWidth="1"/>
    <col min="9986" max="9990" width="12.7109375" style="942" customWidth="1"/>
    <col min="9991" max="9991" width="12.85546875" style="942" customWidth="1"/>
    <col min="9992" max="9996" width="12.7109375" style="942" customWidth="1"/>
    <col min="9997" max="10240" width="9.140625" style="942"/>
    <col min="10241" max="10241" width="23.7109375" style="942" customWidth="1"/>
    <col min="10242" max="10246" width="12.7109375" style="942" customWidth="1"/>
    <col min="10247" max="10247" width="12.85546875" style="942" customWidth="1"/>
    <col min="10248" max="10252" width="12.7109375" style="942" customWidth="1"/>
    <col min="10253" max="10496" width="9.140625" style="942"/>
    <col min="10497" max="10497" width="23.7109375" style="942" customWidth="1"/>
    <col min="10498" max="10502" width="12.7109375" style="942" customWidth="1"/>
    <col min="10503" max="10503" width="12.85546875" style="942" customWidth="1"/>
    <col min="10504" max="10508" width="12.7109375" style="942" customWidth="1"/>
    <col min="10509" max="10752" width="9.140625" style="942"/>
    <col min="10753" max="10753" width="23.7109375" style="942" customWidth="1"/>
    <col min="10754" max="10758" width="12.7109375" style="942" customWidth="1"/>
    <col min="10759" max="10759" width="12.85546875" style="942" customWidth="1"/>
    <col min="10760" max="10764" width="12.7109375" style="942" customWidth="1"/>
    <col min="10765" max="11008" width="9.140625" style="942"/>
    <col min="11009" max="11009" width="23.7109375" style="942" customWidth="1"/>
    <col min="11010" max="11014" width="12.7109375" style="942" customWidth="1"/>
    <col min="11015" max="11015" width="12.85546875" style="942" customWidth="1"/>
    <col min="11016" max="11020" width="12.7109375" style="942" customWidth="1"/>
    <col min="11021" max="11264" width="9.140625" style="942"/>
    <col min="11265" max="11265" width="23.7109375" style="942" customWidth="1"/>
    <col min="11266" max="11270" width="12.7109375" style="942" customWidth="1"/>
    <col min="11271" max="11271" width="12.85546875" style="942" customWidth="1"/>
    <col min="11272" max="11276" width="12.7109375" style="942" customWidth="1"/>
    <col min="11277" max="11520" width="9.140625" style="942"/>
    <col min="11521" max="11521" width="23.7109375" style="942" customWidth="1"/>
    <col min="11522" max="11526" width="12.7109375" style="942" customWidth="1"/>
    <col min="11527" max="11527" width="12.85546875" style="942" customWidth="1"/>
    <col min="11528" max="11532" width="12.7109375" style="942" customWidth="1"/>
    <col min="11533" max="11776" width="9.140625" style="942"/>
    <col min="11777" max="11777" width="23.7109375" style="942" customWidth="1"/>
    <col min="11778" max="11782" width="12.7109375" style="942" customWidth="1"/>
    <col min="11783" max="11783" width="12.85546875" style="942" customWidth="1"/>
    <col min="11784" max="11788" width="12.7109375" style="942" customWidth="1"/>
    <col min="11789" max="12032" width="9.140625" style="942"/>
    <col min="12033" max="12033" width="23.7109375" style="942" customWidth="1"/>
    <col min="12034" max="12038" width="12.7109375" style="942" customWidth="1"/>
    <col min="12039" max="12039" width="12.85546875" style="942" customWidth="1"/>
    <col min="12040" max="12044" width="12.7109375" style="942" customWidth="1"/>
    <col min="12045" max="12288" width="9.140625" style="942"/>
    <col min="12289" max="12289" width="23.7109375" style="942" customWidth="1"/>
    <col min="12290" max="12294" width="12.7109375" style="942" customWidth="1"/>
    <col min="12295" max="12295" width="12.85546875" style="942" customWidth="1"/>
    <col min="12296" max="12300" width="12.7109375" style="942" customWidth="1"/>
    <col min="12301" max="12544" width="9.140625" style="942"/>
    <col min="12545" max="12545" width="23.7109375" style="942" customWidth="1"/>
    <col min="12546" max="12550" width="12.7109375" style="942" customWidth="1"/>
    <col min="12551" max="12551" width="12.85546875" style="942" customWidth="1"/>
    <col min="12552" max="12556" width="12.7109375" style="942" customWidth="1"/>
    <col min="12557" max="12800" width="9.140625" style="942"/>
    <col min="12801" max="12801" width="23.7109375" style="942" customWidth="1"/>
    <col min="12802" max="12806" width="12.7109375" style="942" customWidth="1"/>
    <col min="12807" max="12807" width="12.85546875" style="942" customWidth="1"/>
    <col min="12808" max="12812" width="12.7109375" style="942" customWidth="1"/>
    <col min="12813" max="13056" width="9.140625" style="942"/>
    <col min="13057" max="13057" width="23.7109375" style="942" customWidth="1"/>
    <col min="13058" max="13062" width="12.7109375" style="942" customWidth="1"/>
    <col min="13063" max="13063" width="12.85546875" style="942" customWidth="1"/>
    <col min="13064" max="13068" width="12.7109375" style="942" customWidth="1"/>
    <col min="13069" max="13312" width="9.140625" style="942"/>
    <col min="13313" max="13313" width="23.7109375" style="942" customWidth="1"/>
    <col min="13314" max="13318" width="12.7109375" style="942" customWidth="1"/>
    <col min="13319" max="13319" width="12.85546875" style="942" customWidth="1"/>
    <col min="13320" max="13324" width="12.7109375" style="942" customWidth="1"/>
    <col min="13325" max="13568" width="9.140625" style="942"/>
    <col min="13569" max="13569" width="23.7109375" style="942" customWidth="1"/>
    <col min="13570" max="13574" width="12.7109375" style="942" customWidth="1"/>
    <col min="13575" max="13575" width="12.85546875" style="942" customWidth="1"/>
    <col min="13576" max="13580" width="12.7109375" style="942" customWidth="1"/>
    <col min="13581" max="13824" width="9.140625" style="942"/>
    <col min="13825" max="13825" width="23.7109375" style="942" customWidth="1"/>
    <col min="13826" max="13830" width="12.7109375" style="942" customWidth="1"/>
    <col min="13831" max="13831" width="12.85546875" style="942" customWidth="1"/>
    <col min="13832" max="13836" width="12.7109375" style="942" customWidth="1"/>
    <col min="13837" max="14080" width="9.140625" style="942"/>
    <col min="14081" max="14081" width="23.7109375" style="942" customWidth="1"/>
    <col min="14082" max="14086" width="12.7109375" style="942" customWidth="1"/>
    <col min="14087" max="14087" width="12.85546875" style="942" customWidth="1"/>
    <col min="14088" max="14092" width="12.7109375" style="942" customWidth="1"/>
    <col min="14093" max="14336" width="9.140625" style="942"/>
    <col min="14337" max="14337" width="23.7109375" style="942" customWidth="1"/>
    <col min="14338" max="14342" width="12.7109375" style="942" customWidth="1"/>
    <col min="14343" max="14343" width="12.85546875" style="942" customWidth="1"/>
    <col min="14344" max="14348" width="12.7109375" style="942" customWidth="1"/>
    <col min="14349" max="14592" width="9.140625" style="942"/>
    <col min="14593" max="14593" width="23.7109375" style="942" customWidth="1"/>
    <col min="14594" max="14598" width="12.7109375" style="942" customWidth="1"/>
    <col min="14599" max="14599" width="12.85546875" style="942" customWidth="1"/>
    <col min="14600" max="14604" width="12.7109375" style="942" customWidth="1"/>
    <col min="14605" max="14848" width="9.140625" style="942"/>
    <col min="14849" max="14849" width="23.7109375" style="942" customWidth="1"/>
    <col min="14850" max="14854" width="12.7109375" style="942" customWidth="1"/>
    <col min="14855" max="14855" width="12.85546875" style="942" customWidth="1"/>
    <col min="14856" max="14860" width="12.7109375" style="942" customWidth="1"/>
    <col min="14861" max="15104" width="9.140625" style="942"/>
    <col min="15105" max="15105" width="23.7109375" style="942" customWidth="1"/>
    <col min="15106" max="15110" width="12.7109375" style="942" customWidth="1"/>
    <col min="15111" max="15111" width="12.85546875" style="942" customWidth="1"/>
    <col min="15112" max="15116" width="12.7109375" style="942" customWidth="1"/>
    <col min="15117" max="15360" width="9.140625" style="942"/>
    <col min="15361" max="15361" width="23.7109375" style="942" customWidth="1"/>
    <col min="15362" max="15366" width="12.7109375" style="942" customWidth="1"/>
    <col min="15367" max="15367" width="12.85546875" style="942" customWidth="1"/>
    <col min="15368" max="15372" width="12.7109375" style="942" customWidth="1"/>
    <col min="15373" max="15616" width="9.140625" style="942"/>
    <col min="15617" max="15617" width="23.7109375" style="942" customWidth="1"/>
    <col min="15618" max="15622" width="12.7109375" style="942" customWidth="1"/>
    <col min="15623" max="15623" width="12.85546875" style="942" customWidth="1"/>
    <col min="15624" max="15628" width="12.7109375" style="942" customWidth="1"/>
    <col min="15629" max="15872" width="9.140625" style="942"/>
    <col min="15873" max="15873" width="23.7109375" style="942" customWidth="1"/>
    <col min="15874" max="15878" width="12.7109375" style="942" customWidth="1"/>
    <col min="15879" max="15879" width="12.85546875" style="942" customWidth="1"/>
    <col min="15880" max="15884" width="12.7109375" style="942" customWidth="1"/>
    <col min="15885" max="16128" width="9.140625" style="942"/>
    <col min="16129" max="16129" width="23.7109375" style="942" customWidth="1"/>
    <col min="16130" max="16134" width="12.7109375" style="942" customWidth="1"/>
    <col min="16135" max="16135" width="12.85546875" style="942" customWidth="1"/>
    <col min="16136" max="16140" width="12.7109375" style="942" customWidth="1"/>
    <col min="16141" max="16384" width="9.140625" style="942"/>
  </cols>
  <sheetData>
    <row r="1" spans="1:12" x14ac:dyDescent="0.2">
      <c r="A1" s="1191" t="s">
        <v>155</v>
      </c>
      <c r="B1" s="1471"/>
      <c r="C1" s="1471"/>
      <c r="D1" s="1471"/>
      <c r="E1" s="1471"/>
      <c r="F1" s="1471"/>
      <c r="G1" s="1471"/>
      <c r="H1" s="1471"/>
      <c r="I1" s="1471"/>
      <c r="J1" s="1471"/>
      <c r="K1" s="1471"/>
      <c r="L1" s="913" t="s">
        <v>531</v>
      </c>
    </row>
    <row r="2" spans="1:12" x14ac:dyDescent="0.2">
      <c r="A2" s="1191" t="s">
        <v>506</v>
      </c>
      <c r="B2" s="1471"/>
      <c r="C2" s="1471"/>
      <c r="D2" s="1471"/>
      <c r="E2" s="1471"/>
      <c r="F2" s="1471"/>
      <c r="G2" s="1471"/>
      <c r="H2" s="1471"/>
      <c r="I2" s="1471"/>
      <c r="J2" s="1471"/>
      <c r="K2" s="1471"/>
      <c r="L2" s="1192"/>
    </row>
    <row r="3" spans="1:12" ht="12.75" customHeight="1" x14ac:dyDescent="0.2">
      <c r="A3" s="1193" t="s">
        <v>892</v>
      </c>
      <c r="B3" s="1193"/>
      <c r="C3" s="1193"/>
      <c r="D3" s="1193"/>
      <c r="E3" s="1193"/>
      <c r="F3" s="1193"/>
      <c r="G3" s="1193"/>
      <c r="H3" s="1193"/>
      <c r="I3" s="1193"/>
      <c r="J3" s="1193"/>
      <c r="K3" s="1193"/>
      <c r="L3" s="1193"/>
    </row>
    <row r="4" spans="1:12" x14ac:dyDescent="0.2">
      <c r="A4" s="966"/>
      <c r="B4" s="966"/>
      <c r="C4" s="966"/>
      <c r="D4" s="966"/>
      <c r="E4" s="966"/>
      <c r="F4" s="966"/>
      <c r="G4" s="966"/>
      <c r="H4" s="966"/>
      <c r="I4" s="966"/>
      <c r="J4" s="966"/>
      <c r="K4" s="966"/>
      <c r="L4" s="966"/>
    </row>
    <row r="5" spans="1:12" ht="12.75" customHeight="1" x14ac:dyDescent="0.2">
      <c r="A5" s="1472" t="s">
        <v>847</v>
      </c>
      <c r="B5" s="1474" t="s">
        <v>375</v>
      </c>
      <c r="C5" s="1474"/>
      <c r="D5" s="1474" t="s">
        <v>848</v>
      </c>
      <c r="E5" s="1474"/>
      <c r="F5" s="1474"/>
      <c r="G5" s="1474"/>
      <c r="H5" s="1475" t="s">
        <v>849</v>
      </c>
      <c r="I5" s="1474" t="s">
        <v>850</v>
      </c>
      <c r="J5" s="1474"/>
      <c r="K5" s="1474"/>
      <c r="L5" s="1475" t="s">
        <v>152</v>
      </c>
    </row>
    <row r="6" spans="1:12" ht="12.75" customHeight="1" x14ac:dyDescent="0.2">
      <c r="A6" s="1473"/>
      <c r="B6" s="1478" t="s">
        <v>851</v>
      </c>
      <c r="C6" s="1478" t="s">
        <v>852</v>
      </c>
      <c r="D6" s="1478" t="s">
        <v>146</v>
      </c>
      <c r="E6" s="1478" t="s">
        <v>236</v>
      </c>
      <c r="F6" s="1478" t="s">
        <v>853</v>
      </c>
      <c r="G6" s="1478" t="s">
        <v>854</v>
      </c>
      <c r="H6" s="1476"/>
      <c r="I6" s="1478" t="s">
        <v>855</v>
      </c>
      <c r="J6" s="1480" t="s">
        <v>856</v>
      </c>
      <c r="K6" s="1480"/>
      <c r="L6" s="1476"/>
    </row>
    <row r="7" spans="1:12" ht="28.5" customHeight="1" x14ac:dyDescent="0.2">
      <c r="A7" s="1473"/>
      <c r="B7" s="1478"/>
      <c r="C7" s="1478"/>
      <c r="D7" s="1478"/>
      <c r="E7" s="1478"/>
      <c r="F7" s="1478"/>
      <c r="G7" s="1478"/>
      <c r="H7" s="1477"/>
      <c r="I7" s="1478"/>
      <c r="J7" s="1194" t="s">
        <v>857</v>
      </c>
      <c r="K7" s="1194" t="s">
        <v>858</v>
      </c>
      <c r="L7" s="1476"/>
    </row>
    <row r="8" spans="1:12" x14ac:dyDescent="0.2">
      <c r="A8" s="1195">
        <v>2003</v>
      </c>
      <c r="B8" s="1247">
        <v>2579</v>
      </c>
      <c r="C8" s="1248">
        <v>3693</v>
      </c>
      <c r="D8" s="1247">
        <v>4860</v>
      </c>
      <c r="E8" s="1248">
        <v>6653</v>
      </c>
      <c r="F8" s="1248">
        <v>3922</v>
      </c>
      <c r="G8" s="1249">
        <v>1558</v>
      </c>
      <c r="H8" s="1259">
        <v>90487</v>
      </c>
      <c r="I8" s="1247">
        <v>86423</v>
      </c>
      <c r="J8" s="1248">
        <v>14965</v>
      </c>
      <c r="K8" s="1249">
        <v>32769</v>
      </c>
      <c r="L8" s="1196">
        <v>247909</v>
      </c>
    </row>
    <row r="9" spans="1:12" x14ac:dyDescent="0.2">
      <c r="A9" s="1197">
        <v>2004</v>
      </c>
      <c r="B9" s="1250">
        <v>2579</v>
      </c>
      <c r="C9" s="1251">
        <v>3290</v>
      </c>
      <c r="D9" s="1250">
        <v>5323</v>
      </c>
      <c r="E9" s="1251">
        <v>5871</v>
      </c>
      <c r="F9" s="1251">
        <v>4059</v>
      </c>
      <c r="G9" s="1252">
        <v>1610</v>
      </c>
      <c r="H9" s="1251">
        <v>93563</v>
      </c>
      <c r="I9" s="1250">
        <v>85870</v>
      </c>
      <c r="J9" s="1251">
        <v>16643</v>
      </c>
      <c r="K9" s="1252">
        <v>34103</v>
      </c>
      <c r="L9" s="975">
        <v>252911</v>
      </c>
    </row>
    <row r="10" spans="1:12" x14ac:dyDescent="0.2">
      <c r="A10" s="1197">
        <v>2005</v>
      </c>
      <c r="B10" s="1250">
        <v>2254</v>
      </c>
      <c r="C10" s="1251">
        <v>2866</v>
      </c>
      <c r="D10" s="1250">
        <v>4497</v>
      </c>
      <c r="E10" s="1251">
        <v>5351</v>
      </c>
      <c r="F10" s="1251">
        <v>4012</v>
      </c>
      <c r="G10" s="1252">
        <v>1463</v>
      </c>
      <c r="H10" s="1260">
        <v>93526</v>
      </c>
      <c r="I10" s="1250">
        <v>86010</v>
      </c>
      <c r="J10" s="1251">
        <v>17282</v>
      </c>
      <c r="K10" s="1252">
        <v>34311</v>
      </c>
      <c r="L10" s="975">
        <v>251572</v>
      </c>
    </row>
    <row r="11" spans="1:12" x14ac:dyDescent="0.2">
      <c r="A11" s="1197">
        <v>2006</v>
      </c>
      <c r="B11" s="1250">
        <v>2185</v>
      </c>
      <c r="C11" s="1251">
        <v>2454</v>
      </c>
      <c r="D11" s="1250">
        <v>4839</v>
      </c>
      <c r="E11" s="1251">
        <v>5541</v>
      </c>
      <c r="F11" s="1251">
        <v>3274</v>
      </c>
      <c r="G11" s="1252">
        <v>1369</v>
      </c>
      <c r="H11" s="1260">
        <v>97897</v>
      </c>
      <c r="I11" s="1250">
        <v>83160</v>
      </c>
      <c r="J11" s="1251">
        <v>17487</v>
      </c>
      <c r="K11" s="1252">
        <v>32339</v>
      </c>
      <c r="L11" s="975">
        <v>250545</v>
      </c>
    </row>
    <row r="12" spans="1:12" x14ac:dyDescent="0.2">
      <c r="A12" s="1197">
        <v>2007</v>
      </c>
      <c r="B12" s="1253">
        <v>2329</v>
      </c>
      <c r="C12" s="1254">
        <v>2951</v>
      </c>
      <c r="D12" s="1253">
        <v>4618.8</v>
      </c>
      <c r="E12" s="1254">
        <v>5454</v>
      </c>
      <c r="F12" s="1254">
        <v>3955</v>
      </c>
      <c r="G12" s="1255">
        <v>1400.5</v>
      </c>
      <c r="H12" s="1254">
        <v>99326</v>
      </c>
      <c r="I12" s="1253">
        <v>79713</v>
      </c>
      <c r="J12" s="1254">
        <v>17399.5</v>
      </c>
      <c r="K12" s="1255">
        <v>30799.3</v>
      </c>
      <c r="L12" s="975">
        <v>247946.1</v>
      </c>
    </row>
    <row r="13" spans="1:12" x14ac:dyDescent="0.2">
      <c r="A13" s="1197">
        <v>2008</v>
      </c>
      <c r="B13" s="1253">
        <v>2252</v>
      </c>
      <c r="C13" s="1254">
        <v>3216</v>
      </c>
      <c r="D13" s="1253">
        <v>5277.5</v>
      </c>
      <c r="E13" s="1254">
        <v>6103.5</v>
      </c>
      <c r="F13" s="1254">
        <v>3096.3</v>
      </c>
      <c r="G13" s="1255">
        <v>1178.5</v>
      </c>
      <c r="H13" s="1254">
        <v>101032</v>
      </c>
      <c r="I13" s="1253">
        <v>86716.2</v>
      </c>
      <c r="J13" s="1254">
        <v>19677.099999999999</v>
      </c>
      <c r="K13" s="1255">
        <v>33380.300000000003</v>
      </c>
      <c r="L13" s="975">
        <v>261929.4</v>
      </c>
    </row>
    <row r="14" spans="1:12" x14ac:dyDescent="0.2">
      <c r="A14" s="1197">
        <v>2009</v>
      </c>
      <c r="B14" s="1253">
        <v>2376</v>
      </c>
      <c r="C14" s="1254">
        <v>4012</v>
      </c>
      <c r="D14" s="1253">
        <v>2270</v>
      </c>
      <c r="E14" s="1254">
        <v>9805</v>
      </c>
      <c r="F14" s="1254">
        <v>3813</v>
      </c>
      <c r="G14" s="1255">
        <v>711</v>
      </c>
      <c r="H14" s="1254">
        <v>102163</v>
      </c>
      <c r="I14" s="1253">
        <v>90603</v>
      </c>
      <c r="J14" s="1254">
        <v>22008.5</v>
      </c>
      <c r="K14" s="1255">
        <v>33174.5</v>
      </c>
      <c r="L14" s="975">
        <v>270936</v>
      </c>
    </row>
    <row r="15" spans="1:12" x14ac:dyDescent="0.2">
      <c r="A15" s="1197">
        <v>2010</v>
      </c>
      <c r="B15" s="1253">
        <v>2062</v>
      </c>
      <c r="C15" s="1254">
        <v>2542</v>
      </c>
      <c r="D15" s="1253">
        <v>5738.5</v>
      </c>
      <c r="E15" s="1254">
        <v>5867.5</v>
      </c>
      <c r="F15" s="1254">
        <v>3389.5</v>
      </c>
      <c r="G15" s="1255">
        <v>1147.5</v>
      </c>
      <c r="H15" s="1254">
        <v>110969</v>
      </c>
      <c r="I15" s="1253">
        <v>93005.5</v>
      </c>
      <c r="J15" s="1254">
        <v>24230</v>
      </c>
      <c r="K15" s="1255">
        <v>33472</v>
      </c>
      <c r="L15" s="975">
        <v>282423.5</v>
      </c>
    </row>
    <row r="16" spans="1:12" x14ac:dyDescent="0.2">
      <c r="A16" s="1197">
        <v>2011</v>
      </c>
      <c r="B16" s="1253">
        <v>3492</v>
      </c>
      <c r="C16" s="1254">
        <v>5017</v>
      </c>
      <c r="D16" s="1253">
        <v>4674</v>
      </c>
      <c r="E16" s="1254">
        <v>5641</v>
      </c>
      <c r="F16" s="1254">
        <v>2405</v>
      </c>
      <c r="G16" s="1255">
        <v>613</v>
      </c>
      <c r="H16" s="1254">
        <v>106352</v>
      </c>
      <c r="I16" s="1253">
        <v>86891</v>
      </c>
      <c r="J16" s="1254">
        <v>25411</v>
      </c>
      <c r="K16" s="1255">
        <v>34344</v>
      </c>
      <c r="L16" s="975">
        <v>274840</v>
      </c>
    </row>
    <row r="17" spans="1:30" ht="14.25" x14ac:dyDescent="0.2">
      <c r="A17" s="1198" t="s">
        <v>859</v>
      </c>
      <c r="B17" s="1253">
        <v>3312</v>
      </c>
      <c r="C17" s="1254">
        <v>5199</v>
      </c>
      <c r="D17" s="1253">
        <v>4494</v>
      </c>
      <c r="E17" s="1254">
        <v>8482</v>
      </c>
      <c r="F17" s="1254" t="s">
        <v>361</v>
      </c>
      <c r="G17" s="1255" t="s">
        <v>361</v>
      </c>
      <c r="H17" s="1254">
        <v>106548</v>
      </c>
      <c r="I17" s="1253">
        <v>89595</v>
      </c>
      <c r="J17" s="1254">
        <v>29137</v>
      </c>
      <c r="K17" s="1255">
        <v>31268.5</v>
      </c>
      <c r="L17" s="975">
        <v>278035.5</v>
      </c>
    </row>
    <row r="18" spans="1:30" x14ac:dyDescent="0.2">
      <c r="A18" s="1197">
        <v>2013</v>
      </c>
      <c r="B18" s="1253">
        <v>3145</v>
      </c>
      <c r="C18" s="1254">
        <v>3652</v>
      </c>
      <c r="D18" s="1253">
        <v>3801</v>
      </c>
      <c r="E18" s="1254">
        <v>4333</v>
      </c>
      <c r="F18" s="1254">
        <v>2306</v>
      </c>
      <c r="G18" s="1255">
        <v>587</v>
      </c>
      <c r="H18" s="1254">
        <v>103596</v>
      </c>
      <c r="I18" s="1253">
        <v>87068</v>
      </c>
      <c r="J18" s="1254">
        <v>30186</v>
      </c>
      <c r="K18" s="1255">
        <v>31519.5</v>
      </c>
      <c r="L18" s="975">
        <v>270193.5</v>
      </c>
    </row>
    <row r="19" spans="1:30" x14ac:dyDescent="0.2">
      <c r="A19" s="1197">
        <v>2014</v>
      </c>
      <c r="B19" s="1253">
        <v>3015</v>
      </c>
      <c r="C19" s="1254">
        <v>4302</v>
      </c>
      <c r="D19" s="1253">
        <v>5236</v>
      </c>
      <c r="E19" s="1254">
        <v>6051</v>
      </c>
      <c r="F19" s="1254">
        <v>2427</v>
      </c>
      <c r="G19" s="1255">
        <v>663</v>
      </c>
      <c r="H19" s="1254">
        <v>105052</v>
      </c>
      <c r="I19" s="1253">
        <v>86883</v>
      </c>
      <c r="J19" s="1254">
        <v>30541.5</v>
      </c>
      <c r="K19" s="1255">
        <v>28444</v>
      </c>
      <c r="L19" s="975">
        <v>272614.5</v>
      </c>
    </row>
    <row r="20" spans="1:30" x14ac:dyDescent="0.2">
      <c r="A20" s="1199">
        <v>2015</v>
      </c>
      <c r="B20" s="1256">
        <v>2824</v>
      </c>
      <c r="C20" s="1257">
        <v>2990</v>
      </c>
      <c r="D20" s="1256">
        <v>4957</v>
      </c>
      <c r="E20" s="1257">
        <v>5618</v>
      </c>
      <c r="F20" s="1257">
        <v>2421</v>
      </c>
      <c r="G20" s="1258">
        <v>609</v>
      </c>
      <c r="H20" s="1257">
        <v>113966</v>
      </c>
      <c r="I20" s="1256">
        <v>87639.5</v>
      </c>
      <c r="J20" s="1257">
        <v>34319.25</v>
      </c>
      <c r="K20" s="1258">
        <v>23546</v>
      </c>
      <c r="L20" s="977">
        <v>278889.75</v>
      </c>
      <c r="M20" s="1200"/>
    </row>
    <row r="21" spans="1:30" x14ac:dyDescent="0.2">
      <c r="A21" s="1197"/>
      <c r="B21" s="1240"/>
      <c r="C21" s="1240"/>
      <c r="D21" s="1240"/>
      <c r="E21" s="1240"/>
      <c r="F21" s="1240"/>
      <c r="G21" s="1240"/>
      <c r="H21" s="1240"/>
      <c r="I21" s="1240"/>
      <c r="J21" s="1240"/>
      <c r="K21" s="1240"/>
      <c r="L21" s="1240"/>
      <c r="M21" s="1200"/>
      <c r="N21" s="1241"/>
    </row>
    <row r="22" spans="1:30" s="966" customFormat="1" x14ac:dyDescent="0.2">
      <c r="A22" s="1472" t="s">
        <v>860</v>
      </c>
      <c r="B22" s="1474" t="s">
        <v>375</v>
      </c>
      <c r="C22" s="1474"/>
      <c r="D22" s="1474" t="s">
        <v>848</v>
      </c>
      <c r="E22" s="1474"/>
      <c r="F22" s="1474"/>
      <c r="G22" s="1474"/>
      <c r="H22" s="1475" t="s">
        <v>849</v>
      </c>
      <c r="I22" s="1474" t="s">
        <v>850</v>
      </c>
      <c r="J22" s="1474"/>
      <c r="K22" s="1474"/>
      <c r="L22" s="1475" t="s">
        <v>152</v>
      </c>
      <c r="M22" s="942"/>
      <c r="N22" s="942"/>
      <c r="O22" s="942"/>
      <c r="P22" s="942"/>
      <c r="Q22" s="942"/>
      <c r="R22" s="942"/>
      <c r="S22" s="942"/>
      <c r="T22" s="942"/>
      <c r="U22" s="942"/>
      <c r="V22" s="942"/>
      <c r="W22" s="942"/>
      <c r="X22" s="942"/>
      <c r="Y22" s="942"/>
      <c r="Z22" s="942"/>
      <c r="AA22" s="942"/>
      <c r="AB22" s="942"/>
      <c r="AC22" s="942"/>
      <c r="AD22" s="942"/>
    </row>
    <row r="23" spans="1:30" ht="12.75" customHeight="1" x14ac:dyDescent="0.2">
      <c r="A23" s="1473"/>
      <c r="B23" s="1478" t="s">
        <v>851</v>
      </c>
      <c r="C23" s="1478" t="s">
        <v>852</v>
      </c>
      <c r="D23" s="1478" t="s">
        <v>146</v>
      </c>
      <c r="E23" s="1478" t="s">
        <v>236</v>
      </c>
      <c r="F23" s="1478" t="s">
        <v>853</v>
      </c>
      <c r="G23" s="1478" t="s">
        <v>854</v>
      </c>
      <c r="H23" s="1476"/>
      <c r="I23" s="1478" t="s">
        <v>855</v>
      </c>
      <c r="J23" s="1480" t="s">
        <v>856</v>
      </c>
      <c r="K23" s="1480"/>
      <c r="L23" s="1476"/>
    </row>
    <row r="24" spans="1:30" ht="12.75" customHeight="1" x14ac:dyDescent="0.2">
      <c r="A24" s="1481"/>
      <c r="B24" s="1479"/>
      <c r="C24" s="1479"/>
      <c r="D24" s="1478"/>
      <c r="E24" s="1478"/>
      <c r="F24" s="1478"/>
      <c r="G24" s="1478"/>
      <c r="H24" s="1477"/>
      <c r="I24" s="1479"/>
      <c r="J24" s="1201" t="s">
        <v>857</v>
      </c>
      <c r="K24" s="1201" t="s">
        <v>858</v>
      </c>
      <c r="L24" s="1477"/>
    </row>
    <row r="25" spans="1:30" ht="28.5" customHeight="1" x14ac:dyDescent="0.2">
      <c r="A25" s="1202"/>
      <c r="B25" s="1203"/>
      <c r="C25" s="1203"/>
      <c r="D25" s="1203"/>
      <c r="E25" s="1203"/>
      <c r="F25" s="1203"/>
      <c r="G25" s="1203"/>
      <c r="H25" s="1204"/>
      <c r="I25" s="1203"/>
      <c r="J25" s="1203"/>
      <c r="K25" s="1203"/>
      <c r="L25" s="1205"/>
    </row>
    <row r="26" spans="1:30" x14ac:dyDescent="0.2">
      <c r="A26" s="1206" t="s">
        <v>832</v>
      </c>
      <c r="B26" s="971">
        <v>951</v>
      </c>
      <c r="C26" s="971">
        <v>1942</v>
      </c>
      <c r="D26" s="971" t="s">
        <v>168</v>
      </c>
      <c r="E26" s="979">
        <v>381</v>
      </c>
      <c r="F26" s="971">
        <v>69</v>
      </c>
      <c r="G26" s="971" t="s">
        <v>168</v>
      </c>
      <c r="H26" s="971" t="s">
        <v>168</v>
      </c>
      <c r="I26" s="971" t="s">
        <v>168</v>
      </c>
      <c r="J26" s="971">
        <v>2</v>
      </c>
      <c r="K26" s="1207" t="s">
        <v>168</v>
      </c>
      <c r="L26" s="1208">
        <f>SUM(B26:K26)</f>
        <v>3345</v>
      </c>
    </row>
    <row r="27" spans="1:30" x14ac:dyDescent="0.2">
      <c r="A27" s="1202" t="s">
        <v>833</v>
      </c>
      <c r="B27" s="971">
        <v>1385</v>
      </c>
      <c r="C27" s="971">
        <v>951</v>
      </c>
      <c r="D27" s="971">
        <v>3867</v>
      </c>
      <c r="E27" s="979">
        <v>3927</v>
      </c>
      <c r="F27" s="971">
        <v>1944</v>
      </c>
      <c r="G27" s="971">
        <v>514</v>
      </c>
      <c r="H27" s="971">
        <v>3075</v>
      </c>
      <c r="I27" s="971">
        <v>20</v>
      </c>
      <c r="J27" s="1207">
        <v>54</v>
      </c>
      <c r="K27" s="1207">
        <v>20</v>
      </c>
      <c r="L27" s="1208">
        <f t="shared" ref="L27:L34" si="0">SUM(B27:K27)</f>
        <v>15757</v>
      </c>
    </row>
    <row r="28" spans="1:30" x14ac:dyDescent="0.2">
      <c r="A28" s="1202" t="s">
        <v>834</v>
      </c>
      <c r="B28" s="971">
        <v>103</v>
      </c>
      <c r="C28" s="971">
        <v>97</v>
      </c>
      <c r="D28" s="971">
        <v>691</v>
      </c>
      <c r="E28" s="979">
        <v>293</v>
      </c>
      <c r="F28" s="971">
        <v>351</v>
      </c>
      <c r="G28" s="971">
        <v>8</v>
      </c>
      <c r="H28" s="971">
        <v>2</v>
      </c>
      <c r="I28" s="971">
        <v>46</v>
      </c>
      <c r="J28" s="1207">
        <v>29</v>
      </c>
      <c r="K28" s="1207">
        <v>4.5</v>
      </c>
      <c r="L28" s="1208">
        <f t="shared" si="0"/>
        <v>1624.5</v>
      </c>
    </row>
    <row r="29" spans="1:30" x14ac:dyDescent="0.2">
      <c r="A29" s="1202" t="s">
        <v>835</v>
      </c>
      <c r="B29" s="971">
        <v>344</v>
      </c>
      <c r="C29" s="971" t="s">
        <v>168</v>
      </c>
      <c r="D29" s="971">
        <v>193</v>
      </c>
      <c r="E29" s="979">
        <v>733</v>
      </c>
      <c r="F29" s="971" t="s">
        <v>168</v>
      </c>
      <c r="G29" s="971">
        <v>4</v>
      </c>
      <c r="H29" s="971">
        <v>80745</v>
      </c>
      <c r="I29" s="971">
        <v>9264</v>
      </c>
      <c r="J29" s="1207">
        <v>20859.5</v>
      </c>
      <c r="K29" s="1207">
        <v>3543</v>
      </c>
      <c r="L29" s="1208">
        <f t="shared" si="0"/>
        <v>115685.5</v>
      </c>
    </row>
    <row r="30" spans="1:30" x14ac:dyDescent="0.2">
      <c r="A30" s="1206" t="s">
        <v>836</v>
      </c>
      <c r="B30" s="971" t="s">
        <v>168</v>
      </c>
      <c r="C30" s="971" t="s">
        <v>168</v>
      </c>
      <c r="D30" s="971" t="s">
        <v>168</v>
      </c>
      <c r="E30" s="1011" t="s">
        <v>168</v>
      </c>
      <c r="F30" s="971" t="s">
        <v>168</v>
      </c>
      <c r="G30" s="971" t="s">
        <v>168</v>
      </c>
      <c r="H30" s="971">
        <v>665</v>
      </c>
      <c r="I30" s="971">
        <v>77</v>
      </c>
      <c r="J30" s="1207">
        <v>232.5</v>
      </c>
      <c r="K30" s="1207">
        <v>29.5</v>
      </c>
      <c r="L30" s="1208">
        <f t="shared" si="0"/>
        <v>1004</v>
      </c>
    </row>
    <row r="31" spans="1:30" x14ac:dyDescent="0.2">
      <c r="A31" s="1206" t="s">
        <v>837</v>
      </c>
      <c r="B31" s="971">
        <v>41</v>
      </c>
      <c r="C31" s="971" t="s">
        <v>168</v>
      </c>
      <c r="D31" s="971">
        <v>206</v>
      </c>
      <c r="E31" s="979">
        <v>284</v>
      </c>
      <c r="F31" s="971" t="s">
        <v>168</v>
      </c>
      <c r="G31" s="971">
        <v>83</v>
      </c>
      <c r="H31" s="971">
        <v>29006</v>
      </c>
      <c r="I31" s="971">
        <v>2377.25</v>
      </c>
      <c r="J31" s="1207">
        <v>2495.25</v>
      </c>
      <c r="K31" s="1207">
        <v>735.5</v>
      </c>
      <c r="L31" s="1208">
        <f t="shared" si="0"/>
        <v>35228</v>
      </c>
    </row>
    <row r="32" spans="1:30" x14ac:dyDescent="0.2">
      <c r="A32" s="1206" t="s">
        <v>838</v>
      </c>
      <c r="B32" s="971" t="s">
        <v>168</v>
      </c>
      <c r="C32" s="971" t="s">
        <v>168</v>
      </c>
      <c r="D32" s="971" t="s">
        <v>168</v>
      </c>
      <c r="E32" s="1011" t="s">
        <v>168</v>
      </c>
      <c r="F32" s="971">
        <v>57</v>
      </c>
      <c r="G32" s="971" t="s">
        <v>168</v>
      </c>
      <c r="H32" s="971" t="s">
        <v>168</v>
      </c>
      <c r="I32" s="971">
        <v>50441</v>
      </c>
      <c r="J32" s="1207">
        <v>10540.5</v>
      </c>
      <c r="K32" s="1207">
        <v>16772.5</v>
      </c>
      <c r="L32" s="1208">
        <f t="shared" si="0"/>
        <v>77811</v>
      </c>
    </row>
    <row r="33" spans="1:13" x14ac:dyDescent="0.2">
      <c r="A33" s="1206" t="s">
        <v>839</v>
      </c>
      <c r="B33" s="971" t="s">
        <v>168</v>
      </c>
      <c r="C33" s="971" t="s">
        <v>168</v>
      </c>
      <c r="D33" s="971" t="s">
        <v>168</v>
      </c>
      <c r="E33" s="1011" t="s">
        <v>168</v>
      </c>
      <c r="F33" s="971" t="s">
        <v>168</v>
      </c>
      <c r="G33" s="971" t="s">
        <v>168</v>
      </c>
      <c r="H33" s="971" t="s">
        <v>168</v>
      </c>
      <c r="I33" s="971">
        <v>25414.25</v>
      </c>
      <c r="J33" s="1207">
        <v>106.5</v>
      </c>
      <c r="K33" s="1207">
        <v>2441</v>
      </c>
      <c r="L33" s="1208">
        <f t="shared" si="0"/>
        <v>27961.75</v>
      </c>
    </row>
    <row r="34" spans="1:13" x14ac:dyDescent="0.2">
      <c r="A34" s="1206" t="s">
        <v>861</v>
      </c>
      <c r="B34" s="971" t="s">
        <v>168</v>
      </c>
      <c r="C34" s="971" t="s">
        <v>168</v>
      </c>
      <c r="D34" s="971" t="s">
        <v>168</v>
      </c>
      <c r="E34" s="971" t="s">
        <v>168</v>
      </c>
      <c r="F34" s="971" t="s">
        <v>168</v>
      </c>
      <c r="G34" s="971" t="s">
        <v>168</v>
      </c>
      <c r="H34" s="971">
        <v>473</v>
      </c>
      <c r="I34" s="971" t="s">
        <v>168</v>
      </c>
      <c r="J34" s="971" t="s">
        <v>168</v>
      </c>
      <c r="K34" s="971" t="s">
        <v>168</v>
      </c>
      <c r="L34" s="1208">
        <f t="shared" si="0"/>
        <v>473</v>
      </c>
    </row>
    <row r="35" spans="1:13" x14ac:dyDescent="0.2">
      <c r="A35" s="1206"/>
      <c r="B35" s="1207"/>
      <c r="C35" s="1207"/>
      <c r="D35" s="1207"/>
      <c r="E35" s="979"/>
      <c r="F35" s="979"/>
      <c r="G35" s="1207"/>
      <c r="H35" s="1207"/>
      <c r="I35" s="1207"/>
      <c r="J35" s="1207"/>
      <c r="K35" s="1207"/>
      <c r="L35" s="1208"/>
    </row>
    <row r="36" spans="1:13" x14ac:dyDescent="0.2">
      <c r="A36" s="1209" t="s">
        <v>862</v>
      </c>
      <c r="B36" s="1210">
        <f>SUM(B26:B34)</f>
        <v>2824</v>
      </c>
      <c r="C36" s="1210">
        <f t="shared" ref="C36:K36" si="1">SUM(C26:C34)</f>
        <v>2990</v>
      </c>
      <c r="D36" s="1210">
        <f t="shared" si="1"/>
        <v>4957</v>
      </c>
      <c r="E36" s="1210">
        <f t="shared" si="1"/>
        <v>5618</v>
      </c>
      <c r="F36" s="1210">
        <f t="shared" si="1"/>
        <v>2421</v>
      </c>
      <c r="G36" s="1210">
        <f t="shared" si="1"/>
        <v>609</v>
      </c>
      <c r="H36" s="1210">
        <f t="shared" si="1"/>
        <v>113966</v>
      </c>
      <c r="I36" s="1210">
        <f t="shared" si="1"/>
        <v>87639.5</v>
      </c>
      <c r="J36" s="1210">
        <f t="shared" si="1"/>
        <v>34319.25</v>
      </c>
      <c r="K36" s="1210">
        <f t="shared" si="1"/>
        <v>23546</v>
      </c>
      <c r="L36" s="1210">
        <f>SUM(L26:L34)</f>
        <v>278889.75</v>
      </c>
    </row>
    <row r="37" spans="1:13" x14ac:dyDescent="0.2">
      <c r="A37" s="1211"/>
      <c r="B37" s="1208"/>
      <c r="C37" s="1208"/>
      <c r="D37" s="1208"/>
      <c r="E37" s="1208"/>
      <c r="F37" s="1208"/>
      <c r="G37" s="1208"/>
      <c r="H37" s="1208"/>
      <c r="I37" s="1208"/>
      <c r="J37" s="1208"/>
      <c r="K37" s="1208"/>
      <c r="L37" s="1208"/>
    </row>
    <row r="38" spans="1:13" s="966" customFormat="1" x14ac:dyDescent="0.2">
      <c r="A38" s="1472" t="s">
        <v>863</v>
      </c>
      <c r="B38" s="1474" t="s">
        <v>375</v>
      </c>
      <c r="C38" s="1474"/>
      <c r="D38" s="1474" t="s">
        <v>848</v>
      </c>
      <c r="E38" s="1474"/>
      <c r="F38" s="1474"/>
      <c r="G38" s="1474"/>
      <c r="H38" s="1475" t="s">
        <v>849</v>
      </c>
      <c r="I38" s="1474" t="s">
        <v>850</v>
      </c>
      <c r="J38" s="1474"/>
      <c r="K38" s="1474"/>
      <c r="L38" s="1475" t="s">
        <v>152</v>
      </c>
      <c r="M38" s="942"/>
    </row>
    <row r="39" spans="1:13" s="966" customFormat="1" x14ac:dyDescent="0.2">
      <c r="A39" s="1473"/>
      <c r="B39" s="1478" t="s">
        <v>851</v>
      </c>
      <c r="C39" s="1478" t="s">
        <v>852</v>
      </c>
      <c r="D39" s="1478" t="s">
        <v>146</v>
      </c>
      <c r="E39" s="1478" t="s">
        <v>236</v>
      </c>
      <c r="F39" s="1478" t="s">
        <v>853</v>
      </c>
      <c r="G39" s="1478" t="s">
        <v>854</v>
      </c>
      <c r="H39" s="1476"/>
      <c r="I39" s="1478" t="s">
        <v>855</v>
      </c>
      <c r="J39" s="1480" t="s">
        <v>856</v>
      </c>
      <c r="K39" s="1480"/>
      <c r="L39" s="1476"/>
      <c r="M39" s="942"/>
    </row>
    <row r="40" spans="1:13" ht="12.75" customHeight="1" x14ac:dyDescent="0.2">
      <c r="A40" s="1481"/>
      <c r="B40" s="1479"/>
      <c r="C40" s="1479"/>
      <c r="D40" s="1478"/>
      <c r="E40" s="1478"/>
      <c r="F40" s="1478"/>
      <c r="G40" s="1478"/>
      <c r="H40" s="1477"/>
      <c r="I40" s="1479"/>
      <c r="J40" s="1201" t="s">
        <v>857</v>
      </c>
      <c r="K40" s="1201" t="s">
        <v>858</v>
      </c>
      <c r="L40" s="1477"/>
    </row>
    <row r="41" spans="1:13" ht="12.75" customHeight="1" x14ac:dyDescent="0.2">
      <c r="A41" s="1202"/>
      <c r="B41" s="1203"/>
      <c r="C41" s="1203"/>
      <c r="D41" s="1203"/>
      <c r="E41" s="1203"/>
      <c r="F41" s="1203"/>
      <c r="G41" s="1203"/>
      <c r="H41" s="1204"/>
      <c r="I41" s="1203"/>
      <c r="J41" s="1203"/>
      <c r="K41" s="1203"/>
      <c r="L41" s="1205"/>
    </row>
    <row r="42" spans="1:13" ht="28.5" customHeight="1" x14ac:dyDescent="0.2">
      <c r="A42" s="1206" t="s">
        <v>832</v>
      </c>
      <c r="B42" s="971">
        <v>1026</v>
      </c>
      <c r="C42" s="971">
        <v>3052</v>
      </c>
      <c r="D42" s="971" t="s">
        <v>168</v>
      </c>
      <c r="E42" s="979">
        <v>363</v>
      </c>
      <c r="F42" s="971">
        <v>46</v>
      </c>
      <c r="G42" s="971" t="s">
        <v>168</v>
      </c>
      <c r="H42" s="971" t="s">
        <v>168</v>
      </c>
      <c r="I42" s="971">
        <v>1</v>
      </c>
      <c r="J42" s="971">
        <v>37</v>
      </c>
      <c r="K42" s="1207">
        <v>0.5</v>
      </c>
      <c r="L42" s="1208">
        <v>4525.5</v>
      </c>
    </row>
    <row r="43" spans="1:13" x14ac:dyDescent="0.2">
      <c r="A43" s="1202" t="s">
        <v>833</v>
      </c>
      <c r="B43" s="971">
        <v>1357</v>
      </c>
      <c r="C43" s="971">
        <v>1094</v>
      </c>
      <c r="D43" s="971">
        <v>4230</v>
      </c>
      <c r="E43" s="979">
        <v>3872</v>
      </c>
      <c r="F43" s="971">
        <v>2008</v>
      </c>
      <c r="G43" s="971">
        <v>614</v>
      </c>
      <c r="H43" s="971">
        <v>2935</v>
      </c>
      <c r="I43" s="971">
        <v>27</v>
      </c>
      <c r="J43" s="1207">
        <v>167</v>
      </c>
      <c r="K43" s="1207">
        <v>20.5</v>
      </c>
      <c r="L43" s="1208">
        <v>16324.5</v>
      </c>
    </row>
    <row r="44" spans="1:13" x14ac:dyDescent="0.2">
      <c r="A44" s="1202" t="s">
        <v>834</v>
      </c>
      <c r="B44" s="971">
        <v>158</v>
      </c>
      <c r="C44" s="971">
        <v>156</v>
      </c>
      <c r="D44" s="971">
        <v>498</v>
      </c>
      <c r="E44" s="979">
        <v>520</v>
      </c>
      <c r="F44" s="971">
        <v>373</v>
      </c>
      <c r="G44" s="971">
        <v>16</v>
      </c>
      <c r="H44" s="971">
        <v>24</v>
      </c>
      <c r="I44" s="971">
        <v>136</v>
      </c>
      <c r="J44" s="1207">
        <v>27</v>
      </c>
      <c r="K44" s="1207">
        <v>15.5</v>
      </c>
      <c r="L44" s="1208">
        <v>1923.5</v>
      </c>
    </row>
    <row r="45" spans="1:13" x14ac:dyDescent="0.2">
      <c r="A45" s="1202" t="s">
        <v>835</v>
      </c>
      <c r="B45" s="971">
        <v>421</v>
      </c>
      <c r="C45" s="971" t="s">
        <v>168</v>
      </c>
      <c r="D45" s="971">
        <v>159</v>
      </c>
      <c r="E45" s="979">
        <v>798</v>
      </c>
      <c r="F45" s="971" t="s">
        <v>168</v>
      </c>
      <c r="G45" s="971">
        <v>19</v>
      </c>
      <c r="H45" s="971">
        <v>77211</v>
      </c>
      <c r="I45" s="971">
        <v>9560.5</v>
      </c>
      <c r="J45" s="1207">
        <v>19364</v>
      </c>
      <c r="K45" s="1207">
        <v>4521</v>
      </c>
      <c r="L45" s="1208">
        <v>112053.5</v>
      </c>
    </row>
    <row r="46" spans="1:13" x14ac:dyDescent="0.2">
      <c r="A46" s="1206" t="s">
        <v>836</v>
      </c>
      <c r="B46" s="971" t="s">
        <v>168</v>
      </c>
      <c r="C46" s="971" t="s">
        <v>168</v>
      </c>
      <c r="D46" s="971" t="s">
        <v>168</v>
      </c>
      <c r="E46" s="979" t="s">
        <v>168</v>
      </c>
      <c r="F46" s="971" t="s">
        <v>168</v>
      </c>
      <c r="G46" s="971" t="s">
        <v>168</v>
      </c>
      <c r="H46" s="971">
        <v>432</v>
      </c>
      <c r="I46" s="971">
        <v>78.5</v>
      </c>
      <c r="J46" s="1207">
        <v>155.5</v>
      </c>
      <c r="K46" s="1207">
        <v>42</v>
      </c>
      <c r="L46" s="1208">
        <v>708</v>
      </c>
    </row>
    <row r="47" spans="1:13" x14ac:dyDescent="0.2">
      <c r="A47" s="1206" t="s">
        <v>837</v>
      </c>
      <c r="B47" s="971">
        <v>53</v>
      </c>
      <c r="C47" s="971" t="s">
        <v>168</v>
      </c>
      <c r="D47" s="971">
        <v>349</v>
      </c>
      <c r="E47" s="979">
        <v>498</v>
      </c>
      <c r="F47" s="971" t="s">
        <v>168</v>
      </c>
      <c r="G47" s="971">
        <v>14</v>
      </c>
      <c r="H47" s="971">
        <v>23894</v>
      </c>
      <c r="I47" s="971">
        <v>2304</v>
      </c>
      <c r="J47" s="1207">
        <v>2024.5</v>
      </c>
      <c r="K47" s="1207">
        <v>1057.5</v>
      </c>
      <c r="L47" s="1208">
        <v>30194</v>
      </c>
    </row>
    <row r="48" spans="1:13" x14ac:dyDescent="0.2">
      <c r="A48" s="1206" t="s">
        <v>838</v>
      </c>
      <c r="B48" s="971" t="s">
        <v>168</v>
      </c>
      <c r="C48" s="971" t="s">
        <v>168</v>
      </c>
      <c r="D48" s="971" t="s">
        <v>168</v>
      </c>
      <c r="E48" s="979" t="s">
        <v>168</v>
      </c>
      <c r="F48" s="971" t="s">
        <v>168</v>
      </c>
      <c r="G48" s="971" t="s">
        <v>168</v>
      </c>
      <c r="H48" s="971" t="s">
        <v>168</v>
      </c>
      <c r="I48" s="971">
        <v>49981.5</v>
      </c>
      <c r="J48" s="1207">
        <v>8689.5</v>
      </c>
      <c r="K48" s="1207">
        <v>20299</v>
      </c>
      <c r="L48" s="1208">
        <v>78970</v>
      </c>
    </row>
    <row r="49" spans="1:12" x14ac:dyDescent="0.2">
      <c r="A49" s="1206" t="s">
        <v>839</v>
      </c>
      <c r="B49" s="971" t="s">
        <v>168</v>
      </c>
      <c r="C49" s="971" t="s">
        <v>168</v>
      </c>
      <c r="D49" s="971" t="s">
        <v>168</v>
      </c>
      <c r="E49" s="979" t="s">
        <v>168</v>
      </c>
      <c r="F49" s="971" t="s">
        <v>168</v>
      </c>
      <c r="G49" s="971" t="s">
        <v>168</v>
      </c>
      <c r="H49" s="971" t="s">
        <v>168</v>
      </c>
      <c r="I49" s="971">
        <v>24794.5</v>
      </c>
      <c r="J49" s="1207">
        <v>77</v>
      </c>
      <c r="K49" s="1207">
        <v>2488</v>
      </c>
      <c r="L49" s="1208">
        <v>27359.5</v>
      </c>
    </row>
    <row r="50" spans="1:12" x14ac:dyDescent="0.2">
      <c r="A50" s="1206" t="s">
        <v>861</v>
      </c>
      <c r="B50" s="971" t="s">
        <v>168</v>
      </c>
      <c r="C50" s="971" t="s">
        <v>168</v>
      </c>
      <c r="D50" s="971" t="s">
        <v>168</v>
      </c>
      <c r="E50" s="971" t="s">
        <v>168</v>
      </c>
      <c r="F50" s="971" t="s">
        <v>168</v>
      </c>
      <c r="G50" s="971" t="s">
        <v>168</v>
      </c>
      <c r="H50" s="971">
        <v>556</v>
      </c>
      <c r="I50" s="971" t="s">
        <v>361</v>
      </c>
      <c r="J50" s="971" t="s">
        <v>361</v>
      </c>
      <c r="K50" s="971" t="s">
        <v>361</v>
      </c>
      <c r="L50" s="1208">
        <v>556</v>
      </c>
    </row>
    <row r="51" spans="1:12" x14ac:dyDescent="0.2">
      <c r="A51" s="1206"/>
      <c r="B51" s="1207"/>
      <c r="C51" s="1207"/>
      <c r="D51" s="1207"/>
      <c r="E51" s="979"/>
      <c r="F51" s="979"/>
      <c r="G51" s="1207"/>
      <c r="H51" s="1207"/>
      <c r="I51" s="1207"/>
      <c r="J51" s="1207"/>
      <c r="K51" s="1207"/>
      <c r="L51" s="1208"/>
    </row>
    <row r="52" spans="1:12" x14ac:dyDescent="0.2">
      <c r="A52" s="1209" t="s">
        <v>862</v>
      </c>
      <c r="B52" s="1210">
        <v>3015</v>
      </c>
      <c r="C52" s="1210">
        <v>4302</v>
      </c>
      <c r="D52" s="1210">
        <v>5236</v>
      </c>
      <c r="E52" s="1210">
        <v>6051</v>
      </c>
      <c r="F52" s="1210">
        <v>2427</v>
      </c>
      <c r="G52" s="1210">
        <v>663</v>
      </c>
      <c r="H52" s="1210">
        <v>105052</v>
      </c>
      <c r="I52" s="1210">
        <v>86883</v>
      </c>
      <c r="J52" s="1210">
        <v>30541.5</v>
      </c>
      <c r="K52" s="1210">
        <v>28444</v>
      </c>
      <c r="L52" s="1210">
        <v>272614.5</v>
      </c>
    </row>
    <row r="53" spans="1:12" x14ac:dyDescent="0.2">
      <c r="A53" s="1211"/>
      <c r="B53" s="1212"/>
      <c r="C53" s="1212"/>
      <c r="D53" s="1212"/>
      <c r="E53" s="1212"/>
      <c r="F53" s="1212"/>
      <c r="G53" s="1212"/>
      <c r="H53" s="1212"/>
      <c r="I53" s="1212"/>
      <c r="J53" s="1212"/>
      <c r="K53" s="1212"/>
      <c r="L53" s="1212"/>
    </row>
    <row r="54" spans="1:12" x14ac:dyDescent="0.2">
      <c r="A54" s="1211"/>
      <c r="B54" s="1213"/>
      <c r="C54" s="1213"/>
      <c r="D54" s="1213"/>
      <c r="E54" s="1213"/>
      <c r="F54" s="1213"/>
      <c r="G54" s="1213"/>
      <c r="H54" s="1213"/>
      <c r="I54" s="1213"/>
      <c r="J54" s="1213"/>
      <c r="K54" s="1213"/>
      <c r="L54" s="1213"/>
    </row>
    <row r="55" spans="1:12" x14ac:dyDescent="0.2">
      <c r="A55" s="1472" t="s">
        <v>864</v>
      </c>
      <c r="B55" s="1474" t="s">
        <v>375</v>
      </c>
      <c r="C55" s="1474"/>
      <c r="D55" s="1474" t="s">
        <v>848</v>
      </c>
      <c r="E55" s="1474"/>
      <c r="F55" s="1474"/>
      <c r="G55" s="1474"/>
      <c r="H55" s="1475" t="s">
        <v>849</v>
      </c>
      <c r="I55" s="1474" t="s">
        <v>850</v>
      </c>
      <c r="J55" s="1474"/>
      <c r="K55" s="1474"/>
      <c r="L55" s="1475" t="s">
        <v>152</v>
      </c>
    </row>
    <row r="56" spans="1:12" x14ac:dyDescent="0.2">
      <c r="A56" s="1473"/>
      <c r="B56" s="1478" t="s">
        <v>851</v>
      </c>
      <c r="C56" s="1478" t="s">
        <v>852</v>
      </c>
      <c r="D56" s="1478" t="s">
        <v>146</v>
      </c>
      <c r="E56" s="1478" t="s">
        <v>236</v>
      </c>
      <c r="F56" s="1478" t="s">
        <v>853</v>
      </c>
      <c r="G56" s="1478" t="s">
        <v>854</v>
      </c>
      <c r="H56" s="1476"/>
      <c r="I56" s="1478" t="s">
        <v>855</v>
      </c>
      <c r="J56" s="1480" t="s">
        <v>856</v>
      </c>
      <c r="K56" s="1480"/>
      <c r="L56" s="1476"/>
    </row>
    <row r="57" spans="1:12" ht="12.75" customHeight="1" x14ac:dyDescent="0.2">
      <c r="A57" s="1481"/>
      <c r="B57" s="1479"/>
      <c r="C57" s="1479"/>
      <c r="D57" s="1478"/>
      <c r="E57" s="1478"/>
      <c r="F57" s="1478"/>
      <c r="G57" s="1478"/>
      <c r="H57" s="1477"/>
      <c r="I57" s="1479"/>
      <c r="J57" s="1201" t="s">
        <v>857</v>
      </c>
      <c r="K57" s="1201" t="s">
        <v>858</v>
      </c>
      <c r="L57" s="1477"/>
    </row>
    <row r="58" spans="1:12" ht="12.75" customHeight="1" x14ac:dyDescent="0.2">
      <c r="A58" s="1202"/>
      <c r="B58" s="1203"/>
      <c r="C58" s="1203"/>
      <c r="D58" s="1203"/>
      <c r="E58" s="1203"/>
      <c r="F58" s="1203"/>
      <c r="G58" s="1203"/>
      <c r="H58" s="1204"/>
      <c r="I58" s="1203"/>
      <c r="J58" s="1203"/>
      <c r="K58" s="1203"/>
      <c r="L58" s="1205"/>
    </row>
    <row r="59" spans="1:12" ht="28.5" customHeight="1" x14ac:dyDescent="0.2">
      <c r="A59" s="1206" t="s">
        <v>832</v>
      </c>
      <c r="B59" s="971">
        <v>953</v>
      </c>
      <c r="C59" s="971">
        <v>3109</v>
      </c>
      <c r="D59" s="971" t="s">
        <v>168</v>
      </c>
      <c r="E59" s="979">
        <v>285</v>
      </c>
      <c r="F59" s="971">
        <v>40</v>
      </c>
      <c r="G59" s="971" t="s">
        <v>168</v>
      </c>
      <c r="H59" s="971" t="s">
        <v>168</v>
      </c>
      <c r="I59" s="971" t="s">
        <v>168</v>
      </c>
      <c r="J59" s="971">
        <v>2</v>
      </c>
      <c r="K59" s="971" t="s">
        <v>168</v>
      </c>
      <c r="L59" s="1208">
        <v>4389</v>
      </c>
    </row>
    <row r="60" spans="1:12" x14ac:dyDescent="0.2">
      <c r="A60" s="1202" t="s">
        <v>833</v>
      </c>
      <c r="B60" s="971">
        <v>1660</v>
      </c>
      <c r="C60" s="971">
        <v>505</v>
      </c>
      <c r="D60" s="971">
        <v>2957</v>
      </c>
      <c r="E60" s="979">
        <v>2746</v>
      </c>
      <c r="F60" s="971">
        <v>1750</v>
      </c>
      <c r="G60" s="971">
        <v>572</v>
      </c>
      <c r="H60" s="971">
        <v>3086</v>
      </c>
      <c r="I60" s="971">
        <v>18.5</v>
      </c>
      <c r="J60" s="1207">
        <v>124.5</v>
      </c>
      <c r="K60" s="1207">
        <v>17.5</v>
      </c>
      <c r="L60" s="1208">
        <v>13436.5</v>
      </c>
    </row>
    <row r="61" spans="1:12" x14ac:dyDescent="0.2">
      <c r="A61" s="1202" t="s">
        <v>834</v>
      </c>
      <c r="B61" s="971">
        <v>113</v>
      </c>
      <c r="C61" s="971">
        <v>38</v>
      </c>
      <c r="D61" s="971">
        <v>617</v>
      </c>
      <c r="E61" s="979">
        <v>539</v>
      </c>
      <c r="F61" s="971">
        <v>516</v>
      </c>
      <c r="G61" s="971" t="s">
        <v>168</v>
      </c>
      <c r="H61" s="971">
        <v>8</v>
      </c>
      <c r="I61" s="971">
        <v>175</v>
      </c>
      <c r="J61" s="1207">
        <v>88</v>
      </c>
      <c r="K61" s="1207">
        <v>8</v>
      </c>
      <c r="L61" s="1208">
        <v>2102</v>
      </c>
    </row>
    <row r="62" spans="1:12" x14ac:dyDescent="0.2">
      <c r="A62" s="1202" t="s">
        <v>835</v>
      </c>
      <c r="B62" s="971">
        <v>354</v>
      </c>
      <c r="C62" s="971" t="s">
        <v>168</v>
      </c>
      <c r="D62" s="971">
        <v>85</v>
      </c>
      <c r="E62" s="979">
        <v>549</v>
      </c>
      <c r="F62" s="971" t="s">
        <v>168</v>
      </c>
      <c r="G62" s="971">
        <v>15</v>
      </c>
      <c r="H62" s="971">
        <v>79621</v>
      </c>
      <c r="I62" s="971">
        <v>9515.5</v>
      </c>
      <c r="J62" s="1207">
        <v>19925</v>
      </c>
      <c r="K62" s="1207">
        <v>4821</v>
      </c>
      <c r="L62" s="1208">
        <v>114885.5</v>
      </c>
    </row>
    <row r="63" spans="1:12" x14ac:dyDescent="0.2">
      <c r="A63" s="1206" t="s">
        <v>836</v>
      </c>
      <c r="B63" s="971" t="s">
        <v>168</v>
      </c>
      <c r="C63" s="971" t="s">
        <v>168</v>
      </c>
      <c r="D63" s="971" t="s">
        <v>168</v>
      </c>
      <c r="E63" s="971" t="s">
        <v>168</v>
      </c>
      <c r="F63" s="971" t="s">
        <v>168</v>
      </c>
      <c r="G63" s="971" t="s">
        <v>168</v>
      </c>
      <c r="H63" s="971">
        <v>582</v>
      </c>
      <c r="I63" s="971">
        <v>103.5</v>
      </c>
      <c r="J63" s="1207">
        <v>311</v>
      </c>
      <c r="K63" s="1207">
        <v>97</v>
      </c>
      <c r="L63" s="1208">
        <v>1093.5</v>
      </c>
    </row>
    <row r="64" spans="1:12" x14ac:dyDescent="0.2">
      <c r="A64" s="1206" t="s">
        <v>837</v>
      </c>
      <c r="B64" s="971">
        <v>65</v>
      </c>
      <c r="C64" s="971" t="s">
        <v>168</v>
      </c>
      <c r="D64" s="971">
        <v>142</v>
      </c>
      <c r="E64" s="979">
        <v>214</v>
      </c>
      <c r="F64" s="971" t="s">
        <v>168</v>
      </c>
      <c r="G64" s="971" t="s">
        <v>168</v>
      </c>
      <c r="H64" s="971">
        <v>19919</v>
      </c>
      <c r="I64" s="971">
        <v>2443</v>
      </c>
      <c r="J64" s="1207">
        <v>2266.5</v>
      </c>
      <c r="K64" s="1207">
        <v>1087.5</v>
      </c>
      <c r="L64" s="1208">
        <v>26137</v>
      </c>
    </row>
    <row r="65" spans="1:12" x14ac:dyDescent="0.2">
      <c r="A65" s="1206" t="s">
        <v>838</v>
      </c>
      <c r="B65" s="971" t="s">
        <v>361</v>
      </c>
      <c r="C65" s="971" t="s">
        <v>361</v>
      </c>
      <c r="D65" s="971" t="s">
        <v>361</v>
      </c>
      <c r="E65" s="971" t="s">
        <v>168</v>
      </c>
      <c r="F65" s="971" t="s">
        <v>361</v>
      </c>
      <c r="G65" s="971" t="s">
        <v>361</v>
      </c>
      <c r="H65" s="971">
        <v>0</v>
      </c>
      <c r="I65" s="971">
        <v>50130.5</v>
      </c>
      <c r="J65" s="1207">
        <v>7311.5</v>
      </c>
      <c r="K65" s="1207">
        <v>23042</v>
      </c>
      <c r="L65" s="1208">
        <v>80484</v>
      </c>
    </row>
    <row r="66" spans="1:12" x14ac:dyDescent="0.2">
      <c r="A66" s="1206" t="s">
        <v>839</v>
      </c>
      <c r="B66" s="971" t="s">
        <v>361</v>
      </c>
      <c r="C66" s="971" t="s">
        <v>361</v>
      </c>
      <c r="D66" s="971" t="s">
        <v>361</v>
      </c>
      <c r="E66" s="971" t="s">
        <v>168</v>
      </c>
      <c r="F66" s="971" t="s">
        <v>361</v>
      </c>
      <c r="G66" s="971" t="s">
        <v>361</v>
      </c>
      <c r="H66" s="971">
        <v>0</v>
      </c>
      <c r="I66" s="971">
        <v>24682</v>
      </c>
      <c r="J66" s="1207">
        <v>157.5</v>
      </c>
      <c r="K66" s="1207">
        <v>2446.5</v>
      </c>
      <c r="L66" s="1208">
        <v>27286</v>
      </c>
    </row>
    <row r="67" spans="1:12" ht="14.25" x14ac:dyDescent="0.2">
      <c r="A67" s="1206" t="s">
        <v>865</v>
      </c>
      <c r="B67" s="971" t="s">
        <v>361</v>
      </c>
      <c r="C67" s="971" t="s">
        <v>361</v>
      </c>
      <c r="D67" s="971" t="s">
        <v>361</v>
      </c>
      <c r="E67" s="971" t="s">
        <v>168</v>
      </c>
      <c r="F67" s="971" t="s">
        <v>361</v>
      </c>
      <c r="G67" s="971" t="s">
        <v>361</v>
      </c>
      <c r="H67" s="971">
        <v>380</v>
      </c>
      <c r="I67" s="971" t="s">
        <v>168</v>
      </c>
      <c r="J67" s="971" t="s">
        <v>168</v>
      </c>
      <c r="K67" s="971" t="s">
        <v>168</v>
      </c>
      <c r="L67" s="1208">
        <v>380</v>
      </c>
    </row>
    <row r="68" spans="1:12" x14ac:dyDescent="0.2">
      <c r="A68" s="1206"/>
      <c r="C68" s="1207"/>
      <c r="D68" s="1207"/>
      <c r="E68" s="979"/>
      <c r="F68" s="979"/>
      <c r="G68" s="1207"/>
      <c r="H68" s="1207"/>
      <c r="I68" s="1207"/>
      <c r="J68" s="1207"/>
      <c r="K68" s="1207"/>
      <c r="L68" s="1208"/>
    </row>
    <row r="69" spans="1:12" x14ac:dyDescent="0.2">
      <c r="A69" s="1209" t="s">
        <v>862</v>
      </c>
      <c r="B69" s="1210">
        <v>3145</v>
      </c>
      <c r="C69" s="1210">
        <v>3652</v>
      </c>
      <c r="D69" s="1210">
        <v>3801</v>
      </c>
      <c r="E69" s="1210">
        <v>4333</v>
      </c>
      <c r="F69" s="1210">
        <v>2306</v>
      </c>
      <c r="G69" s="1210">
        <v>587</v>
      </c>
      <c r="H69" s="1210">
        <v>103596</v>
      </c>
      <c r="I69" s="1210">
        <v>87068</v>
      </c>
      <c r="J69" s="1210">
        <v>30186</v>
      </c>
      <c r="K69" s="1210">
        <v>31519.5</v>
      </c>
      <c r="L69" s="1210">
        <v>270193.5</v>
      </c>
    </row>
    <row r="70" spans="1:12" x14ac:dyDescent="0.2">
      <c r="A70" s="1211"/>
      <c r="B70" s="1212"/>
      <c r="C70" s="1212"/>
      <c r="D70" s="1212"/>
      <c r="E70" s="1212"/>
      <c r="F70" s="1212"/>
      <c r="G70" s="1212"/>
      <c r="H70" s="1212"/>
      <c r="I70" s="1212"/>
      <c r="J70" s="1212"/>
      <c r="K70" s="1212"/>
      <c r="L70" s="1212"/>
    </row>
    <row r="71" spans="1:12" x14ac:dyDescent="0.2">
      <c r="A71" s="1211"/>
      <c r="B71" s="1213"/>
      <c r="C71" s="1213"/>
      <c r="D71" s="1213"/>
      <c r="E71" s="1213"/>
      <c r="F71" s="1213"/>
      <c r="G71" s="1213"/>
      <c r="H71" s="1213"/>
      <c r="I71" s="1213"/>
      <c r="J71" s="1213"/>
      <c r="K71" s="1213"/>
      <c r="L71" s="1213"/>
    </row>
    <row r="72" spans="1:12" x14ac:dyDescent="0.2">
      <c r="A72" s="1472" t="s">
        <v>866</v>
      </c>
      <c r="B72" s="1474" t="s">
        <v>375</v>
      </c>
      <c r="C72" s="1474"/>
      <c r="D72" s="1474" t="s">
        <v>848</v>
      </c>
      <c r="E72" s="1474"/>
      <c r="F72" s="1474"/>
      <c r="G72" s="1474"/>
      <c r="H72" s="1475" t="s">
        <v>849</v>
      </c>
      <c r="I72" s="1474" t="s">
        <v>850</v>
      </c>
      <c r="J72" s="1474"/>
      <c r="K72" s="1474"/>
      <c r="L72" s="1475" t="s">
        <v>152</v>
      </c>
    </row>
    <row r="73" spans="1:12" x14ac:dyDescent="0.2">
      <c r="A73" s="1473"/>
      <c r="B73" s="1478" t="s">
        <v>851</v>
      </c>
      <c r="C73" s="1478" t="s">
        <v>852</v>
      </c>
      <c r="D73" s="1478" t="s">
        <v>146</v>
      </c>
      <c r="E73" s="1478" t="s">
        <v>867</v>
      </c>
      <c r="F73" s="1482" t="s">
        <v>868</v>
      </c>
      <c r="G73" s="1478" t="s">
        <v>869</v>
      </c>
      <c r="H73" s="1476"/>
      <c r="I73" s="1478" t="s">
        <v>855</v>
      </c>
      <c r="J73" s="1480" t="s">
        <v>856</v>
      </c>
      <c r="K73" s="1480"/>
      <c r="L73" s="1476"/>
    </row>
    <row r="74" spans="1:12" ht="12.75" customHeight="1" x14ac:dyDescent="0.2">
      <c r="A74" s="1481"/>
      <c r="B74" s="1479"/>
      <c r="C74" s="1479"/>
      <c r="D74" s="1479"/>
      <c r="E74" s="1479"/>
      <c r="F74" s="1479"/>
      <c r="G74" s="1479"/>
      <c r="H74" s="1477"/>
      <c r="I74" s="1479"/>
      <c r="J74" s="1201" t="s">
        <v>857</v>
      </c>
      <c r="K74" s="1201" t="s">
        <v>858</v>
      </c>
      <c r="L74" s="1477"/>
    </row>
    <row r="75" spans="1:12" ht="12.75" customHeight="1" x14ac:dyDescent="0.2">
      <c r="A75" s="1202"/>
      <c r="B75" s="1203"/>
      <c r="C75" s="1203"/>
      <c r="D75" s="1203"/>
      <c r="E75" s="1203"/>
      <c r="F75" s="1203"/>
      <c r="G75" s="1203"/>
      <c r="H75" s="1204"/>
      <c r="I75" s="1203"/>
      <c r="J75" s="1203"/>
      <c r="K75" s="1203"/>
      <c r="L75" s="1205"/>
    </row>
    <row r="76" spans="1:12" ht="28.5" customHeight="1" x14ac:dyDescent="0.2">
      <c r="A76" s="1206" t="s">
        <v>832</v>
      </c>
      <c r="B76" s="971">
        <v>1005</v>
      </c>
      <c r="C76" s="971">
        <v>4918</v>
      </c>
      <c r="D76" s="971" t="s">
        <v>168</v>
      </c>
      <c r="E76" s="979">
        <v>444</v>
      </c>
      <c r="F76" s="971" t="s">
        <v>361</v>
      </c>
      <c r="G76" s="971" t="s">
        <v>361</v>
      </c>
      <c r="H76" s="971" t="s">
        <v>168</v>
      </c>
      <c r="I76" s="971" t="s">
        <v>168</v>
      </c>
      <c r="J76" s="971">
        <v>27</v>
      </c>
      <c r="K76" s="1207">
        <v>2</v>
      </c>
      <c r="L76" s="1208">
        <v>6396</v>
      </c>
    </row>
    <row r="77" spans="1:12" x14ac:dyDescent="0.2">
      <c r="A77" s="1202" t="s">
        <v>833</v>
      </c>
      <c r="B77" s="971">
        <v>1836</v>
      </c>
      <c r="C77" s="971">
        <v>281</v>
      </c>
      <c r="D77" s="971">
        <v>3822</v>
      </c>
      <c r="E77" s="979">
        <v>5906</v>
      </c>
      <c r="F77" s="971" t="s">
        <v>361</v>
      </c>
      <c r="G77" s="971" t="s">
        <v>361</v>
      </c>
      <c r="H77" s="971">
        <v>3838</v>
      </c>
      <c r="I77" s="971">
        <v>19.5</v>
      </c>
      <c r="J77" s="1207">
        <v>112</v>
      </c>
      <c r="K77" s="1207">
        <v>20.5</v>
      </c>
      <c r="L77" s="1208">
        <v>15835</v>
      </c>
    </row>
    <row r="78" spans="1:12" x14ac:dyDescent="0.2">
      <c r="A78" s="1202" t="s">
        <v>834</v>
      </c>
      <c r="B78" s="971">
        <v>64</v>
      </c>
      <c r="C78" s="971" t="s">
        <v>168</v>
      </c>
      <c r="D78" s="971">
        <v>457</v>
      </c>
      <c r="E78" s="979">
        <v>1466</v>
      </c>
      <c r="F78" s="971" t="s">
        <v>361</v>
      </c>
      <c r="G78" s="971" t="s">
        <v>361</v>
      </c>
      <c r="H78" s="971">
        <v>206</v>
      </c>
      <c r="I78" s="971">
        <v>198.5</v>
      </c>
      <c r="J78" s="1207">
        <v>32.5</v>
      </c>
      <c r="K78" s="1207">
        <v>35.5</v>
      </c>
      <c r="L78" s="1208">
        <v>2459.5</v>
      </c>
    </row>
    <row r="79" spans="1:12" x14ac:dyDescent="0.2">
      <c r="A79" s="1202" t="s">
        <v>835</v>
      </c>
      <c r="B79" s="971">
        <v>372</v>
      </c>
      <c r="C79" s="971" t="s">
        <v>168</v>
      </c>
      <c r="D79" s="971">
        <v>116</v>
      </c>
      <c r="E79" s="979">
        <v>544</v>
      </c>
      <c r="F79" s="971" t="s">
        <v>361</v>
      </c>
      <c r="G79" s="971" t="s">
        <v>361</v>
      </c>
      <c r="H79" s="971">
        <v>80621</v>
      </c>
      <c r="I79" s="971">
        <v>10577.5</v>
      </c>
      <c r="J79" s="1207">
        <v>19198</v>
      </c>
      <c r="K79" s="1207">
        <v>4938.5</v>
      </c>
      <c r="L79" s="1208">
        <v>116367</v>
      </c>
    </row>
    <row r="80" spans="1:12" x14ac:dyDescent="0.2">
      <c r="A80" s="1206" t="s">
        <v>836</v>
      </c>
      <c r="B80" s="971" t="s">
        <v>168</v>
      </c>
      <c r="C80" s="971" t="s">
        <v>168</v>
      </c>
      <c r="D80" s="971" t="s">
        <v>168</v>
      </c>
      <c r="E80" s="971" t="s">
        <v>168</v>
      </c>
      <c r="F80" s="971" t="s">
        <v>361</v>
      </c>
      <c r="G80" s="971" t="s">
        <v>361</v>
      </c>
      <c r="H80" s="971">
        <v>1229</v>
      </c>
      <c r="I80" s="971">
        <v>78.5</v>
      </c>
      <c r="J80" s="1207">
        <v>292.5</v>
      </c>
      <c r="K80" s="1207">
        <v>91.5</v>
      </c>
      <c r="L80" s="1208">
        <v>1691.5</v>
      </c>
    </row>
    <row r="81" spans="1:12" x14ac:dyDescent="0.2">
      <c r="A81" s="1206" t="s">
        <v>837</v>
      </c>
      <c r="B81" s="971">
        <v>35</v>
      </c>
      <c r="C81" s="971" t="s">
        <v>168</v>
      </c>
      <c r="D81" s="971">
        <v>99</v>
      </c>
      <c r="E81" s="979">
        <v>122</v>
      </c>
      <c r="F81" s="971" t="s">
        <v>361</v>
      </c>
      <c r="G81" s="971" t="s">
        <v>361</v>
      </c>
      <c r="H81" s="971">
        <v>20173</v>
      </c>
      <c r="I81" s="971">
        <v>2219.5</v>
      </c>
      <c r="J81" s="1207">
        <v>2324.5</v>
      </c>
      <c r="K81" s="1207">
        <v>1073</v>
      </c>
      <c r="L81" s="1208">
        <v>26046</v>
      </c>
    </row>
    <row r="82" spans="1:12" x14ac:dyDescent="0.2">
      <c r="A82" s="1206" t="s">
        <v>838</v>
      </c>
      <c r="B82" s="971" t="s">
        <v>168</v>
      </c>
      <c r="C82" s="971" t="s">
        <v>168</v>
      </c>
      <c r="D82" s="971" t="s">
        <v>168</v>
      </c>
      <c r="E82" s="971" t="s">
        <v>168</v>
      </c>
      <c r="F82" s="971" t="s">
        <v>361</v>
      </c>
      <c r="G82" s="971" t="s">
        <v>361</v>
      </c>
      <c r="H82" s="971" t="s">
        <v>168</v>
      </c>
      <c r="I82" s="971">
        <v>53578</v>
      </c>
      <c r="J82" s="1207">
        <v>7008</v>
      </c>
      <c r="K82" s="1207">
        <v>22927</v>
      </c>
      <c r="L82" s="1208">
        <v>83513</v>
      </c>
    </row>
    <row r="83" spans="1:12" x14ac:dyDescent="0.2">
      <c r="A83" s="1206" t="s">
        <v>839</v>
      </c>
      <c r="B83" s="971" t="s">
        <v>168</v>
      </c>
      <c r="C83" s="971" t="s">
        <v>168</v>
      </c>
      <c r="D83" s="971" t="s">
        <v>168</v>
      </c>
      <c r="E83" s="971" t="s">
        <v>168</v>
      </c>
      <c r="F83" s="971" t="s">
        <v>361</v>
      </c>
      <c r="G83" s="971" t="s">
        <v>361</v>
      </c>
      <c r="H83" s="971" t="s">
        <v>168</v>
      </c>
      <c r="I83" s="971">
        <v>22923.5</v>
      </c>
      <c r="J83" s="1207">
        <v>142.5</v>
      </c>
      <c r="K83" s="1207">
        <v>2180.5</v>
      </c>
      <c r="L83" s="1208">
        <v>25246.5</v>
      </c>
    </row>
    <row r="84" spans="1:12" ht="14.25" x14ac:dyDescent="0.2">
      <c r="A84" s="1206" t="s">
        <v>865</v>
      </c>
      <c r="B84" s="971" t="s">
        <v>168</v>
      </c>
      <c r="C84" s="971" t="s">
        <v>168</v>
      </c>
      <c r="D84" s="971" t="s">
        <v>168</v>
      </c>
      <c r="E84" s="971" t="s">
        <v>168</v>
      </c>
      <c r="F84" s="971" t="s">
        <v>361</v>
      </c>
      <c r="G84" s="971" t="s">
        <v>361</v>
      </c>
      <c r="H84" s="971">
        <v>481</v>
      </c>
      <c r="I84" s="971" t="s">
        <v>168</v>
      </c>
      <c r="J84" s="971" t="s">
        <v>168</v>
      </c>
      <c r="K84" s="971" t="s">
        <v>168</v>
      </c>
      <c r="L84" s="1208">
        <v>481</v>
      </c>
    </row>
    <row r="85" spans="1:12" x14ac:dyDescent="0.2">
      <c r="A85" s="1206"/>
      <c r="B85" s="1207"/>
      <c r="C85" s="1207"/>
      <c r="D85" s="1207"/>
      <c r="E85" s="966"/>
      <c r="F85" s="966"/>
      <c r="G85" s="1207"/>
      <c r="H85" s="1207"/>
      <c r="I85" s="1207"/>
      <c r="J85" s="1207"/>
      <c r="K85" s="1207"/>
      <c r="L85" s="1208"/>
    </row>
    <row r="86" spans="1:12" x14ac:dyDescent="0.2">
      <c r="A86" s="1209" t="s">
        <v>862</v>
      </c>
      <c r="B86" s="1210">
        <v>3312</v>
      </c>
      <c r="C86" s="1210">
        <v>5199</v>
      </c>
      <c r="D86" s="1210">
        <v>4494</v>
      </c>
      <c r="E86" s="1210">
        <v>8482</v>
      </c>
      <c r="F86" s="1243" t="s">
        <v>361</v>
      </c>
      <c r="G86" s="1243" t="s">
        <v>361</v>
      </c>
      <c r="H86" s="1210">
        <v>106548</v>
      </c>
      <c r="I86" s="1210">
        <v>89595</v>
      </c>
      <c r="J86" s="1210">
        <v>29137</v>
      </c>
      <c r="K86" s="1210">
        <v>31268.5</v>
      </c>
      <c r="L86" s="1210">
        <v>278035.5</v>
      </c>
    </row>
    <row r="87" spans="1:12" x14ac:dyDescent="0.2">
      <c r="A87" s="1211"/>
      <c r="B87" s="1212"/>
      <c r="C87" s="1212"/>
      <c r="D87" s="1212"/>
      <c r="E87" s="1212"/>
      <c r="F87" s="1212"/>
      <c r="G87" s="1212"/>
      <c r="H87" s="1212"/>
      <c r="I87" s="1212"/>
      <c r="J87" s="1212"/>
      <c r="K87" s="1212"/>
      <c r="L87" s="1212"/>
    </row>
    <row r="88" spans="1:12" x14ac:dyDescent="0.2">
      <c r="A88" s="1211"/>
      <c r="B88" s="1213"/>
      <c r="C88" s="1213"/>
      <c r="D88" s="1213"/>
      <c r="E88" s="1213"/>
      <c r="F88" s="1213"/>
      <c r="G88" s="1213"/>
      <c r="H88" s="1213"/>
      <c r="I88" s="1213"/>
      <c r="J88" s="1213"/>
      <c r="K88" s="1213"/>
      <c r="L88" s="1213"/>
    </row>
    <row r="89" spans="1:12" x14ac:dyDescent="0.2">
      <c r="A89" s="1472" t="s">
        <v>870</v>
      </c>
      <c r="B89" s="1474" t="s">
        <v>375</v>
      </c>
      <c r="C89" s="1474"/>
      <c r="D89" s="1474" t="s">
        <v>848</v>
      </c>
      <c r="E89" s="1474"/>
      <c r="F89" s="1474"/>
      <c r="G89" s="1474"/>
      <c r="H89" s="1475" t="s">
        <v>849</v>
      </c>
      <c r="I89" s="1474" t="s">
        <v>850</v>
      </c>
      <c r="J89" s="1474"/>
      <c r="K89" s="1474"/>
      <c r="L89" s="1475" t="s">
        <v>152</v>
      </c>
    </row>
    <row r="90" spans="1:12" x14ac:dyDescent="0.2">
      <c r="A90" s="1473"/>
      <c r="B90" s="1478" t="s">
        <v>851</v>
      </c>
      <c r="C90" s="1478" t="s">
        <v>852</v>
      </c>
      <c r="D90" s="1482" t="s">
        <v>146</v>
      </c>
      <c r="E90" s="1482" t="s">
        <v>236</v>
      </c>
      <c r="F90" s="1482" t="s">
        <v>853</v>
      </c>
      <c r="G90" s="1482" t="s">
        <v>854</v>
      </c>
      <c r="H90" s="1476"/>
      <c r="I90" s="1478" t="s">
        <v>855</v>
      </c>
      <c r="J90" s="1480" t="s">
        <v>856</v>
      </c>
      <c r="K90" s="1480"/>
      <c r="L90" s="1476"/>
    </row>
    <row r="91" spans="1:12" ht="12.75" customHeight="1" x14ac:dyDescent="0.2">
      <c r="A91" s="1481"/>
      <c r="B91" s="1479"/>
      <c r="C91" s="1479"/>
      <c r="D91" s="1479"/>
      <c r="E91" s="1479"/>
      <c r="F91" s="1479"/>
      <c r="G91" s="1479"/>
      <c r="H91" s="1477"/>
      <c r="I91" s="1479"/>
      <c r="J91" s="1201" t="s">
        <v>857</v>
      </c>
      <c r="K91" s="1201" t="s">
        <v>858</v>
      </c>
      <c r="L91" s="1477"/>
    </row>
    <row r="92" spans="1:12" ht="12.75" customHeight="1" x14ac:dyDescent="0.2">
      <c r="A92" s="1202"/>
      <c r="B92" s="1203"/>
      <c r="C92" s="1203"/>
      <c r="D92" s="1203"/>
      <c r="E92" s="1203"/>
      <c r="F92" s="1203"/>
      <c r="G92" s="1203"/>
      <c r="H92" s="1204"/>
      <c r="I92" s="1203"/>
      <c r="J92" s="1203"/>
      <c r="K92" s="1203"/>
      <c r="L92" s="1205"/>
    </row>
    <row r="93" spans="1:12" x14ac:dyDescent="0.2">
      <c r="A93" s="1206" t="s">
        <v>832</v>
      </c>
      <c r="B93" s="971">
        <v>388</v>
      </c>
      <c r="C93" s="971">
        <v>4764</v>
      </c>
      <c r="D93" s="971" t="s">
        <v>168</v>
      </c>
      <c r="E93" s="979">
        <v>76</v>
      </c>
      <c r="F93" s="971">
        <v>264</v>
      </c>
      <c r="G93" s="971" t="s">
        <v>168</v>
      </c>
      <c r="H93" s="971" t="s">
        <v>168</v>
      </c>
      <c r="I93" s="971" t="s">
        <v>168</v>
      </c>
      <c r="J93" s="971" t="s">
        <v>168</v>
      </c>
      <c r="K93" s="971" t="s">
        <v>168</v>
      </c>
      <c r="L93" s="1208">
        <v>5492</v>
      </c>
    </row>
    <row r="94" spans="1:12" x14ac:dyDescent="0.2">
      <c r="A94" s="1202" t="s">
        <v>833</v>
      </c>
      <c r="B94" s="971">
        <v>602</v>
      </c>
      <c r="C94" s="971">
        <v>270</v>
      </c>
      <c r="D94" s="971">
        <v>4733</v>
      </c>
      <c r="E94" s="979">
        <v>1236</v>
      </c>
      <c r="F94" s="971">
        <v>8870.5</v>
      </c>
      <c r="G94" s="971" t="s">
        <v>168</v>
      </c>
      <c r="H94" s="971">
        <v>3647</v>
      </c>
      <c r="I94" s="971">
        <v>31</v>
      </c>
      <c r="J94" s="1207">
        <v>110</v>
      </c>
      <c r="K94" s="1207">
        <v>40</v>
      </c>
      <c r="L94" s="1208">
        <v>19539.5</v>
      </c>
    </row>
    <row r="95" spans="1:12" x14ac:dyDescent="0.2">
      <c r="A95" s="1202" t="s">
        <v>834</v>
      </c>
      <c r="B95" s="971">
        <v>18</v>
      </c>
      <c r="C95" s="971" t="s">
        <v>168</v>
      </c>
      <c r="D95" s="971">
        <v>1495.5</v>
      </c>
      <c r="E95" s="979">
        <v>1104.5</v>
      </c>
      <c r="F95" s="971">
        <v>566.5</v>
      </c>
      <c r="G95" s="971">
        <v>524.5</v>
      </c>
      <c r="H95" s="971">
        <v>163</v>
      </c>
      <c r="I95" s="971">
        <v>128.5</v>
      </c>
      <c r="J95" s="1207">
        <v>30</v>
      </c>
      <c r="K95" s="1207">
        <v>13</v>
      </c>
      <c r="L95" s="1208">
        <v>4043.5</v>
      </c>
    </row>
    <row r="96" spans="1:12" x14ac:dyDescent="0.2">
      <c r="A96" s="1202" t="s">
        <v>835</v>
      </c>
      <c r="B96" s="971">
        <v>117</v>
      </c>
      <c r="C96" s="971" t="s">
        <v>168</v>
      </c>
      <c r="D96" s="971">
        <v>568.5</v>
      </c>
      <c r="E96" s="979">
        <v>640</v>
      </c>
      <c r="F96" s="971">
        <v>828</v>
      </c>
      <c r="G96" s="971">
        <v>59</v>
      </c>
      <c r="H96" s="971">
        <v>81261.55</v>
      </c>
      <c r="I96" s="971">
        <v>11084.5</v>
      </c>
      <c r="J96" s="1207">
        <v>17801.5</v>
      </c>
      <c r="K96" s="1207">
        <v>5542</v>
      </c>
      <c r="L96" s="1208">
        <v>117902.05</v>
      </c>
    </row>
    <row r="97" spans="1:12" x14ac:dyDescent="0.2">
      <c r="A97" s="1206" t="s">
        <v>836</v>
      </c>
      <c r="B97" s="971" t="s">
        <v>168</v>
      </c>
      <c r="C97" s="971" t="s">
        <v>168</v>
      </c>
      <c r="D97" s="971" t="s">
        <v>168</v>
      </c>
      <c r="E97" s="979">
        <v>1</v>
      </c>
      <c r="F97" s="971" t="s">
        <v>168</v>
      </c>
      <c r="G97" s="971" t="s">
        <v>168</v>
      </c>
      <c r="H97" s="971">
        <v>1064</v>
      </c>
      <c r="I97" s="971">
        <v>195.5</v>
      </c>
      <c r="J97" s="1207">
        <v>283</v>
      </c>
      <c r="K97" s="1207">
        <v>120</v>
      </c>
      <c r="L97" s="1208">
        <v>1663.5</v>
      </c>
    </row>
    <row r="98" spans="1:12" x14ac:dyDescent="0.2">
      <c r="A98" s="1206" t="s">
        <v>837</v>
      </c>
      <c r="B98" s="971">
        <v>31</v>
      </c>
      <c r="C98" s="971" t="s">
        <v>168</v>
      </c>
      <c r="D98" s="971">
        <v>89</v>
      </c>
      <c r="E98" s="979">
        <v>26</v>
      </c>
      <c r="F98" s="971">
        <v>202</v>
      </c>
      <c r="G98" s="971" t="s">
        <v>168</v>
      </c>
      <c r="H98" s="971">
        <v>20216.45</v>
      </c>
      <c r="I98" s="971">
        <v>2167.5</v>
      </c>
      <c r="J98" s="1207">
        <v>1704.5</v>
      </c>
      <c r="K98" s="1207">
        <v>786</v>
      </c>
      <c r="L98" s="1208">
        <v>25222.45</v>
      </c>
    </row>
    <row r="99" spans="1:12" x14ac:dyDescent="0.2">
      <c r="A99" s="1206" t="s">
        <v>838</v>
      </c>
      <c r="B99" s="971" t="s">
        <v>168</v>
      </c>
      <c r="C99" s="971" t="s">
        <v>168</v>
      </c>
      <c r="D99" s="971">
        <v>591</v>
      </c>
      <c r="E99" s="979">
        <v>14</v>
      </c>
      <c r="F99" s="971">
        <v>222</v>
      </c>
      <c r="G99" s="971" t="s">
        <v>168</v>
      </c>
      <c r="H99" s="971" t="s">
        <v>168</v>
      </c>
      <c r="I99" s="971">
        <v>53524.5</v>
      </c>
      <c r="J99" s="1207">
        <v>5440</v>
      </c>
      <c r="K99" s="1207">
        <v>25715.5</v>
      </c>
      <c r="L99" s="1208">
        <v>85507</v>
      </c>
    </row>
    <row r="100" spans="1:12" x14ac:dyDescent="0.2">
      <c r="A100" s="1206" t="s">
        <v>839</v>
      </c>
      <c r="B100" s="971" t="s">
        <v>168</v>
      </c>
      <c r="C100" s="971" t="s">
        <v>168</v>
      </c>
      <c r="D100" s="971" t="s">
        <v>168</v>
      </c>
      <c r="E100" s="971" t="s">
        <v>168</v>
      </c>
      <c r="F100" s="971" t="s">
        <v>168</v>
      </c>
      <c r="G100" s="971" t="s">
        <v>168</v>
      </c>
      <c r="H100" s="971" t="s">
        <v>168</v>
      </c>
      <c r="I100" s="971">
        <v>19756.5</v>
      </c>
      <c r="J100" s="1207">
        <v>41</v>
      </c>
      <c r="K100" s="1207">
        <v>2126.5</v>
      </c>
      <c r="L100" s="1208">
        <v>21924</v>
      </c>
    </row>
    <row r="101" spans="1:12" ht="14.25" x14ac:dyDescent="0.2">
      <c r="A101" s="1206" t="s">
        <v>865</v>
      </c>
      <c r="B101" s="971" t="s">
        <v>168</v>
      </c>
      <c r="C101" s="971" t="s">
        <v>168</v>
      </c>
      <c r="D101" s="971" t="s">
        <v>168</v>
      </c>
      <c r="E101" s="971" t="s">
        <v>168</v>
      </c>
      <c r="F101" s="971" t="s">
        <v>361</v>
      </c>
      <c r="G101" s="971" t="s">
        <v>361</v>
      </c>
      <c r="H101" s="971" t="s">
        <v>168</v>
      </c>
      <c r="I101" s="971" t="s">
        <v>168</v>
      </c>
      <c r="J101" s="971" t="s">
        <v>168</v>
      </c>
      <c r="K101" s="971" t="s">
        <v>168</v>
      </c>
      <c r="L101" s="971" t="s">
        <v>168</v>
      </c>
    </row>
    <row r="102" spans="1:12" x14ac:dyDescent="0.2">
      <c r="A102" s="1206"/>
      <c r="B102" s="1207"/>
      <c r="C102" s="1207"/>
      <c r="D102" s="1207"/>
      <c r="E102" s="966"/>
      <c r="F102" s="966"/>
      <c r="G102" s="1207"/>
      <c r="H102" s="1207"/>
      <c r="I102" s="1207"/>
      <c r="J102" s="1207"/>
      <c r="K102" s="1207"/>
      <c r="L102" s="1208"/>
    </row>
    <row r="103" spans="1:12" x14ac:dyDescent="0.2">
      <c r="A103" s="1209" t="s">
        <v>862</v>
      </c>
      <c r="B103" s="1210">
        <v>1156</v>
      </c>
      <c r="C103" s="1210">
        <v>5034</v>
      </c>
      <c r="D103" s="1210">
        <v>7477</v>
      </c>
      <c r="E103" s="1210">
        <v>3097.5</v>
      </c>
      <c r="F103" s="1210">
        <v>10953</v>
      </c>
      <c r="G103" s="1210">
        <v>583.5</v>
      </c>
      <c r="H103" s="1210">
        <v>106352</v>
      </c>
      <c r="I103" s="1210">
        <v>86888</v>
      </c>
      <c r="J103" s="1210">
        <v>25410</v>
      </c>
      <c r="K103" s="1210">
        <v>34343</v>
      </c>
      <c r="L103" s="1210">
        <v>281294</v>
      </c>
    </row>
    <row r="104" spans="1:12" x14ac:dyDescent="0.2">
      <c r="A104" s="1211"/>
      <c r="B104" s="1212"/>
      <c r="C104" s="1212"/>
      <c r="D104" s="1212"/>
      <c r="E104" s="1212"/>
      <c r="F104" s="1212"/>
      <c r="G104" s="1212"/>
      <c r="H104" s="1212"/>
      <c r="I104" s="1212"/>
      <c r="J104" s="1212"/>
      <c r="K104" s="1212"/>
      <c r="L104" s="1212"/>
    </row>
    <row r="105" spans="1:12" x14ac:dyDescent="0.2">
      <c r="A105" s="1211"/>
      <c r="B105" s="1213"/>
      <c r="C105" s="1213"/>
      <c r="D105" s="1213"/>
      <c r="E105" s="1213"/>
      <c r="F105" s="1213"/>
      <c r="G105" s="1213"/>
      <c r="H105" s="1213"/>
      <c r="I105" s="1213"/>
      <c r="J105" s="1213"/>
      <c r="K105" s="1213"/>
      <c r="L105" s="1213"/>
    </row>
    <row r="106" spans="1:12" x14ac:dyDescent="0.2">
      <c r="A106" s="1472" t="s">
        <v>871</v>
      </c>
      <c r="B106" s="1474" t="s">
        <v>375</v>
      </c>
      <c r="C106" s="1474"/>
      <c r="D106" s="1474" t="s">
        <v>848</v>
      </c>
      <c r="E106" s="1474"/>
      <c r="F106" s="1474"/>
      <c r="G106" s="1474"/>
      <c r="H106" s="1475" t="s">
        <v>849</v>
      </c>
      <c r="I106" s="1474" t="s">
        <v>850</v>
      </c>
      <c r="J106" s="1474"/>
      <c r="K106" s="1474"/>
      <c r="L106" s="1475" t="s">
        <v>152</v>
      </c>
    </row>
    <row r="107" spans="1:12" x14ac:dyDescent="0.2">
      <c r="A107" s="1473"/>
      <c r="B107" s="1478" t="s">
        <v>851</v>
      </c>
      <c r="C107" s="1478" t="s">
        <v>852</v>
      </c>
      <c r="D107" s="1482" t="s">
        <v>146</v>
      </c>
      <c r="E107" s="1482" t="s">
        <v>236</v>
      </c>
      <c r="F107" s="1482" t="s">
        <v>853</v>
      </c>
      <c r="G107" s="1482" t="s">
        <v>854</v>
      </c>
      <c r="H107" s="1476"/>
      <c r="I107" s="1478" t="s">
        <v>855</v>
      </c>
      <c r="J107" s="1480" t="s">
        <v>856</v>
      </c>
      <c r="K107" s="1480"/>
      <c r="L107" s="1476"/>
    </row>
    <row r="108" spans="1:12" ht="12.75" customHeight="1" x14ac:dyDescent="0.2">
      <c r="A108" s="1481"/>
      <c r="B108" s="1479"/>
      <c r="C108" s="1479"/>
      <c r="D108" s="1479"/>
      <c r="E108" s="1479"/>
      <c r="F108" s="1479"/>
      <c r="G108" s="1479"/>
      <c r="H108" s="1477"/>
      <c r="I108" s="1479"/>
      <c r="J108" s="1201" t="s">
        <v>857</v>
      </c>
      <c r="K108" s="1201" t="s">
        <v>858</v>
      </c>
      <c r="L108" s="1477"/>
    </row>
    <row r="109" spans="1:12" ht="12.75" customHeight="1" x14ac:dyDescent="0.2">
      <c r="A109" s="1202"/>
      <c r="B109" s="1203"/>
      <c r="C109" s="1203"/>
      <c r="D109" s="1203"/>
      <c r="E109" s="1203"/>
      <c r="F109" s="1203"/>
      <c r="G109" s="1203"/>
      <c r="H109" s="1204"/>
      <c r="I109" s="1203"/>
      <c r="J109" s="1203"/>
      <c r="K109" s="1203"/>
      <c r="L109" s="1205"/>
    </row>
    <row r="110" spans="1:12" x14ac:dyDescent="0.2">
      <c r="A110" s="1206" t="s">
        <v>832</v>
      </c>
      <c r="B110" s="971">
        <v>678</v>
      </c>
      <c r="C110" s="971">
        <v>2397</v>
      </c>
      <c r="D110" s="971">
        <v>45</v>
      </c>
      <c r="E110" s="979">
        <v>242</v>
      </c>
      <c r="F110" s="971">
        <v>57</v>
      </c>
      <c r="G110" s="971" t="s">
        <v>168</v>
      </c>
      <c r="H110" s="971" t="s">
        <v>168</v>
      </c>
      <c r="I110" s="971" t="s">
        <v>168</v>
      </c>
      <c r="J110" s="971" t="s">
        <v>168</v>
      </c>
      <c r="K110" s="971" t="s">
        <v>168</v>
      </c>
      <c r="L110" s="1208">
        <v>3419</v>
      </c>
    </row>
    <row r="111" spans="1:12" x14ac:dyDescent="0.2">
      <c r="A111" s="1202" t="s">
        <v>833</v>
      </c>
      <c r="B111" s="971">
        <v>1149</v>
      </c>
      <c r="C111" s="971">
        <v>136</v>
      </c>
      <c r="D111" s="971">
        <v>2277.5</v>
      </c>
      <c r="E111" s="979">
        <v>3750</v>
      </c>
      <c r="F111" s="971">
        <v>2524.5</v>
      </c>
      <c r="G111" s="971">
        <v>351</v>
      </c>
      <c r="H111" s="971">
        <v>3511</v>
      </c>
      <c r="I111" s="971">
        <v>36</v>
      </c>
      <c r="J111" s="1207">
        <v>130</v>
      </c>
      <c r="K111" s="1207">
        <v>33.5</v>
      </c>
      <c r="L111" s="1208">
        <v>13898.5</v>
      </c>
    </row>
    <row r="112" spans="1:12" x14ac:dyDescent="0.2">
      <c r="A112" s="1202" t="s">
        <v>834</v>
      </c>
      <c r="B112" s="971" t="s">
        <v>168</v>
      </c>
      <c r="C112" s="971">
        <v>9</v>
      </c>
      <c r="D112" s="971">
        <v>1775</v>
      </c>
      <c r="E112" s="979">
        <v>859</v>
      </c>
      <c r="F112" s="971">
        <v>373</v>
      </c>
      <c r="G112" s="971">
        <v>620.5</v>
      </c>
      <c r="H112" s="971">
        <v>181</v>
      </c>
      <c r="I112" s="971">
        <v>155.5</v>
      </c>
      <c r="J112" s="1207">
        <v>29.5</v>
      </c>
      <c r="K112" s="1207">
        <v>11.5</v>
      </c>
      <c r="L112" s="1208">
        <v>4014</v>
      </c>
    </row>
    <row r="113" spans="1:12" x14ac:dyDescent="0.2">
      <c r="A113" s="1202" t="s">
        <v>835</v>
      </c>
      <c r="B113" s="971">
        <v>235</v>
      </c>
      <c r="C113" s="971" t="s">
        <v>168</v>
      </c>
      <c r="D113" s="971">
        <v>704</v>
      </c>
      <c r="E113" s="979">
        <v>854.5</v>
      </c>
      <c r="F113" s="971">
        <v>367</v>
      </c>
      <c r="G113" s="971">
        <v>148</v>
      </c>
      <c r="H113" s="971">
        <v>85296.327272727271</v>
      </c>
      <c r="I113" s="971">
        <v>12031</v>
      </c>
      <c r="J113" s="1207">
        <v>16861.5</v>
      </c>
      <c r="K113" s="1207">
        <v>6447</v>
      </c>
      <c r="L113" s="1208">
        <v>122944.32727272727</v>
      </c>
    </row>
    <row r="114" spans="1:12" x14ac:dyDescent="0.2">
      <c r="A114" s="1206" t="s">
        <v>836</v>
      </c>
      <c r="B114" s="971" t="s">
        <v>168</v>
      </c>
      <c r="C114" s="971" t="s">
        <v>168</v>
      </c>
      <c r="D114" s="971">
        <v>3.5</v>
      </c>
      <c r="E114" s="979">
        <v>6</v>
      </c>
      <c r="F114" s="971">
        <v>11</v>
      </c>
      <c r="G114" s="971" t="s">
        <v>168</v>
      </c>
      <c r="H114" s="971">
        <v>871</v>
      </c>
      <c r="I114" s="971">
        <v>190</v>
      </c>
      <c r="J114" s="1207">
        <v>371.5</v>
      </c>
      <c r="K114" s="1207">
        <v>86.5</v>
      </c>
      <c r="L114" s="1208">
        <v>1539.5</v>
      </c>
    </row>
    <row r="115" spans="1:12" x14ac:dyDescent="0.2">
      <c r="A115" s="1206" t="s">
        <v>837</v>
      </c>
      <c r="B115" s="971" t="s">
        <v>168</v>
      </c>
      <c r="C115" s="971" t="s">
        <v>168</v>
      </c>
      <c r="D115" s="971">
        <v>147.5</v>
      </c>
      <c r="E115" s="979">
        <v>134.5</v>
      </c>
      <c r="F115" s="971">
        <v>53</v>
      </c>
      <c r="G115" s="971">
        <v>28</v>
      </c>
      <c r="H115" s="971">
        <v>21109.672727272729</v>
      </c>
      <c r="I115" s="971">
        <v>2432.5</v>
      </c>
      <c r="J115" s="1207">
        <v>1514</v>
      </c>
      <c r="K115" s="1207">
        <v>859</v>
      </c>
      <c r="L115" s="1208">
        <v>26278.172727272729</v>
      </c>
    </row>
    <row r="116" spans="1:12" x14ac:dyDescent="0.2">
      <c r="A116" s="1206" t="s">
        <v>838</v>
      </c>
      <c r="B116" s="971" t="s">
        <v>168</v>
      </c>
      <c r="C116" s="971" t="s">
        <v>168</v>
      </c>
      <c r="D116" s="971">
        <v>786</v>
      </c>
      <c r="E116" s="979">
        <v>21.5</v>
      </c>
      <c r="F116" s="971">
        <v>4</v>
      </c>
      <c r="G116" s="971" t="s">
        <v>168</v>
      </c>
      <c r="H116" s="971" t="s">
        <v>168</v>
      </c>
      <c r="I116" s="971">
        <v>55975.5</v>
      </c>
      <c r="J116" s="1207">
        <v>5261.5</v>
      </c>
      <c r="K116" s="1207">
        <v>24419.5</v>
      </c>
      <c r="L116" s="1208">
        <v>86468</v>
      </c>
    </row>
    <row r="117" spans="1:12" x14ac:dyDescent="0.2">
      <c r="A117" s="1206" t="s">
        <v>839</v>
      </c>
      <c r="B117" s="971" t="s">
        <v>168</v>
      </c>
      <c r="C117" s="971" t="s">
        <v>168</v>
      </c>
      <c r="D117" s="971" t="s">
        <v>168</v>
      </c>
      <c r="E117" s="971" t="s">
        <v>168</v>
      </c>
      <c r="F117" s="971" t="s">
        <v>168</v>
      </c>
      <c r="G117" s="971" t="s">
        <v>168</v>
      </c>
      <c r="H117" s="971" t="s">
        <v>168</v>
      </c>
      <c r="I117" s="971">
        <v>22185</v>
      </c>
      <c r="J117" s="1207">
        <v>62</v>
      </c>
      <c r="K117" s="1207">
        <v>1615</v>
      </c>
      <c r="L117" s="1208">
        <v>23862</v>
      </c>
    </row>
    <row r="118" spans="1:12" ht="14.25" x14ac:dyDescent="0.2">
      <c r="A118" s="1206" t="s">
        <v>865</v>
      </c>
      <c r="B118" s="971" t="s">
        <v>168</v>
      </c>
      <c r="C118" s="971" t="s">
        <v>168</v>
      </c>
      <c r="D118" s="971" t="s">
        <v>168</v>
      </c>
      <c r="E118" s="971" t="s">
        <v>168</v>
      </c>
      <c r="F118" s="971" t="s">
        <v>168</v>
      </c>
      <c r="G118" s="971" t="s">
        <v>168</v>
      </c>
      <c r="H118" s="971" t="s">
        <v>168</v>
      </c>
      <c r="I118" s="971" t="s">
        <v>168</v>
      </c>
      <c r="J118" s="971" t="s">
        <v>168</v>
      </c>
      <c r="K118" s="971" t="s">
        <v>168</v>
      </c>
      <c r="L118" s="971" t="s">
        <v>168</v>
      </c>
    </row>
    <row r="119" spans="1:12" x14ac:dyDescent="0.2">
      <c r="A119" s="1206"/>
      <c r="B119" s="1207"/>
      <c r="C119" s="1207"/>
      <c r="D119" s="1207"/>
      <c r="E119" s="966"/>
      <c r="F119" s="966"/>
      <c r="G119" s="1207"/>
      <c r="H119" s="1207"/>
      <c r="I119" s="1207"/>
      <c r="J119" s="1207"/>
      <c r="K119" s="1207"/>
      <c r="L119" s="1208"/>
    </row>
    <row r="120" spans="1:12" x14ac:dyDescent="0.2">
      <c r="A120" s="1209" t="s">
        <v>862</v>
      </c>
      <c r="B120" s="1210">
        <v>2062</v>
      </c>
      <c r="C120" s="1210">
        <v>2542</v>
      </c>
      <c r="D120" s="1210">
        <v>5738.5</v>
      </c>
      <c r="E120" s="1210">
        <v>5867.5</v>
      </c>
      <c r="F120" s="1210">
        <v>3389.5</v>
      </c>
      <c r="G120" s="1210">
        <v>1147.5</v>
      </c>
      <c r="H120" s="1210">
        <v>110969</v>
      </c>
      <c r="I120" s="1210">
        <v>93005.5</v>
      </c>
      <c r="J120" s="1210">
        <v>24230</v>
      </c>
      <c r="K120" s="1210">
        <v>33472</v>
      </c>
      <c r="L120" s="1210">
        <v>282423.5</v>
      </c>
    </row>
    <row r="121" spans="1:12" x14ac:dyDescent="0.2">
      <c r="A121" s="1211"/>
      <c r="B121" s="1212"/>
      <c r="C121" s="1212"/>
      <c r="D121" s="1212"/>
      <c r="E121" s="1212"/>
      <c r="F121" s="1212"/>
      <c r="G121" s="1212"/>
      <c r="H121" s="1212"/>
      <c r="I121" s="1212"/>
      <c r="J121" s="1212"/>
      <c r="K121" s="1212"/>
      <c r="L121" s="1212"/>
    </row>
    <row r="122" spans="1:12" x14ac:dyDescent="0.2">
      <c r="A122" s="1211"/>
      <c r="B122" s="1213"/>
      <c r="C122" s="1213"/>
      <c r="D122" s="1213"/>
      <c r="E122" s="1213"/>
      <c r="F122" s="1213"/>
      <c r="G122" s="1213"/>
      <c r="H122" s="1213"/>
      <c r="I122" s="1213"/>
      <c r="J122" s="1213"/>
      <c r="K122" s="1213"/>
      <c r="L122" s="1213"/>
    </row>
    <row r="123" spans="1:12" x14ac:dyDescent="0.2">
      <c r="A123" s="1472" t="s">
        <v>872</v>
      </c>
      <c r="B123" s="1474" t="s">
        <v>375</v>
      </c>
      <c r="C123" s="1474"/>
      <c r="D123" s="1474" t="s">
        <v>848</v>
      </c>
      <c r="E123" s="1474"/>
      <c r="F123" s="1474"/>
      <c r="G123" s="1474"/>
      <c r="H123" s="1475" t="s">
        <v>849</v>
      </c>
      <c r="I123" s="1474" t="s">
        <v>850</v>
      </c>
      <c r="J123" s="1474"/>
      <c r="K123" s="1474"/>
      <c r="L123" s="1475" t="s">
        <v>152</v>
      </c>
    </row>
    <row r="124" spans="1:12" x14ac:dyDescent="0.2">
      <c r="A124" s="1473"/>
      <c r="B124" s="1478" t="s">
        <v>851</v>
      </c>
      <c r="C124" s="1478" t="s">
        <v>852</v>
      </c>
      <c r="D124" s="1482" t="s">
        <v>146</v>
      </c>
      <c r="E124" s="1482" t="s">
        <v>236</v>
      </c>
      <c r="F124" s="1482" t="s">
        <v>853</v>
      </c>
      <c r="G124" s="1482" t="s">
        <v>854</v>
      </c>
      <c r="H124" s="1476"/>
      <c r="I124" s="1478" t="s">
        <v>855</v>
      </c>
      <c r="J124" s="1480" t="s">
        <v>856</v>
      </c>
      <c r="K124" s="1480"/>
      <c r="L124" s="1476"/>
    </row>
    <row r="125" spans="1:12" ht="12.75" customHeight="1" x14ac:dyDescent="0.2">
      <c r="A125" s="1481"/>
      <c r="B125" s="1479"/>
      <c r="C125" s="1479"/>
      <c r="D125" s="1479"/>
      <c r="E125" s="1479"/>
      <c r="F125" s="1479"/>
      <c r="G125" s="1479"/>
      <c r="H125" s="1477"/>
      <c r="I125" s="1479"/>
      <c r="J125" s="1201" t="s">
        <v>857</v>
      </c>
      <c r="K125" s="1201" t="s">
        <v>858</v>
      </c>
      <c r="L125" s="1477"/>
    </row>
    <row r="126" spans="1:12" ht="12.75" customHeight="1" x14ac:dyDescent="0.2">
      <c r="A126" s="1202"/>
      <c r="B126" s="1203"/>
      <c r="C126" s="1203"/>
      <c r="D126" s="1203"/>
      <c r="E126" s="1203"/>
      <c r="F126" s="1203"/>
      <c r="G126" s="1203"/>
      <c r="H126" s="1204"/>
      <c r="I126" s="1203"/>
      <c r="J126" s="1203"/>
      <c r="K126" s="1203"/>
      <c r="L126" s="1205"/>
    </row>
    <row r="127" spans="1:12" x14ac:dyDescent="0.2">
      <c r="A127" s="1206" t="s">
        <v>832</v>
      </c>
      <c r="B127" s="971">
        <v>724</v>
      </c>
      <c r="C127" s="971">
        <v>3848</v>
      </c>
      <c r="D127" s="971">
        <v>15</v>
      </c>
      <c r="E127" s="971" t="s">
        <v>168</v>
      </c>
      <c r="F127" s="971" t="s">
        <v>168</v>
      </c>
      <c r="G127" s="971" t="s">
        <v>168</v>
      </c>
      <c r="H127" s="971" t="s">
        <v>168</v>
      </c>
      <c r="I127" s="971" t="s">
        <v>168</v>
      </c>
      <c r="J127" s="971" t="s">
        <v>168</v>
      </c>
      <c r="K127" s="971" t="s">
        <v>168</v>
      </c>
      <c r="L127" s="1208">
        <v>4587</v>
      </c>
    </row>
    <row r="128" spans="1:12" x14ac:dyDescent="0.2">
      <c r="A128" s="1202" t="s">
        <v>833</v>
      </c>
      <c r="B128" s="971">
        <v>1326</v>
      </c>
      <c r="C128" s="971">
        <v>149</v>
      </c>
      <c r="D128" s="971">
        <v>1834</v>
      </c>
      <c r="E128" s="971">
        <v>9324</v>
      </c>
      <c r="F128" s="971">
        <v>3547</v>
      </c>
      <c r="G128" s="971">
        <v>431</v>
      </c>
      <c r="H128" s="971">
        <v>3691</v>
      </c>
      <c r="I128" s="971">
        <v>28</v>
      </c>
      <c r="J128" s="971">
        <v>124.5</v>
      </c>
      <c r="K128" s="971">
        <v>53</v>
      </c>
      <c r="L128" s="1208">
        <v>20507.5</v>
      </c>
    </row>
    <row r="129" spans="1:12" x14ac:dyDescent="0.2">
      <c r="A129" s="1202" t="s">
        <v>834</v>
      </c>
      <c r="B129" s="971" t="s">
        <v>168</v>
      </c>
      <c r="C129" s="971">
        <v>15</v>
      </c>
      <c r="D129" s="971">
        <v>201</v>
      </c>
      <c r="E129" s="971">
        <v>63</v>
      </c>
      <c r="F129" s="971">
        <v>264</v>
      </c>
      <c r="G129" s="971">
        <v>133</v>
      </c>
      <c r="H129" s="971">
        <v>282</v>
      </c>
      <c r="I129" s="971">
        <v>102.5</v>
      </c>
      <c r="J129" s="971">
        <v>26</v>
      </c>
      <c r="K129" s="971">
        <v>18</v>
      </c>
      <c r="L129" s="1208">
        <v>1104.5</v>
      </c>
    </row>
    <row r="130" spans="1:12" x14ac:dyDescent="0.2">
      <c r="A130" s="1202" t="s">
        <v>835</v>
      </c>
      <c r="B130" s="971">
        <v>314</v>
      </c>
      <c r="C130" s="971" t="s">
        <v>168</v>
      </c>
      <c r="D130" s="971">
        <v>108</v>
      </c>
      <c r="E130" s="971">
        <v>375</v>
      </c>
      <c r="F130" s="971">
        <v>2</v>
      </c>
      <c r="G130" s="971">
        <v>117</v>
      </c>
      <c r="H130" s="971">
        <v>79074</v>
      </c>
      <c r="I130" s="971">
        <v>12004.5</v>
      </c>
      <c r="J130" s="971">
        <v>15652</v>
      </c>
      <c r="K130" s="971">
        <v>6371</v>
      </c>
      <c r="L130" s="1208">
        <v>114017.5</v>
      </c>
    </row>
    <row r="131" spans="1:12" x14ac:dyDescent="0.2">
      <c r="A131" s="1206" t="s">
        <v>836</v>
      </c>
      <c r="B131" s="971" t="s">
        <v>168</v>
      </c>
      <c r="C131" s="971" t="s">
        <v>168</v>
      </c>
      <c r="D131" s="971" t="s">
        <v>168</v>
      </c>
      <c r="E131" s="971" t="s">
        <v>168</v>
      </c>
      <c r="F131" s="971" t="s">
        <v>168</v>
      </c>
      <c r="G131" s="971" t="s">
        <v>168</v>
      </c>
      <c r="H131" s="971">
        <v>1305</v>
      </c>
      <c r="I131" s="971">
        <v>257</v>
      </c>
      <c r="J131" s="971">
        <v>441</v>
      </c>
      <c r="K131" s="971">
        <v>219.5</v>
      </c>
      <c r="L131" s="1208">
        <v>2222.5</v>
      </c>
    </row>
    <row r="132" spans="1:12" x14ac:dyDescent="0.2">
      <c r="A132" s="1206" t="s">
        <v>837</v>
      </c>
      <c r="B132" s="971">
        <v>12</v>
      </c>
      <c r="C132" s="971" t="s">
        <v>168</v>
      </c>
      <c r="D132" s="971">
        <v>112</v>
      </c>
      <c r="E132" s="971">
        <v>43</v>
      </c>
      <c r="F132" s="971" t="s">
        <v>168</v>
      </c>
      <c r="G132" s="971">
        <v>30</v>
      </c>
      <c r="H132" s="971">
        <v>17811</v>
      </c>
      <c r="I132" s="971">
        <v>2348</v>
      </c>
      <c r="J132" s="971">
        <v>906.5</v>
      </c>
      <c r="K132" s="971">
        <v>992</v>
      </c>
      <c r="L132" s="1208">
        <v>22254.5</v>
      </c>
    </row>
    <row r="133" spans="1:12" x14ac:dyDescent="0.2">
      <c r="A133" s="1206" t="s">
        <v>838</v>
      </c>
      <c r="B133" s="971" t="s">
        <v>168</v>
      </c>
      <c r="C133" s="971" t="s">
        <v>168</v>
      </c>
      <c r="D133" s="971" t="s">
        <v>168</v>
      </c>
      <c r="E133" s="971" t="s">
        <v>168</v>
      </c>
      <c r="F133" s="971" t="s">
        <v>168</v>
      </c>
      <c r="G133" s="971" t="s">
        <v>168</v>
      </c>
      <c r="H133" s="971" t="s">
        <v>168</v>
      </c>
      <c r="I133" s="971">
        <v>55622.5</v>
      </c>
      <c r="J133" s="971">
        <v>4796.5</v>
      </c>
      <c r="K133" s="971">
        <v>23604.5</v>
      </c>
      <c r="L133" s="1208">
        <v>84023.5</v>
      </c>
    </row>
    <row r="134" spans="1:12" x14ac:dyDescent="0.2">
      <c r="A134" s="1206" t="s">
        <v>839</v>
      </c>
      <c r="B134" s="971" t="s">
        <v>168</v>
      </c>
      <c r="C134" s="971" t="s">
        <v>168</v>
      </c>
      <c r="D134" s="971" t="s">
        <v>168</v>
      </c>
      <c r="E134" s="971" t="s">
        <v>168</v>
      </c>
      <c r="F134" s="971" t="s">
        <v>168</v>
      </c>
      <c r="G134" s="971" t="s">
        <v>168</v>
      </c>
      <c r="H134" s="971" t="s">
        <v>168</v>
      </c>
      <c r="I134" s="971">
        <v>20240.5</v>
      </c>
      <c r="J134" s="971">
        <v>62</v>
      </c>
      <c r="K134" s="971">
        <v>1916.5</v>
      </c>
      <c r="L134" s="1208">
        <v>22219</v>
      </c>
    </row>
    <row r="135" spans="1:12" ht="14.25" x14ac:dyDescent="0.2">
      <c r="A135" s="1206" t="s">
        <v>865</v>
      </c>
      <c r="B135" s="971" t="s">
        <v>168</v>
      </c>
      <c r="C135" s="971" t="s">
        <v>168</v>
      </c>
      <c r="D135" s="971" t="s">
        <v>168</v>
      </c>
      <c r="E135" s="971" t="s">
        <v>168</v>
      </c>
      <c r="F135" s="971" t="s">
        <v>168</v>
      </c>
      <c r="G135" s="971" t="s">
        <v>168</v>
      </c>
      <c r="H135" s="971" t="s">
        <v>168</v>
      </c>
      <c r="I135" s="971" t="s">
        <v>168</v>
      </c>
      <c r="J135" s="971" t="s">
        <v>168</v>
      </c>
      <c r="K135" s="971" t="s">
        <v>168</v>
      </c>
      <c r="L135" s="971" t="s">
        <v>168</v>
      </c>
    </row>
    <row r="136" spans="1:12" x14ac:dyDescent="0.2">
      <c r="A136" s="1206"/>
      <c r="B136" s="1207"/>
      <c r="C136" s="1207"/>
      <c r="D136" s="1207"/>
      <c r="E136" s="966"/>
      <c r="F136" s="966"/>
      <c r="G136" s="1207"/>
      <c r="H136" s="1207"/>
      <c r="I136" s="1207"/>
      <c r="J136" s="1207"/>
      <c r="K136" s="1207"/>
      <c r="L136" s="1208"/>
    </row>
    <row r="137" spans="1:12" x14ac:dyDescent="0.2">
      <c r="A137" s="1209" t="s">
        <v>862</v>
      </c>
      <c r="B137" s="1210">
        <v>2376</v>
      </c>
      <c r="C137" s="1210">
        <v>4012</v>
      </c>
      <c r="D137" s="1210">
        <v>2270</v>
      </c>
      <c r="E137" s="1210">
        <v>9805</v>
      </c>
      <c r="F137" s="1210">
        <v>3813</v>
      </c>
      <c r="G137" s="1210">
        <v>711</v>
      </c>
      <c r="H137" s="1210">
        <v>102163</v>
      </c>
      <c r="I137" s="1210">
        <v>90603</v>
      </c>
      <c r="J137" s="1210">
        <v>22008.5</v>
      </c>
      <c r="K137" s="1210">
        <v>33174.5</v>
      </c>
      <c r="L137" s="1210">
        <v>270936</v>
      </c>
    </row>
    <row r="138" spans="1:12" x14ac:dyDescent="0.2">
      <c r="A138" s="1211"/>
      <c r="B138" s="1212"/>
      <c r="C138" s="1212"/>
      <c r="D138" s="1212"/>
      <c r="E138" s="1212"/>
      <c r="F138" s="1212"/>
      <c r="G138" s="1212"/>
      <c r="H138" s="1212"/>
      <c r="I138" s="1212"/>
      <c r="J138" s="1212"/>
      <c r="K138" s="1212"/>
      <c r="L138" s="1212"/>
    </row>
    <row r="139" spans="1:12" x14ac:dyDescent="0.2">
      <c r="A139" s="1211"/>
      <c r="B139" s="1213"/>
      <c r="C139" s="1213"/>
      <c r="D139" s="1213"/>
      <c r="E139" s="1213"/>
      <c r="F139" s="1213"/>
      <c r="G139" s="1213"/>
      <c r="H139" s="1213"/>
      <c r="I139" s="1213"/>
      <c r="J139" s="1213"/>
      <c r="K139" s="1213"/>
      <c r="L139" s="1213"/>
    </row>
    <row r="140" spans="1:12" x14ac:dyDescent="0.2">
      <c r="A140" s="1472" t="s">
        <v>873</v>
      </c>
      <c r="B140" s="1474" t="s">
        <v>375</v>
      </c>
      <c r="C140" s="1474"/>
      <c r="D140" s="1474" t="s">
        <v>848</v>
      </c>
      <c r="E140" s="1474"/>
      <c r="F140" s="1474"/>
      <c r="G140" s="1474"/>
      <c r="H140" s="1475" t="s">
        <v>849</v>
      </c>
      <c r="I140" s="1474" t="s">
        <v>850</v>
      </c>
      <c r="J140" s="1474"/>
      <c r="K140" s="1474"/>
      <c r="L140" s="1475" t="s">
        <v>152</v>
      </c>
    </row>
    <row r="141" spans="1:12" x14ac:dyDescent="0.2">
      <c r="A141" s="1473"/>
      <c r="B141" s="1478" t="s">
        <v>851</v>
      </c>
      <c r="C141" s="1478" t="s">
        <v>852</v>
      </c>
      <c r="D141" s="1482" t="s">
        <v>146</v>
      </c>
      <c r="E141" s="1482" t="s">
        <v>236</v>
      </c>
      <c r="F141" s="1482" t="s">
        <v>853</v>
      </c>
      <c r="G141" s="1482" t="s">
        <v>854</v>
      </c>
      <c r="H141" s="1476"/>
      <c r="I141" s="1478" t="s">
        <v>855</v>
      </c>
      <c r="J141" s="1480" t="s">
        <v>856</v>
      </c>
      <c r="K141" s="1480"/>
      <c r="L141" s="1476"/>
    </row>
    <row r="142" spans="1:12" ht="12.75" customHeight="1" x14ac:dyDescent="0.2">
      <c r="A142" s="1481"/>
      <c r="B142" s="1479"/>
      <c r="C142" s="1479"/>
      <c r="D142" s="1479"/>
      <c r="E142" s="1479"/>
      <c r="F142" s="1479"/>
      <c r="G142" s="1479"/>
      <c r="H142" s="1477"/>
      <c r="I142" s="1479"/>
      <c r="J142" s="1201" t="s">
        <v>857</v>
      </c>
      <c r="K142" s="1201" t="s">
        <v>858</v>
      </c>
      <c r="L142" s="1477"/>
    </row>
    <row r="143" spans="1:12" ht="12.75" customHeight="1" x14ac:dyDescent="0.2">
      <c r="A143" s="1202"/>
      <c r="B143" s="1203"/>
      <c r="C143" s="1203"/>
      <c r="D143" s="1203"/>
      <c r="E143" s="1203"/>
      <c r="F143" s="1203"/>
      <c r="G143" s="1203"/>
      <c r="H143" s="1204"/>
      <c r="I143" s="1203"/>
      <c r="J143" s="1203"/>
      <c r="K143" s="1203"/>
      <c r="L143" s="1205"/>
    </row>
    <row r="144" spans="1:12" x14ac:dyDescent="0.2">
      <c r="A144" s="1206" t="s">
        <v>832</v>
      </c>
      <c r="B144" s="971">
        <v>717</v>
      </c>
      <c r="C144" s="971">
        <v>3047</v>
      </c>
      <c r="D144" s="971">
        <v>23</v>
      </c>
      <c r="E144" s="1214">
        <v>231</v>
      </c>
      <c r="F144" s="971">
        <v>46</v>
      </c>
      <c r="G144" s="971" t="s">
        <v>168</v>
      </c>
      <c r="H144" s="971" t="s">
        <v>168</v>
      </c>
      <c r="I144" s="971">
        <v>16</v>
      </c>
      <c r="J144" s="971" t="s">
        <v>168</v>
      </c>
      <c r="K144" s="971">
        <v>10</v>
      </c>
      <c r="L144" s="1208">
        <v>4090</v>
      </c>
    </row>
    <row r="145" spans="1:12" x14ac:dyDescent="0.2">
      <c r="A145" s="1202" t="s">
        <v>833</v>
      </c>
      <c r="B145" s="971">
        <v>1136</v>
      </c>
      <c r="C145" s="971">
        <v>82</v>
      </c>
      <c r="D145" s="1214">
        <v>2176</v>
      </c>
      <c r="E145" s="1214">
        <v>3743</v>
      </c>
      <c r="F145" s="1214">
        <v>2241</v>
      </c>
      <c r="G145" s="1214">
        <v>380</v>
      </c>
      <c r="H145" s="971">
        <v>3909</v>
      </c>
      <c r="I145" s="971">
        <v>109</v>
      </c>
      <c r="J145" s="971">
        <v>270</v>
      </c>
      <c r="K145" s="971">
        <v>83</v>
      </c>
      <c r="L145" s="1208">
        <v>14129</v>
      </c>
    </row>
    <row r="146" spans="1:12" x14ac:dyDescent="0.2">
      <c r="A146" s="1202" t="s">
        <v>834</v>
      </c>
      <c r="B146" s="971">
        <v>111</v>
      </c>
      <c r="C146" s="971" t="s">
        <v>168</v>
      </c>
      <c r="D146" s="1214">
        <v>1001.5</v>
      </c>
      <c r="E146" s="1214">
        <v>1208.5</v>
      </c>
      <c r="F146" s="1214">
        <v>521.5</v>
      </c>
      <c r="G146" s="1214">
        <v>162.5</v>
      </c>
      <c r="H146" s="971">
        <v>196</v>
      </c>
      <c r="I146" s="971">
        <v>82</v>
      </c>
      <c r="J146" s="971">
        <v>36.799999999999997</v>
      </c>
      <c r="K146" s="971">
        <v>13</v>
      </c>
      <c r="L146" s="1208">
        <v>3332.8</v>
      </c>
    </row>
    <row r="147" spans="1:12" x14ac:dyDescent="0.2">
      <c r="A147" s="1202" t="s">
        <v>835</v>
      </c>
      <c r="B147" s="971">
        <v>288</v>
      </c>
      <c r="C147" s="971" t="s">
        <v>168</v>
      </c>
      <c r="D147" s="1214">
        <v>1493.5</v>
      </c>
      <c r="E147" s="1214">
        <v>858</v>
      </c>
      <c r="F147" s="1214">
        <v>250.3</v>
      </c>
      <c r="G147" s="1214">
        <v>623</v>
      </c>
      <c r="H147" s="971">
        <v>77244</v>
      </c>
      <c r="I147" s="971">
        <v>10803.8</v>
      </c>
      <c r="J147" s="971">
        <v>13815</v>
      </c>
      <c r="K147" s="971">
        <v>6403.3</v>
      </c>
      <c r="L147" s="1208">
        <v>111778.9</v>
      </c>
    </row>
    <row r="148" spans="1:12" x14ac:dyDescent="0.2">
      <c r="A148" s="1206" t="s">
        <v>836</v>
      </c>
      <c r="B148" s="971" t="s">
        <v>168</v>
      </c>
      <c r="C148" s="971" t="s">
        <v>168</v>
      </c>
      <c r="D148" s="1214">
        <v>10</v>
      </c>
      <c r="E148" s="1214">
        <v>4</v>
      </c>
      <c r="F148" s="971">
        <v>18</v>
      </c>
      <c r="G148" s="971" t="s">
        <v>168</v>
      </c>
      <c r="H148" s="971">
        <v>1416</v>
      </c>
      <c r="I148" s="971">
        <v>409</v>
      </c>
      <c r="J148" s="971">
        <v>454.5</v>
      </c>
      <c r="K148" s="971">
        <v>250</v>
      </c>
      <c r="L148" s="1208">
        <v>2561.5</v>
      </c>
    </row>
    <row r="149" spans="1:12" x14ac:dyDescent="0.2">
      <c r="A149" s="1206" t="s">
        <v>837</v>
      </c>
      <c r="B149" s="971" t="s">
        <v>168</v>
      </c>
      <c r="C149" s="971">
        <v>87</v>
      </c>
      <c r="D149" s="1214">
        <v>112.5</v>
      </c>
      <c r="E149" s="1214">
        <v>23.5</v>
      </c>
      <c r="F149" s="1214">
        <v>18.5</v>
      </c>
      <c r="G149" s="971">
        <v>13</v>
      </c>
      <c r="H149" s="971">
        <v>18267</v>
      </c>
      <c r="I149" s="971">
        <v>2904.5</v>
      </c>
      <c r="J149" s="971">
        <v>892.3</v>
      </c>
      <c r="K149" s="971">
        <v>1171.5</v>
      </c>
      <c r="L149" s="1208">
        <v>23489.8</v>
      </c>
    </row>
    <row r="150" spans="1:12" x14ac:dyDescent="0.2">
      <c r="A150" s="1206" t="s">
        <v>838</v>
      </c>
      <c r="B150" s="971" t="s">
        <v>168</v>
      </c>
      <c r="C150" s="971" t="s">
        <v>168</v>
      </c>
      <c r="D150" s="1214">
        <v>449</v>
      </c>
      <c r="E150" s="1214">
        <v>35.5</v>
      </c>
      <c r="F150" s="1214">
        <v>1</v>
      </c>
      <c r="G150" s="971" t="s">
        <v>168</v>
      </c>
      <c r="H150" s="971" t="s">
        <v>168</v>
      </c>
      <c r="I150" s="971">
        <v>53094.5</v>
      </c>
      <c r="J150" s="971">
        <v>4132.5</v>
      </c>
      <c r="K150" s="971">
        <v>22491.5</v>
      </c>
      <c r="L150" s="1208">
        <v>80204</v>
      </c>
    </row>
    <row r="151" spans="1:12" x14ac:dyDescent="0.2">
      <c r="A151" s="1206" t="s">
        <v>839</v>
      </c>
      <c r="B151" s="971" t="s">
        <v>168</v>
      </c>
      <c r="C151" s="971" t="s">
        <v>168</v>
      </c>
      <c r="D151" s="1214">
        <v>12</v>
      </c>
      <c r="E151" s="971" t="s">
        <v>168</v>
      </c>
      <c r="F151" s="971" t="s">
        <v>168</v>
      </c>
      <c r="G151" s="971" t="s">
        <v>168</v>
      </c>
      <c r="H151" s="971" t="s">
        <v>168</v>
      </c>
      <c r="I151" s="971">
        <v>19297.400000000001</v>
      </c>
      <c r="J151" s="971">
        <v>76</v>
      </c>
      <c r="K151" s="971">
        <v>2958</v>
      </c>
      <c r="L151" s="1208">
        <v>22343.4</v>
      </c>
    </row>
    <row r="152" spans="1:12" ht="14.25" x14ac:dyDescent="0.2">
      <c r="A152" s="1206" t="s">
        <v>865</v>
      </c>
      <c r="B152" s="971" t="s">
        <v>168</v>
      </c>
      <c r="C152" s="971" t="s">
        <v>168</v>
      </c>
      <c r="D152" s="971" t="s">
        <v>168</v>
      </c>
      <c r="E152" s="971" t="s">
        <v>168</v>
      </c>
      <c r="F152" s="971" t="s">
        <v>168</v>
      </c>
      <c r="G152" s="971" t="s">
        <v>168</v>
      </c>
      <c r="H152" s="971" t="s">
        <v>168</v>
      </c>
      <c r="I152" s="971" t="s">
        <v>168</v>
      </c>
      <c r="J152" s="971" t="s">
        <v>168</v>
      </c>
      <c r="K152" s="971" t="s">
        <v>168</v>
      </c>
      <c r="L152" s="971" t="s">
        <v>168</v>
      </c>
    </row>
    <row r="153" spans="1:12" x14ac:dyDescent="0.2">
      <c r="A153" s="1206"/>
      <c r="B153" s="1207"/>
      <c r="C153" s="1207"/>
      <c r="D153" s="1207"/>
      <c r="E153" s="966"/>
      <c r="F153" s="966"/>
      <c r="G153" s="1207"/>
      <c r="H153" s="1207"/>
      <c r="I153" s="1207"/>
      <c r="J153" s="1207"/>
      <c r="K153" s="1207"/>
      <c r="L153" s="1208"/>
    </row>
    <row r="154" spans="1:12" x14ac:dyDescent="0.2">
      <c r="A154" s="1209" t="s">
        <v>862</v>
      </c>
      <c r="B154" s="1210">
        <v>2252</v>
      </c>
      <c r="C154" s="1210">
        <v>3216</v>
      </c>
      <c r="D154" s="1210">
        <v>5277.5</v>
      </c>
      <c r="E154" s="1210">
        <v>6103.5</v>
      </c>
      <c r="F154" s="1210">
        <v>3096.3</v>
      </c>
      <c r="G154" s="1210">
        <v>1178.5</v>
      </c>
      <c r="H154" s="1210">
        <v>101032</v>
      </c>
      <c r="I154" s="1210">
        <v>86716.2</v>
      </c>
      <c r="J154" s="1210">
        <v>19677.099999999999</v>
      </c>
      <c r="K154" s="1210">
        <v>33380.300000000003</v>
      </c>
      <c r="L154" s="1210">
        <v>261929.4</v>
      </c>
    </row>
    <row r="155" spans="1:12" x14ac:dyDescent="0.2">
      <c r="A155" s="1211"/>
      <c r="B155" s="1212"/>
      <c r="C155" s="1212"/>
      <c r="D155" s="1212"/>
      <c r="E155" s="1212"/>
      <c r="F155" s="1212"/>
      <c r="G155" s="1212"/>
      <c r="H155" s="1212"/>
      <c r="I155" s="1212"/>
      <c r="J155" s="1212"/>
      <c r="K155" s="1212"/>
      <c r="L155" s="1212"/>
    </row>
    <row r="156" spans="1:12" x14ac:dyDescent="0.2">
      <c r="A156" s="1211"/>
      <c r="B156" s="1213"/>
      <c r="C156" s="1213"/>
      <c r="D156" s="1213"/>
      <c r="E156" s="1213"/>
      <c r="F156" s="1213"/>
      <c r="G156" s="1213"/>
      <c r="H156" s="1213"/>
      <c r="I156" s="1213"/>
      <c r="J156" s="1213"/>
      <c r="K156" s="1213"/>
      <c r="L156" s="1213"/>
    </row>
    <row r="157" spans="1:12" x14ac:dyDescent="0.2">
      <c r="A157" s="1472" t="s">
        <v>874</v>
      </c>
      <c r="B157" s="1474" t="s">
        <v>375</v>
      </c>
      <c r="C157" s="1474"/>
      <c r="D157" s="1474" t="s">
        <v>848</v>
      </c>
      <c r="E157" s="1474"/>
      <c r="F157" s="1474"/>
      <c r="G157" s="1474"/>
      <c r="H157" s="1475" t="s">
        <v>849</v>
      </c>
      <c r="I157" s="1474" t="s">
        <v>850</v>
      </c>
      <c r="J157" s="1474"/>
      <c r="K157" s="1474"/>
      <c r="L157" s="1475" t="s">
        <v>152</v>
      </c>
    </row>
    <row r="158" spans="1:12" x14ac:dyDescent="0.2">
      <c r="A158" s="1473"/>
      <c r="B158" s="1478" t="s">
        <v>851</v>
      </c>
      <c r="C158" s="1478" t="s">
        <v>852</v>
      </c>
      <c r="D158" s="1482" t="s">
        <v>146</v>
      </c>
      <c r="E158" s="1482" t="s">
        <v>236</v>
      </c>
      <c r="F158" s="1482" t="s">
        <v>853</v>
      </c>
      <c r="G158" s="1482" t="s">
        <v>854</v>
      </c>
      <c r="H158" s="1476"/>
      <c r="I158" s="1478" t="s">
        <v>855</v>
      </c>
      <c r="J158" s="1480" t="s">
        <v>856</v>
      </c>
      <c r="K158" s="1480"/>
      <c r="L158" s="1476"/>
    </row>
    <row r="159" spans="1:12" ht="12.75" customHeight="1" x14ac:dyDescent="0.2">
      <c r="A159" s="1481"/>
      <c r="B159" s="1479"/>
      <c r="C159" s="1479"/>
      <c r="D159" s="1479"/>
      <c r="E159" s="1479"/>
      <c r="F159" s="1479"/>
      <c r="G159" s="1479"/>
      <c r="H159" s="1477"/>
      <c r="I159" s="1479"/>
      <c r="J159" s="1201" t="s">
        <v>857</v>
      </c>
      <c r="K159" s="1201" t="s">
        <v>858</v>
      </c>
      <c r="L159" s="1477"/>
    </row>
    <row r="160" spans="1:12" ht="12.75" customHeight="1" x14ac:dyDescent="0.2">
      <c r="A160" s="1202"/>
      <c r="B160" s="1203"/>
      <c r="C160" s="1203"/>
      <c r="D160" s="1203"/>
      <c r="E160" s="1203"/>
      <c r="F160" s="1203"/>
      <c r="G160" s="1203"/>
      <c r="H160" s="1204"/>
      <c r="I160" s="1203"/>
      <c r="J160" s="1203"/>
      <c r="K160" s="1203"/>
      <c r="L160" s="1205"/>
    </row>
    <row r="161" spans="1:12" ht="12.75" customHeight="1" x14ac:dyDescent="0.2">
      <c r="A161" s="1206" t="s">
        <v>832</v>
      </c>
      <c r="B161" s="1214">
        <v>694</v>
      </c>
      <c r="C161" s="1214">
        <v>2813</v>
      </c>
      <c r="D161" s="971" t="s">
        <v>168</v>
      </c>
      <c r="E161" s="1214">
        <v>193</v>
      </c>
      <c r="F161" s="971" t="s">
        <v>168</v>
      </c>
      <c r="G161" s="971" t="s">
        <v>168</v>
      </c>
      <c r="H161" s="971" t="s">
        <v>168</v>
      </c>
      <c r="I161" s="1214">
        <v>90</v>
      </c>
      <c r="J161" s="1215">
        <v>34.5</v>
      </c>
      <c r="K161" s="1215">
        <v>69</v>
      </c>
      <c r="L161" s="1208">
        <v>3893.5</v>
      </c>
    </row>
    <row r="162" spans="1:12" ht="12.75" customHeight="1" x14ac:dyDescent="0.2">
      <c r="A162" s="1202" t="s">
        <v>833</v>
      </c>
      <c r="B162" s="1214">
        <v>1279</v>
      </c>
      <c r="C162" s="1214">
        <v>90</v>
      </c>
      <c r="D162" s="1214">
        <v>2130</v>
      </c>
      <c r="E162" s="1214">
        <v>3511</v>
      </c>
      <c r="F162" s="1214">
        <v>2531.5</v>
      </c>
      <c r="G162" s="1214">
        <v>529</v>
      </c>
      <c r="H162" s="1214">
        <v>3694</v>
      </c>
      <c r="I162" s="1214">
        <v>260</v>
      </c>
      <c r="J162" s="1215">
        <v>175</v>
      </c>
      <c r="K162" s="1215">
        <v>57.3</v>
      </c>
      <c r="L162" s="1208">
        <v>14256.8</v>
      </c>
    </row>
    <row r="163" spans="1:12" ht="12.75" customHeight="1" x14ac:dyDescent="0.2">
      <c r="A163" s="1202" t="s">
        <v>834</v>
      </c>
      <c r="B163" s="1214">
        <v>104</v>
      </c>
      <c r="C163" s="971" t="s">
        <v>168</v>
      </c>
      <c r="D163" s="1214">
        <v>1102.8</v>
      </c>
      <c r="E163" s="1214">
        <v>1030</v>
      </c>
      <c r="F163" s="1214">
        <v>380</v>
      </c>
      <c r="G163" s="1214">
        <v>263</v>
      </c>
      <c r="H163" s="1214">
        <v>84</v>
      </c>
      <c r="I163" s="1214">
        <v>115</v>
      </c>
      <c r="J163" s="1215">
        <v>80.5</v>
      </c>
      <c r="K163" s="1215">
        <v>38</v>
      </c>
      <c r="L163" s="1208">
        <v>3197.3</v>
      </c>
    </row>
    <row r="164" spans="1:12" x14ac:dyDescent="0.2">
      <c r="A164" s="1202" t="s">
        <v>835</v>
      </c>
      <c r="B164" s="1214">
        <v>252</v>
      </c>
      <c r="C164" s="971" t="s">
        <v>168</v>
      </c>
      <c r="D164" s="1214">
        <v>860.5</v>
      </c>
      <c r="E164" s="1214">
        <v>628</v>
      </c>
      <c r="F164" s="1214">
        <v>857</v>
      </c>
      <c r="G164" s="1214">
        <v>602.5</v>
      </c>
      <c r="H164" s="1214">
        <v>72962</v>
      </c>
      <c r="I164" s="1214">
        <v>10455.9</v>
      </c>
      <c r="J164" s="1215">
        <v>12627.5</v>
      </c>
      <c r="K164" s="1215">
        <v>5812.3</v>
      </c>
      <c r="L164" s="1208">
        <v>105057.7</v>
      </c>
    </row>
    <row r="165" spans="1:12" x14ac:dyDescent="0.2">
      <c r="A165" s="1206" t="s">
        <v>836</v>
      </c>
      <c r="B165" s="971" t="s">
        <v>168</v>
      </c>
      <c r="C165" s="971" t="s">
        <v>168</v>
      </c>
      <c r="D165" s="1214">
        <v>59</v>
      </c>
      <c r="E165" s="1214">
        <v>24</v>
      </c>
      <c r="F165" s="971" t="s">
        <v>168</v>
      </c>
      <c r="G165" s="1214">
        <v>6</v>
      </c>
      <c r="H165" s="971" t="s">
        <v>168</v>
      </c>
      <c r="I165" s="1214">
        <v>267</v>
      </c>
      <c r="J165" s="1215">
        <v>357</v>
      </c>
      <c r="K165" s="1215">
        <v>157</v>
      </c>
      <c r="L165" s="1208">
        <v>870</v>
      </c>
    </row>
    <row r="166" spans="1:12" x14ac:dyDescent="0.2">
      <c r="A166" s="1206" t="s">
        <v>837</v>
      </c>
      <c r="B166" s="971" t="s">
        <v>168</v>
      </c>
      <c r="C166" s="1214">
        <v>48</v>
      </c>
      <c r="D166" s="1214">
        <v>62.5</v>
      </c>
      <c r="E166" s="1214">
        <v>10</v>
      </c>
      <c r="F166" s="1214">
        <v>159</v>
      </c>
      <c r="G166" s="971" t="s">
        <v>168</v>
      </c>
      <c r="H166" s="1214">
        <v>21436</v>
      </c>
      <c r="I166" s="1214">
        <v>2661.1</v>
      </c>
      <c r="J166" s="1215">
        <v>698</v>
      </c>
      <c r="K166" s="1215">
        <v>1116.3</v>
      </c>
      <c r="L166" s="1208">
        <v>26190.9</v>
      </c>
    </row>
    <row r="167" spans="1:12" x14ac:dyDescent="0.2">
      <c r="A167" s="1206" t="s">
        <v>838</v>
      </c>
      <c r="B167" s="971" t="s">
        <v>168</v>
      </c>
      <c r="C167" s="971" t="s">
        <v>168</v>
      </c>
      <c r="D167" s="1214">
        <v>403</v>
      </c>
      <c r="E167" s="1214">
        <v>58</v>
      </c>
      <c r="F167" s="1214">
        <v>27.5</v>
      </c>
      <c r="G167" s="971" t="s">
        <v>168</v>
      </c>
      <c r="H167" s="1214">
        <v>1150</v>
      </c>
      <c r="I167" s="1214">
        <v>49305.2</v>
      </c>
      <c r="J167" s="1215">
        <v>3298</v>
      </c>
      <c r="K167" s="1215">
        <v>21120.400000000001</v>
      </c>
      <c r="L167" s="1208">
        <v>75362.100000000006</v>
      </c>
    </row>
    <row r="168" spans="1:12" x14ac:dyDescent="0.2">
      <c r="A168" s="1206" t="s">
        <v>839</v>
      </c>
      <c r="B168" s="971" t="s">
        <v>168</v>
      </c>
      <c r="C168" s="971" t="s">
        <v>168</v>
      </c>
      <c r="D168" s="1214">
        <v>1</v>
      </c>
      <c r="E168" s="971" t="s">
        <v>168</v>
      </c>
      <c r="F168" s="971" t="s">
        <v>168</v>
      </c>
      <c r="G168" s="971" t="s">
        <v>168</v>
      </c>
      <c r="H168" s="971" t="s">
        <v>168</v>
      </c>
      <c r="I168" s="1214">
        <v>16558.8</v>
      </c>
      <c r="J168" s="1215">
        <v>129</v>
      </c>
      <c r="K168" s="1215">
        <v>2429</v>
      </c>
      <c r="L168" s="1208">
        <v>19117.8</v>
      </c>
    </row>
    <row r="169" spans="1:12" ht="14.25" x14ac:dyDescent="0.2">
      <c r="A169" s="1206" t="s">
        <v>865</v>
      </c>
      <c r="B169" s="971" t="s">
        <v>168</v>
      </c>
      <c r="C169" s="971" t="s">
        <v>168</v>
      </c>
      <c r="D169" s="971" t="s">
        <v>168</v>
      </c>
      <c r="E169" s="971" t="s">
        <v>168</v>
      </c>
      <c r="F169" s="971" t="s">
        <v>168</v>
      </c>
      <c r="G169" s="971" t="s">
        <v>168</v>
      </c>
      <c r="H169" s="971" t="s">
        <v>168</v>
      </c>
      <c r="I169" s="971" t="s">
        <v>168</v>
      </c>
      <c r="J169" s="971" t="s">
        <v>168</v>
      </c>
      <c r="K169" s="971" t="s">
        <v>168</v>
      </c>
      <c r="L169" s="971" t="s">
        <v>168</v>
      </c>
    </row>
    <row r="170" spans="1:12" x14ac:dyDescent="0.2">
      <c r="A170" s="1206"/>
      <c r="B170" s="1207"/>
      <c r="C170" s="1207"/>
      <c r="D170" s="1207"/>
      <c r="E170" s="966"/>
      <c r="F170" s="966"/>
      <c r="G170" s="1207"/>
      <c r="H170" s="1207"/>
      <c r="I170" s="1207"/>
      <c r="J170" s="1207"/>
      <c r="K170" s="1207"/>
      <c r="L170" s="1208"/>
    </row>
    <row r="171" spans="1:12" x14ac:dyDescent="0.2">
      <c r="A171" s="1209" t="s">
        <v>862</v>
      </c>
      <c r="B171" s="1210">
        <v>2329</v>
      </c>
      <c r="C171" s="1210">
        <v>2951</v>
      </c>
      <c r="D171" s="1210">
        <v>4618.8</v>
      </c>
      <c r="E171" s="1210">
        <v>5454</v>
      </c>
      <c r="F171" s="1210">
        <v>3955</v>
      </c>
      <c r="G171" s="1210">
        <v>1400.5</v>
      </c>
      <c r="H171" s="1210">
        <v>99326</v>
      </c>
      <c r="I171" s="1210">
        <v>79713</v>
      </c>
      <c r="J171" s="1210">
        <v>17399.5</v>
      </c>
      <c r="K171" s="1210">
        <v>30799.3</v>
      </c>
      <c r="L171" s="1210">
        <v>247946.1</v>
      </c>
    </row>
    <row r="172" spans="1:12" x14ac:dyDescent="0.2">
      <c r="A172" s="1211"/>
      <c r="B172" s="1212"/>
      <c r="C172" s="1212"/>
      <c r="D172" s="1212"/>
      <c r="E172" s="1212"/>
      <c r="F172" s="1212"/>
      <c r="G172" s="1212"/>
      <c r="H172" s="1212"/>
      <c r="I172" s="1212"/>
      <c r="J172" s="1212"/>
      <c r="K172" s="1212"/>
      <c r="L172" s="1212"/>
    </row>
    <row r="173" spans="1:12" x14ac:dyDescent="0.2">
      <c r="A173" s="1216" t="s">
        <v>154</v>
      </c>
      <c r="B173" s="1217"/>
      <c r="C173" s="1217"/>
      <c r="D173" s="1217"/>
      <c r="E173" s="1217"/>
      <c r="F173" s="1217"/>
      <c r="G173" s="1217"/>
      <c r="H173" s="1217"/>
      <c r="I173" s="1217"/>
      <c r="J173" s="1218"/>
      <c r="K173" s="1218"/>
      <c r="L173" s="1218"/>
    </row>
    <row r="174" spans="1:12" x14ac:dyDescent="0.2">
      <c r="A174" s="1483" t="s">
        <v>843</v>
      </c>
      <c r="B174" s="1483"/>
      <c r="C174" s="1483"/>
      <c r="D174" s="1483"/>
      <c r="E174" s="1483"/>
      <c r="F174" s="1483"/>
      <c r="G174" s="1483"/>
      <c r="H174" s="1483"/>
      <c r="I174" s="1483"/>
      <c r="J174" s="1483"/>
      <c r="K174" s="1218"/>
      <c r="L174" s="1218"/>
    </row>
    <row r="175" spans="1:12" x14ac:dyDescent="0.2">
      <c r="A175" s="1483" t="s">
        <v>875</v>
      </c>
      <c r="B175" s="1483"/>
      <c r="C175" s="1483"/>
      <c r="D175" s="1483"/>
      <c r="E175" s="1483"/>
      <c r="F175" s="1483"/>
      <c r="G175" s="1483"/>
      <c r="H175" s="1483"/>
      <c r="I175" s="1483"/>
      <c r="J175" s="1483"/>
      <c r="K175" s="1218"/>
      <c r="L175" s="1218"/>
    </row>
    <row r="176" spans="1:12" x14ac:dyDescent="0.2">
      <c r="A176" s="1483" t="s">
        <v>876</v>
      </c>
      <c r="B176" s="1483"/>
      <c r="C176" s="1483"/>
      <c r="D176" s="1483"/>
      <c r="E176" s="1483"/>
      <c r="F176" s="1483"/>
      <c r="G176" s="1483"/>
      <c r="H176" s="1483"/>
      <c r="I176" s="1483"/>
      <c r="J176" s="1483"/>
    </row>
    <row r="177" spans="1:12" x14ac:dyDescent="0.2">
      <c r="A177" s="1484" t="s">
        <v>877</v>
      </c>
      <c r="B177" s="1484"/>
      <c r="C177" s="1484"/>
      <c r="D177" s="1484"/>
      <c r="E177" s="1484"/>
      <c r="F177" s="1484"/>
      <c r="G177" s="1484"/>
      <c r="H177" s="1484"/>
      <c r="I177" s="1484"/>
      <c r="J177" s="1484"/>
      <c r="K177" s="1485"/>
      <c r="L177" s="1485"/>
    </row>
    <row r="178" spans="1:12" x14ac:dyDescent="0.2">
      <c r="A178" s="934" t="s">
        <v>878</v>
      </c>
      <c r="B178" s="1219"/>
      <c r="C178" s="1219"/>
      <c r="D178" s="1220"/>
      <c r="G178" s="1220"/>
      <c r="J178" s="1220"/>
    </row>
    <row r="179" spans="1:12" x14ac:dyDescent="0.2">
      <c r="A179" s="1469" t="s">
        <v>879</v>
      </c>
      <c r="B179" s="1469"/>
      <c r="C179" s="1469"/>
      <c r="D179" s="1486"/>
      <c r="E179" s="1486"/>
      <c r="F179" s="1486"/>
      <c r="G179" s="1486"/>
      <c r="H179" s="1486"/>
      <c r="I179" s="1486"/>
      <c r="J179" s="1486"/>
      <c r="K179" s="1486"/>
      <c r="L179" s="1486"/>
    </row>
    <row r="180" spans="1:12" x14ac:dyDescent="0.2">
      <c r="A180" s="1130"/>
      <c r="B180" s="1130"/>
      <c r="C180" s="1130"/>
      <c r="D180" s="1221"/>
      <c r="E180" s="1221"/>
      <c r="F180" s="1221"/>
      <c r="G180" s="1221"/>
      <c r="H180" s="1221"/>
      <c r="I180" s="1221"/>
      <c r="J180" s="1221"/>
      <c r="K180" s="1221"/>
      <c r="L180" s="1221"/>
    </row>
    <row r="181" spans="1:12" x14ac:dyDescent="0.2">
      <c r="A181" s="1130" t="s">
        <v>99</v>
      </c>
    </row>
    <row r="182" spans="1:12" x14ac:dyDescent="0.2">
      <c r="A182" s="1174" t="s">
        <v>102</v>
      </c>
    </row>
    <row r="184" spans="1:12" x14ac:dyDescent="0.2">
      <c r="F184" s="1200"/>
      <c r="J184" s="1200"/>
    </row>
  </sheetData>
  <mergeCells count="149">
    <mergeCell ref="A176:J176"/>
    <mergeCell ref="A177:L177"/>
    <mergeCell ref="A179:C179"/>
    <mergeCell ref="D179:F179"/>
    <mergeCell ref="G179:I179"/>
    <mergeCell ref="J179:L179"/>
    <mergeCell ref="F158:F159"/>
    <mergeCell ref="G158:G159"/>
    <mergeCell ref="I158:I159"/>
    <mergeCell ref="J158:K158"/>
    <mergeCell ref="A174:J174"/>
    <mergeCell ref="A175:J175"/>
    <mergeCell ref="A157:A159"/>
    <mergeCell ref="B157:C157"/>
    <mergeCell ref="D157:G157"/>
    <mergeCell ref="H157:H159"/>
    <mergeCell ref="I157:K157"/>
    <mergeCell ref="L157:L159"/>
    <mergeCell ref="B158:B159"/>
    <mergeCell ref="C158:C159"/>
    <mergeCell ref="D158:D159"/>
    <mergeCell ref="E158:E159"/>
    <mergeCell ref="L140:L142"/>
    <mergeCell ref="B141:B142"/>
    <mergeCell ref="C141:C142"/>
    <mergeCell ref="D141:D142"/>
    <mergeCell ref="E141:E142"/>
    <mergeCell ref="F141:F142"/>
    <mergeCell ref="G141:G142"/>
    <mergeCell ref="I141:I142"/>
    <mergeCell ref="J141:K141"/>
    <mergeCell ref="A140:A142"/>
    <mergeCell ref="B140:C140"/>
    <mergeCell ref="D140:G140"/>
    <mergeCell ref="H140:H142"/>
    <mergeCell ref="I140:K140"/>
    <mergeCell ref="A123:A125"/>
    <mergeCell ref="B123:C123"/>
    <mergeCell ref="D123:G123"/>
    <mergeCell ref="H123:H125"/>
    <mergeCell ref="I123:K123"/>
    <mergeCell ref="L123:L125"/>
    <mergeCell ref="B124:B125"/>
    <mergeCell ref="C124:C125"/>
    <mergeCell ref="D124:D125"/>
    <mergeCell ref="E124:E125"/>
    <mergeCell ref="L106:L108"/>
    <mergeCell ref="B107:B108"/>
    <mergeCell ref="C107:C108"/>
    <mergeCell ref="D107:D108"/>
    <mergeCell ref="E107:E108"/>
    <mergeCell ref="F107:F108"/>
    <mergeCell ref="G107:G108"/>
    <mergeCell ref="I107:I108"/>
    <mergeCell ref="J107:K107"/>
    <mergeCell ref="F124:F125"/>
    <mergeCell ref="G124:G125"/>
    <mergeCell ref="I124:I125"/>
    <mergeCell ref="J124:K124"/>
    <mergeCell ref="A106:A108"/>
    <mergeCell ref="B106:C106"/>
    <mergeCell ref="D106:G106"/>
    <mergeCell ref="H106:H108"/>
    <mergeCell ref="I106:K106"/>
    <mergeCell ref="A89:A91"/>
    <mergeCell ref="B89:C89"/>
    <mergeCell ref="D89:G89"/>
    <mergeCell ref="H89:H91"/>
    <mergeCell ref="I89:K89"/>
    <mergeCell ref="L89:L91"/>
    <mergeCell ref="B90:B91"/>
    <mergeCell ref="C90:C91"/>
    <mergeCell ref="D90:D91"/>
    <mergeCell ref="E90:E91"/>
    <mergeCell ref="L72:L74"/>
    <mergeCell ref="B73:B74"/>
    <mergeCell ref="C73:C74"/>
    <mergeCell ref="D73:D74"/>
    <mergeCell ref="E73:E74"/>
    <mergeCell ref="F73:F74"/>
    <mergeCell ref="G73:G74"/>
    <mergeCell ref="I73:I74"/>
    <mergeCell ref="J73:K73"/>
    <mergeCell ref="F90:F91"/>
    <mergeCell ref="G90:G91"/>
    <mergeCell ref="I90:I91"/>
    <mergeCell ref="J90:K90"/>
    <mergeCell ref="A72:A74"/>
    <mergeCell ref="B72:C72"/>
    <mergeCell ref="D72:G72"/>
    <mergeCell ref="H72:H74"/>
    <mergeCell ref="I72:K72"/>
    <mergeCell ref="A55:A57"/>
    <mergeCell ref="B55:C55"/>
    <mergeCell ref="D55:G55"/>
    <mergeCell ref="H55:H57"/>
    <mergeCell ref="I55:K55"/>
    <mergeCell ref="L55:L57"/>
    <mergeCell ref="B56:B57"/>
    <mergeCell ref="C56:C57"/>
    <mergeCell ref="D56:D57"/>
    <mergeCell ref="E56:E57"/>
    <mergeCell ref="L38:L40"/>
    <mergeCell ref="B39:B40"/>
    <mergeCell ref="C39:C40"/>
    <mergeCell ref="D39:D40"/>
    <mergeCell ref="E39:E40"/>
    <mergeCell ref="F39:F40"/>
    <mergeCell ref="G39:G40"/>
    <mergeCell ref="I39:I40"/>
    <mergeCell ref="J39:K39"/>
    <mergeCell ref="F56:F57"/>
    <mergeCell ref="G56:G57"/>
    <mergeCell ref="I56:I57"/>
    <mergeCell ref="J56:K56"/>
    <mergeCell ref="A38:A40"/>
    <mergeCell ref="B38:C38"/>
    <mergeCell ref="D38:G38"/>
    <mergeCell ref="H38:H40"/>
    <mergeCell ref="I38:K38"/>
    <mergeCell ref="A22:A24"/>
    <mergeCell ref="B22:C22"/>
    <mergeCell ref="D22:G22"/>
    <mergeCell ref="H22:H24"/>
    <mergeCell ref="I22:K22"/>
    <mergeCell ref="B1:K2"/>
    <mergeCell ref="A5:A7"/>
    <mergeCell ref="B5:C5"/>
    <mergeCell ref="D5:G5"/>
    <mergeCell ref="H5:H7"/>
    <mergeCell ref="I5:K5"/>
    <mergeCell ref="L22:L24"/>
    <mergeCell ref="B23:B24"/>
    <mergeCell ref="C23:C24"/>
    <mergeCell ref="D23:D24"/>
    <mergeCell ref="E23:E24"/>
    <mergeCell ref="L5:L7"/>
    <mergeCell ref="B6:B7"/>
    <mergeCell ref="C6:C7"/>
    <mergeCell ref="D6:D7"/>
    <mergeCell ref="E6:E7"/>
    <mergeCell ref="F6:F7"/>
    <mergeCell ref="G6:G7"/>
    <mergeCell ref="I6:I7"/>
    <mergeCell ref="J6:K6"/>
    <mergeCell ref="F23:F24"/>
    <mergeCell ref="G23:G24"/>
    <mergeCell ref="I23:I24"/>
    <mergeCell ref="J23:K23"/>
  </mergeCells>
  <hyperlinks>
    <hyperlink ref="L1" location="Index!A1" display="Index"/>
  </hyperlinks>
  <pageMargins left="0.75" right="0.75" top="1" bottom="1" header="0.5" footer="0.5"/>
  <pageSetup paperSize="9" scale="59" orientation="landscape" r:id="rId1"/>
  <headerFooter alignWithMargins="0">
    <oddHeader>&amp;CCourt Statistics Quarterly 
Additional Tables - 2014</oddHeader>
    <oddFooter>Page &amp;P of &amp;N</oddFooter>
  </headerFooter>
  <rowBreaks count="2" manualBreakCount="2">
    <brk id="71" max="11" man="1"/>
    <brk id="122" max="11"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A4" sqref="A4"/>
    </sheetView>
  </sheetViews>
  <sheetFormatPr defaultRowHeight="12.75" x14ac:dyDescent="0.2"/>
  <cols>
    <col min="1" max="1" width="10.140625" style="912" customWidth="1"/>
    <col min="2" max="5" width="9.7109375" style="912" customWidth="1"/>
    <col min="6" max="9" width="9.42578125" style="912" customWidth="1"/>
    <col min="10" max="10" width="11.7109375" style="912" customWidth="1"/>
    <col min="11" max="11" width="13.28515625" style="912" bestFit="1" customWidth="1"/>
    <col min="12" max="256" width="9.140625" style="912"/>
    <col min="257" max="257" width="10.140625" style="912" customWidth="1"/>
    <col min="258" max="261" width="9.7109375" style="912" customWidth="1"/>
    <col min="262" max="265" width="9.42578125" style="912" customWidth="1"/>
    <col min="266" max="266" width="11.7109375" style="912" customWidth="1"/>
    <col min="267" max="267" width="13.28515625" style="912" bestFit="1" customWidth="1"/>
    <col min="268" max="512" width="9.140625" style="912"/>
    <col min="513" max="513" width="10.140625" style="912" customWidth="1"/>
    <col min="514" max="517" width="9.7109375" style="912" customWidth="1"/>
    <col min="518" max="521" width="9.42578125" style="912" customWidth="1"/>
    <col min="522" max="522" width="11.7109375" style="912" customWidth="1"/>
    <col min="523" max="523" width="13.28515625" style="912" bestFit="1" customWidth="1"/>
    <col min="524" max="768" width="9.140625" style="912"/>
    <col min="769" max="769" width="10.140625" style="912" customWidth="1"/>
    <col min="770" max="773" width="9.7109375" style="912" customWidth="1"/>
    <col min="774" max="777" width="9.42578125" style="912" customWidth="1"/>
    <col min="778" max="778" width="11.7109375" style="912" customWidth="1"/>
    <col min="779" max="779" width="13.28515625" style="912" bestFit="1" customWidth="1"/>
    <col min="780" max="1024" width="9.140625" style="912"/>
    <col min="1025" max="1025" width="10.140625" style="912" customWidth="1"/>
    <col min="1026" max="1029" width="9.7109375" style="912" customWidth="1"/>
    <col min="1030" max="1033" width="9.42578125" style="912" customWidth="1"/>
    <col min="1034" max="1034" width="11.7109375" style="912" customWidth="1"/>
    <col min="1035" max="1035" width="13.28515625" style="912" bestFit="1" customWidth="1"/>
    <col min="1036" max="1280" width="9.140625" style="912"/>
    <col min="1281" max="1281" width="10.140625" style="912" customWidth="1"/>
    <col min="1282" max="1285" width="9.7109375" style="912" customWidth="1"/>
    <col min="1286" max="1289" width="9.42578125" style="912" customWidth="1"/>
    <col min="1290" max="1290" width="11.7109375" style="912" customWidth="1"/>
    <col min="1291" max="1291" width="13.28515625" style="912" bestFit="1" customWidth="1"/>
    <col min="1292" max="1536" width="9.140625" style="912"/>
    <col min="1537" max="1537" width="10.140625" style="912" customWidth="1"/>
    <col min="1538" max="1541" width="9.7109375" style="912" customWidth="1"/>
    <col min="1542" max="1545" width="9.42578125" style="912" customWidth="1"/>
    <col min="1546" max="1546" width="11.7109375" style="912" customWidth="1"/>
    <col min="1547" max="1547" width="13.28515625" style="912" bestFit="1" customWidth="1"/>
    <col min="1548" max="1792" width="9.140625" style="912"/>
    <col min="1793" max="1793" width="10.140625" style="912" customWidth="1"/>
    <col min="1794" max="1797" width="9.7109375" style="912" customWidth="1"/>
    <col min="1798" max="1801" width="9.42578125" style="912" customWidth="1"/>
    <col min="1802" max="1802" width="11.7109375" style="912" customWidth="1"/>
    <col min="1803" max="1803" width="13.28515625" style="912" bestFit="1" customWidth="1"/>
    <col min="1804" max="2048" width="9.140625" style="912"/>
    <col min="2049" max="2049" width="10.140625" style="912" customWidth="1"/>
    <col min="2050" max="2053" width="9.7109375" style="912" customWidth="1"/>
    <col min="2054" max="2057" width="9.42578125" style="912" customWidth="1"/>
    <col min="2058" max="2058" width="11.7109375" style="912" customWidth="1"/>
    <col min="2059" max="2059" width="13.28515625" style="912" bestFit="1" customWidth="1"/>
    <col min="2060" max="2304" width="9.140625" style="912"/>
    <col min="2305" max="2305" width="10.140625" style="912" customWidth="1"/>
    <col min="2306" max="2309" width="9.7109375" style="912" customWidth="1"/>
    <col min="2310" max="2313" width="9.42578125" style="912" customWidth="1"/>
    <col min="2314" max="2314" width="11.7109375" style="912" customWidth="1"/>
    <col min="2315" max="2315" width="13.28515625" style="912" bestFit="1" customWidth="1"/>
    <col min="2316" max="2560" width="9.140625" style="912"/>
    <col min="2561" max="2561" width="10.140625" style="912" customWidth="1"/>
    <col min="2562" max="2565" width="9.7109375" style="912" customWidth="1"/>
    <col min="2566" max="2569" width="9.42578125" style="912" customWidth="1"/>
    <col min="2570" max="2570" width="11.7109375" style="912" customWidth="1"/>
    <col min="2571" max="2571" width="13.28515625" style="912" bestFit="1" customWidth="1"/>
    <col min="2572" max="2816" width="9.140625" style="912"/>
    <col min="2817" max="2817" width="10.140625" style="912" customWidth="1"/>
    <col min="2818" max="2821" width="9.7109375" style="912" customWidth="1"/>
    <col min="2822" max="2825" width="9.42578125" style="912" customWidth="1"/>
    <col min="2826" max="2826" width="11.7109375" style="912" customWidth="1"/>
    <col min="2827" max="2827" width="13.28515625" style="912" bestFit="1" customWidth="1"/>
    <col min="2828" max="3072" width="9.140625" style="912"/>
    <col min="3073" max="3073" width="10.140625" style="912" customWidth="1"/>
    <col min="3074" max="3077" width="9.7109375" style="912" customWidth="1"/>
    <col min="3078" max="3081" width="9.42578125" style="912" customWidth="1"/>
    <col min="3082" max="3082" width="11.7109375" style="912" customWidth="1"/>
    <col min="3083" max="3083" width="13.28515625" style="912" bestFit="1" customWidth="1"/>
    <col min="3084" max="3328" width="9.140625" style="912"/>
    <col min="3329" max="3329" width="10.140625" style="912" customWidth="1"/>
    <col min="3330" max="3333" width="9.7109375" style="912" customWidth="1"/>
    <col min="3334" max="3337" width="9.42578125" style="912" customWidth="1"/>
    <col min="3338" max="3338" width="11.7109375" style="912" customWidth="1"/>
    <col min="3339" max="3339" width="13.28515625" style="912" bestFit="1" customWidth="1"/>
    <col min="3340" max="3584" width="9.140625" style="912"/>
    <col min="3585" max="3585" width="10.140625" style="912" customWidth="1"/>
    <col min="3586" max="3589" width="9.7109375" style="912" customWidth="1"/>
    <col min="3590" max="3593" width="9.42578125" style="912" customWidth="1"/>
    <col min="3594" max="3594" width="11.7109375" style="912" customWidth="1"/>
    <col min="3595" max="3595" width="13.28515625" style="912" bestFit="1" customWidth="1"/>
    <col min="3596" max="3840" width="9.140625" style="912"/>
    <col min="3841" max="3841" width="10.140625" style="912" customWidth="1"/>
    <col min="3842" max="3845" width="9.7109375" style="912" customWidth="1"/>
    <col min="3846" max="3849" width="9.42578125" style="912" customWidth="1"/>
    <col min="3850" max="3850" width="11.7109375" style="912" customWidth="1"/>
    <col min="3851" max="3851" width="13.28515625" style="912" bestFit="1" customWidth="1"/>
    <col min="3852" max="4096" width="9.140625" style="912"/>
    <col min="4097" max="4097" width="10.140625" style="912" customWidth="1"/>
    <col min="4098" max="4101" width="9.7109375" style="912" customWidth="1"/>
    <col min="4102" max="4105" width="9.42578125" style="912" customWidth="1"/>
    <col min="4106" max="4106" width="11.7109375" style="912" customWidth="1"/>
    <col min="4107" max="4107" width="13.28515625" style="912" bestFit="1" customWidth="1"/>
    <col min="4108" max="4352" width="9.140625" style="912"/>
    <col min="4353" max="4353" width="10.140625" style="912" customWidth="1"/>
    <col min="4354" max="4357" width="9.7109375" style="912" customWidth="1"/>
    <col min="4358" max="4361" width="9.42578125" style="912" customWidth="1"/>
    <col min="4362" max="4362" width="11.7109375" style="912" customWidth="1"/>
    <col min="4363" max="4363" width="13.28515625" style="912" bestFit="1" customWidth="1"/>
    <col min="4364" max="4608" width="9.140625" style="912"/>
    <col min="4609" max="4609" width="10.140625" style="912" customWidth="1"/>
    <col min="4610" max="4613" width="9.7109375" style="912" customWidth="1"/>
    <col min="4614" max="4617" width="9.42578125" style="912" customWidth="1"/>
    <col min="4618" max="4618" width="11.7109375" style="912" customWidth="1"/>
    <col min="4619" max="4619" width="13.28515625" style="912" bestFit="1" customWidth="1"/>
    <col min="4620" max="4864" width="9.140625" style="912"/>
    <col min="4865" max="4865" width="10.140625" style="912" customWidth="1"/>
    <col min="4866" max="4869" width="9.7109375" style="912" customWidth="1"/>
    <col min="4870" max="4873" width="9.42578125" style="912" customWidth="1"/>
    <col min="4874" max="4874" width="11.7109375" style="912" customWidth="1"/>
    <col min="4875" max="4875" width="13.28515625" style="912" bestFit="1" customWidth="1"/>
    <col min="4876" max="5120" width="9.140625" style="912"/>
    <col min="5121" max="5121" width="10.140625" style="912" customWidth="1"/>
    <col min="5122" max="5125" width="9.7109375" style="912" customWidth="1"/>
    <col min="5126" max="5129" width="9.42578125" style="912" customWidth="1"/>
    <col min="5130" max="5130" width="11.7109375" style="912" customWidth="1"/>
    <col min="5131" max="5131" width="13.28515625" style="912" bestFit="1" customWidth="1"/>
    <col min="5132" max="5376" width="9.140625" style="912"/>
    <col min="5377" max="5377" width="10.140625" style="912" customWidth="1"/>
    <col min="5378" max="5381" width="9.7109375" style="912" customWidth="1"/>
    <col min="5382" max="5385" width="9.42578125" style="912" customWidth="1"/>
    <col min="5386" max="5386" width="11.7109375" style="912" customWidth="1"/>
    <col min="5387" max="5387" width="13.28515625" style="912" bestFit="1" customWidth="1"/>
    <col min="5388" max="5632" width="9.140625" style="912"/>
    <col min="5633" max="5633" width="10.140625" style="912" customWidth="1"/>
    <col min="5634" max="5637" width="9.7109375" style="912" customWidth="1"/>
    <col min="5638" max="5641" width="9.42578125" style="912" customWidth="1"/>
    <col min="5642" max="5642" width="11.7109375" style="912" customWidth="1"/>
    <col min="5643" max="5643" width="13.28515625" style="912" bestFit="1" customWidth="1"/>
    <col min="5644" max="5888" width="9.140625" style="912"/>
    <col min="5889" max="5889" width="10.140625" style="912" customWidth="1"/>
    <col min="5890" max="5893" width="9.7109375" style="912" customWidth="1"/>
    <col min="5894" max="5897" width="9.42578125" style="912" customWidth="1"/>
    <col min="5898" max="5898" width="11.7109375" style="912" customWidth="1"/>
    <col min="5899" max="5899" width="13.28515625" style="912" bestFit="1" customWidth="1"/>
    <col min="5900" max="6144" width="9.140625" style="912"/>
    <col min="6145" max="6145" width="10.140625" style="912" customWidth="1"/>
    <col min="6146" max="6149" width="9.7109375" style="912" customWidth="1"/>
    <col min="6150" max="6153" width="9.42578125" style="912" customWidth="1"/>
    <col min="6154" max="6154" width="11.7109375" style="912" customWidth="1"/>
    <col min="6155" max="6155" width="13.28515625" style="912" bestFit="1" customWidth="1"/>
    <col min="6156" max="6400" width="9.140625" style="912"/>
    <col min="6401" max="6401" width="10.140625" style="912" customWidth="1"/>
    <col min="6402" max="6405" width="9.7109375" style="912" customWidth="1"/>
    <col min="6406" max="6409" width="9.42578125" style="912" customWidth="1"/>
    <col min="6410" max="6410" width="11.7109375" style="912" customWidth="1"/>
    <col min="6411" max="6411" width="13.28515625" style="912" bestFit="1" customWidth="1"/>
    <col min="6412" max="6656" width="9.140625" style="912"/>
    <col min="6657" max="6657" width="10.140625" style="912" customWidth="1"/>
    <col min="6658" max="6661" width="9.7109375" style="912" customWidth="1"/>
    <col min="6662" max="6665" width="9.42578125" style="912" customWidth="1"/>
    <col min="6666" max="6666" width="11.7109375" style="912" customWidth="1"/>
    <col min="6667" max="6667" width="13.28515625" style="912" bestFit="1" customWidth="1"/>
    <col min="6668" max="6912" width="9.140625" style="912"/>
    <col min="6913" max="6913" width="10.140625" style="912" customWidth="1"/>
    <col min="6914" max="6917" width="9.7109375" style="912" customWidth="1"/>
    <col min="6918" max="6921" width="9.42578125" style="912" customWidth="1"/>
    <col min="6922" max="6922" width="11.7109375" style="912" customWidth="1"/>
    <col min="6923" max="6923" width="13.28515625" style="912" bestFit="1" customWidth="1"/>
    <col min="6924" max="7168" width="9.140625" style="912"/>
    <col min="7169" max="7169" width="10.140625" style="912" customWidth="1"/>
    <col min="7170" max="7173" width="9.7109375" style="912" customWidth="1"/>
    <col min="7174" max="7177" width="9.42578125" style="912" customWidth="1"/>
    <col min="7178" max="7178" width="11.7109375" style="912" customWidth="1"/>
    <col min="7179" max="7179" width="13.28515625" style="912" bestFit="1" customWidth="1"/>
    <col min="7180" max="7424" width="9.140625" style="912"/>
    <col min="7425" max="7425" width="10.140625" style="912" customWidth="1"/>
    <col min="7426" max="7429" width="9.7109375" style="912" customWidth="1"/>
    <col min="7430" max="7433" width="9.42578125" style="912" customWidth="1"/>
    <col min="7434" max="7434" width="11.7109375" style="912" customWidth="1"/>
    <col min="7435" max="7435" width="13.28515625" style="912" bestFit="1" customWidth="1"/>
    <col min="7436" max="7680" width="9.140625" style="912"/>
    <col min="7681" max="7681" width="10.140625" style="912" customWidth="1"/>
    <col min="7682" max="7685" width="9.7109375" style="912" customWidth="1"/>
    <col min="7686" max="7689" width="9.42578125" style="912" customWidth="1"/>
    <col min="7690" max="7690" width="11.7109375" style="912" customWidth="1"/>
    <col min="7691" max="7691" width="13.28515625" style="912" bestFit="1" customWidth="1"/>
    <col min="7692" max="7936" width="9.140625" style="912"/>
    <col min="7937" max="7937" width="10.140625" style="912" customWidth="1"/>
    <col min="7938" max="7941" width="9.7109375" style="912" customWidth="1"/>
    <col min="7942" max="7945" width="9.42578125" style="912" customWidth="1"/>
    <col min="7946" max="7946" width="11.7109375" style="912" customWidth="1"/>
    <col min="7947" max="7947" width="13.28515625" style="912" bestFit="1" customWidth="1"/>
    <col min="7948" max="8192" width="9.140625" style="912"/>
    <col min="8193" max="8193" width="10.140625" style="912" customWidth="1"/>
    <col min="8194" max="8197" width="9.7109375" style="912" customWidth="1"/>
    <col min="8198" max="8201" width="9.42578125" style="912" customWidth="1"/>
    <col min="8202" max="8202" width="11.7109375" style="912" customWidth="1"/>
    <col min="8203" max="8203" width="13.28515625" style="912" bestFit="1" customWidth="1"/>
    <col min="8204" max="8448" width="9.140625" style="912"/>
    <col min="8449" max="8449" width="10.140625" style="912" customWidth="1"/>
    <col min="8450" max="8453" width="9.7109375" style="912" customWidth="1"/>
    <col min="8454" max="8457" width="9.42578125" style="912" customWidth="1"/>
    <col min="8458" max="8458" width="11.7109375" style="912" customWidth="1"/>
    <col min="8459" max="8459" width="13.28515625" style="912" bestFit="1" customWidth="1"/>
    <col min="8460" max="8704" width="9.140625" style="912"/>
    <col min="8705" max="8705" width="10.140625" style="912" customWidth="1"/>
    <col min="8706" max="8709" width="9.7109375" style="912" customWidth="1"/>
    <col min="8710" max="8713" width="9.42578125" style="912" customWidth="1"/>
    <col min="8714" max="8714" width="11.7109375" style="912" customWidth="1"/>
    <col min="8715" max="8715" width="13.28515625" style="912" bestFit="1" customWidth="1"/>
    <col min="8716" max="8960" width="9.140625" style="912"/>
    <col min="8961" max="8961" width="10.140625" style="912" customWidth="1"/>
    <col min="8962" max="8965" width="9.7109375" style="912" customWidth="1"/>
    <col min="8966" max="8969" width="9.42578125" style="912" customWidth="1"/>
    <col min="8970" max="8970" width="11.7109375" style="912" customWidth="1"/>
    <col min="8971" max="8971" width="13.28515625" style="912" bestFit="1" customWidth="1"/>
    <col min="8972" max="9216" width="9.140625" style="912"/>
    <col min="9217" max="9217" width="10.140625" style="912" customWidth="1"/>
    <col min="9218" max="9221" width="9.7109375" style="912" customWidth="1"/>
    <col min="9222" max="9225" width="9.42578125" style="912" customWidth="1"/>
    <col min="9226" max="9226" width="11.7109375" style="912" customWidth="1"/>
    <col min="9227" max="9227" width="13.28515625" style="912" bestFit="1" customWidth="1"/>
    <col min="9228" max="9472" width="9.140625" style="912"/>
    <col min="9473" max="9473" width="10.140625" style="912" customWidth="1"/>
    <col min="9474" max="9477" width="9.7109375" style="912" customWidth="1"/>
    <col min="9478" max="9481" width="9.42578125" style="912" customWidth="1"/>
    <col min="9482" max="9482" width="11.7109375" style="912" customWidth="1"/>
    <col min="9483" max="9483" width="13.28515625" style="912" bestFit="1" customWidth="1"/>
    <col min="9484" max="9728" width="9.140625" style="912"/>
    <col min="9729" max="9729" width="10.140625" style="912" customWidth="1"/>
    <col min="9730" max="9733" width="9.7109375" style="912" customWidth="1"/>
    <col min="9734" max="9737" width="9.42578125" style="912" customWidth="1"/>
    <col min="9738" max="9738" width="11.7109375" style="912" customWidth="1"/>
    <col min="9739" max="9739" width="13.28515625" style="912" bestFit="1" customWidth="1"/>
    <col min="9740" max="9984" width="9.140625" style="912"/>
    <col min="9985" max="9985" width="10.140625" style="912" customWidth="1"/>
    <col min="9986" max="9989" width="9.7109375" style="912" customWidth="1"/>
    <col min="9990" max="9993" width="9.42578125" style="912" customWidth="1"/>
    <col min="9994" max="9994" width="11.7109375" style="912" customWidth="1"/>
    <col min="9995" max="9995" width="13.28515625" style="912" bestFit="1" customWidth="1"/>
    <col min="9996" max="10240" width="9.140625" style="912"/>
    <col min="10241" max="10241" width="10.140625" style="912" customWidth="1"/>
    <col min="10242" max="10245" width="9.7109375" style="912" customWidth="1"/>
    <col min="10246" max="10249" width="9.42578125" style="912" customWidth="1"/>
    <col min="10250" max="10250" width="11.7109375" style="912" customWidth="1"/>
    <col min="10251" max="10251" width="13.28515625" style="912" bestFit="1" customWidth="1"/>
    <col min="10252" max="10496" width="9.140625" style="912"/>
    <col min="10497" max="10497" width="10.140625" style="912" customWidth="1"/>
    <col min="10498" max="10501" width="9.7109375" style="912" customWidth="1"/>
    <col min="10502" max="10505" width="9.42578125" style="912" customWidth="1"/>
    <col min="10506" max="10506" width="11.7109375" style="912" customWidth="1"/>
    <col min="10507" max="10507" width="13.28515625" style="912" bestFit="1" customWidth="1"/>
    <col min="10508" max="10752" width="9.140625" style="912"/>
    <col min="10753" max="10753" width="10.140625" style="912" customWidth="1"/>
    <col min="10754" max="10757" width="9.7109375" style="912" customWidth="1"/>
    <col min="10758" max="10761" width="9.42578125" style="912" customWidth="1"/>
    <col min="10762" max="10762" width="11.7109375" style="912" customWidth="1"/>
    <col min="10763" max="10763" width="13.28515625" style="912" bestFit="1" customWidth="1"/>
    <col min="10764" max="11008" width="9.140625" style="912"/>
    <col min="11009" max="11009" width="10.140625" style="912" customWidth="1"/>
    <col min="11010" max="11013" width="9.7109375" style="912" customWidth="1"/>
    <col min="11014" max="11017" width="9.42578125" style="912" customWidth="1"/>
    <col min="11018" max="11018" width="11.7109375" style="912" customWidth="1"/>
    <col min="11019" max="11019" width="13.28515625" style="912" bestFit="1" customWidth="1"/>
    <col min="11020" max="11264" width="9.140625" style="912"/>
    <col min="11265" max="11265" width="10.140625" style="912" customWidth="1"/>
    <col min="11266" max="11269" width="9.7109375" style="912" customWidth="1"/>
    <col min="11270" max="11273" width="9.42578125" style="912" customWidth="1"/>
    <col min="11274" max="11274" width="11.7109375" style="912" customWidth="1"/>
    <col min="11275" max="11275" width="13.28515625" style="912" bestFit="1" customWidth="1"/>
    <col min="11276" max="11520" width="9.140625" style="912"/>
    <col min="11521" max="11521" width="10.140625" style="912" customWidth="1"/>
    <col min="11522" max="11525" width="9.7109375" style="912" customWidth="1"/>
    <col min="11526" max="11529" width="9.42578125" style="912" customWidth="1"/>
    <col min="11530" max="11530" width="11.7109375" style="912" customWidth="1"/>
    <col min="11531" max="11531" width="13.28515625" style="912" bestFit="1" customWidth="1"/>
    <col min="11532" max="11776" width="9.140625" style="912"/>
    <col min="11777" max="11777" width="10.140625" style="912" customWidth="1"/>
    <col min="11778" max="11781" width="9.7109375" style="912" customWidth="1"/>
    <col min="11782" max="11785" width="9.42578125" style="912" customWidth="1"/>
    <col min="11786" max="11786" width="11.7109375" style="912" customWidth="1"/>
    <col min="11787" max="11787" width="13.28515625" style="912" bestFit="1" customWidth="1"/>
    <col min="11788" max="12032" width="9.140625" style="912"/>
    <col min="12033" max="12033" width="10.140625" style="912" customWidth="1"/>
    <col min="12034" max="12037" width="9.7109375" style="912" customWidth="1"/>
    <col min="12038" max="12041" width="9.42578125" style="912" customWidth="1"/>
    <col min="12042" max="12042" width="11.7109375" style="912" customWidth="1"/>
    <col min="12043" max="12043" width="13.28515625" style="912" bestFit="1" customWidth="1"/>
    <col min="12044" max="12288" width="9.140625" style="912"/>
    <col min="12289" max="12289" width="10.140625" style="912" customWidth="1"/>
    <col min="12290" max="12293" width="9.7109375" style="912" customWidth="1"/>
    <col min="12294" max="12297" width="9.42578125" style="912" customWidth="1"/>
    <col min="12298" max="12298" width="11.7109375" style="912" customWidth="1"/>
    <col min="12299" max="12299" width="13.28515625" style="912" bestFit="1" customWidth="1"/>
    <col min="12300" max="12544" width="9.140625" style="912"/>
    <col min="12545" max="12545" width="10.140625" style="912" customWidth="1"/>
    <col min="12546" max="12549" width="9.7109375" style="912" customWidth="1"/>
    <col min="12550" max="12553" width="9.42578125" style="912" customWidth="1"/>
    <col min="12554" max="12554" width="11.7109375" style="912" customWidth="1"/>
    <col min="12555" max="12555" width="13.28515625" style="912" bestFit="1" customWidth="1"/>
    <col min="12556" max="12800" width="9.140625" style="912"/>
    <col min="12801" max="12801" width="10.140625" style="912" customWidth="1"/>
    <col min="12802" max="12805" width="9.7109375" style="912" customWidth="1"/>
    <col min="12806" max="12809" width="9.42578125" style="912" customWidth="1"/>
    <col min="12810" max="12810" width="11.7109375" style="912" customWidth="1"/>
    <col min="12811" max="12811" width="13.28515625" style="912" bestFit="1" customWidth="1"/>
    <col min="12812" max="13056" width="9.140625" style="912"/>
    <col min="13057" max="13057" width="10.140625" style="912" customWidth="1"/>
    <col min="13058" max="13061" width="9.7109375" style="912" customWidth="1"/>
    <col min="13062" max="13065" width="9.42578125" style="912" customWidth="1"/>
    <col min="13066" max="13066" width="11.7109375" style="912" customWidth="1"/>
    <col min="13067" max="13067" width="13.28515625" style="912" bestFit="1" customWidth="1"/>
    <col min="13068" max="13312" width="9.140625" style="912"/>
    <col min="13313" max="13313" width="10.140625" style="912" customWidth="1"/>
    <col min="13314" max="13317" width="9.7109375" style="912" customWidth="1"/>
    <col min="13318" max="13321" width="9.42578125" style="912" customWidth="1"/>
    <col min="13322" max="13322" width="11.7109375" style="912" customWidth="1"/>
    <col min="13323" max="13323" width="13.28515625" style="912" bestFit="1" customWidth="1"/>
    <col min="13324" max="13568" width="9.140625" style="912"/>
    <col min="13569" max="13569" width="10.140625" style="912" customWidth="1"/>
    <col min="13570" max="13573" width="9.7109375" style="912" customWidth="1"/>
    <col min="13574" max="13577" width="9.42578125" style="912" customWidth="1"/>
    <col min="13578" max="13578" width="11.7109375" style="912" customWidth="1"/>
    <col min="13579" max="13579" width="13.28515625" style="912" bestFit="1" customWidth="1"/>
    <col min="13580" max="13824" width="9.140625" style="912"/>
    <col min="13825" max="13825" width="10.140625" style="912" customWidth="1"/>
    <col min="13826" max="13829" width="9.7109375" style="912" customWidth="1"/>
    <col min="13830" max="13833" width="9.42578125" style="912" customWidth="1"/>
    <col min="13834" max="13834" width="11.7109375" style="912" customWidth="1"/>
    <col min="13835" max="13835" width="13.28515625" style="912" bestFit="1" customWidth="1"/>
    <col min="13836" max="14080" width="9.140625" style="912"/>
    <col min="14081" max="14081" width="10.140625" style="912" customWidth="1"/>
    <col min="14082" max="14085" width="9.7109375" style="912" customWidth="1"/>
    <col min="14086" max="14089" width="9.42578125" style="912" customWidth="1"/>
    <col min="14090" max="14090" width="11.7109375" style="912" customWidth="1"/>
    <col min="14091" max="14091" width="13.28515625" style="912" bestFit="1" customWidth="1"/>
    <col min="14092" max="14336" width="9.140625" style="912"/>
    <col min="14337" max="14337" width="10.140625" style="912" customWidth="1"/>
    <col min="14338" max="14341" width="9.7109375" style="912" customWidth="1"/>
    <col min="14342" max="14345" width="9.42578125" style="912" customWidth="1"/>
    <col min="14346" max="14346" width="11.7109375" style="912" customWidth="1"/>
    <col min="14347" max="14347" width="13.28515625" style="912" bestFit="1" customWidth="1"/>
    <col min="14348" max="14592" width="9.140625" style="912"/>
    <col min="14593" max="14593" width="10.140625" style="912" customWidth="1"/>
    <col min="14594" max="14597" width="9.7109375" style="912" customWidth="1"/>
    <col min="14598" max="14601" width="9.42578125" style="912" customWidth="1"/>
    <col min="14602" max="14602" width="11.7109375" style="912" customWidth="1"/>
    <col min="14603" max="14603" width="13.28515625" style="912" bestFit="1" customWidth="1"/>
    <col min="14604" max="14848" width="9.140625" style="912"/>
    <col min="14849" max="14849" width="10.140625" style="912" customWidth="1"/>
    <col min="14850" max="14853" width="9.7109375" style="912" customWidth="1"/>
    <col min="14854" max="14857" width="9.42578125" style="912" customWidth="1"/>
    <col min="14858" max="14858" width="11.7109375" style="912" customWidth="1"/>
    <col min="14859" max="14859" width="13.28515625" style="912" bestFit="1" customWidth="1"/>
    <col min="14860" max="15104" width="9.140625" style="912"/>
    <col min="15105" max="15105" width="10.140625" style="912" customWidth="1"/>
    <col min="15106" max="15109" width="9.7109375" style="912" customWidth="1"/>
    <col min="15110" max="15113" width="9.42578125" style="912" customWidth="1"/>
    <col min="15114" max="15114" width="11.7109375" style="912" customWidth="1"/>
    <col min="15115" max="15115" width="13.28515625" style="912" bestFit="1" customWidth="1"/>
    <col min="15116" max="15360" width="9.140625" style="912"/>
    <col min="15361" max="15361" width="10.140625" style="912" customWidth="1"/>
    <col min="15362" max="15365" width="9.7109375" style="912" customWidth="1"/>
    <col min="15366" max="15369" width="9.42578125" style="912" customWidth="1"/>
    <col min="15370" max="15370" width="11.7109375" style="912" customWidth="1"/>
    <col min="15371" max="15371" width="13.28515625" style="912" bestFit="1" customWidth="1"/>
    <col min="15372" max="15616" width="9.140625" style="912"/>
    <col min="15617" max="15617" width="10.140625" style="912" customWidth="1"/>
    <col min="15618" max="15621" width="9.7109375" style="912" customWidth="1"/>
    <col min="15622" max="15625" width="9.42578125" style="912" customWidth="1"/>
    <col min="15626" max="15626" width="11.7109375" style="912" customWidth="1"/>
    <col min="15627" max="15627" width="13.28515625" style="912" bestFit="1" customWidth="1"/>
    <col min="15628" max="15872" width="9.140625" style="912"/>
    <col min="15873" max="15873" width="10.140625" style="912" customWidth="1"/>
    <col min="15874" max="15877" width="9.7109375" style="912" customWidth="1"/>
    <col min="15878" max="15881" width="9.42578125" style="912" customWidth="1"/>
    <col min="15882" max="15882" width="11.7109375" style="912" customWidth="1"/>
    <col min="15883" max="15883" width="13.28515625" style="912" bestFit="1" customWidth="1"/>
    <col min="15884" max="16128" width="9.140625" style="912"/>
    <col min="16129" max="16129" width="10.140625" style="912" customWidth="1"/>
    <col min="16130" max="16133" width="9.7109375" style="912" customWidth="1"/>
    <col min="16134" max="16137" width="9.42578125" style="912" customWidth="1"/>
    <col min="16138" max="16138" width="11.7109375" style="912" customWidth="1"/>
    <col min="16139" max="16139" width="13.28515625" style="912" bestFit="1" customWidth="1"/>
    <col min="16140" max="16384" width="9.140625" style="912"/>
  </cols>
  <sheetData>
    <row r="1" spans="1:14" x14ac:dyDescent="0.2">
      <c r="A1" s="1222" t="s">
        <v>161</v>
      </c>
      <c r="B1" s="1222"/>
      <c r="C1" s="1222"/>
      <c r="D1" s="1222"/>
      <c r="E1" s="1222"/>
      <c r="F1" s="1222"/>
      <c r="G1" s="1222"/>
      <c r="H1" s="1222"/>
      <c r="I1" s="1222"/>
      <c r="J1" s="1222"/>
      <c r="K1" s="913" t="s">
        <v>531</v>
      </c>
    </row>
    <row r="2" spans="1:14" x14ac:dyDescent="0.2">
      <c r="A2" s="1156" t="s">
        <v>506</v>
      </c>
      <c r="B2" s="1154"/>
      <c r="C2" s="1154"/>
      <c r="D2" s="1154"/>
      <c r="E2" s="1154"/>
      <c r="F2" s="1155"/>
    </row>
    <row r="3" spans="1:14" ht="14.25" x14ac:dyDescent="0.2">
      <c r="A3" s="1158" t="s">
        <v>893</v>
      </c>
      <c r="B3" s="1223"/>
      <c r="C3" s="1223"/>
      <c r="D3" s="1223"/>
      <c r="E3" s="1223"/>
      <c r="F3" s="1223"/>
    </row>
    <row r="4" spans="1:14" x14ac:dyDescent="0.2">
      <c r="A4" s="1224"/>
      <c r="B4" s="1224"/>
      <c r="C4" s="1224"/>
      <c r="D4" s="1224"/>
      <c r="E4" s="1224"/>
      <c r="F4" s="937"/>
      <c r="G4" s="937"/>
      <c r="H4" s="937"/>
      <c r="I4" s="937"/>
      <c r="J4" s="937"/>
      <c r="K4" s="937"/>
      <c r="L4" s="937"/>
      <c r="M4" s="937"/>
      <c r="N4" s="937"/>
    </row>
    <row r="5" spans="1:14" s="1153" customFormat="1" ht="38.25" x14ac:dyDescent="0.2">
      <c r="A5" s="1225"/>
      <c r="B5" s="1162" t="s">
        <v>266</v>
      </c>
      <c r="C5" s="1162" t="s">
        <v>880</v>
      </c>
      <c r="D5" s="1162" t="s">
        <v>881</v>
      </c>
      <c r="E5" s="1162" t="s">
        <v>882</v>
      </c>
      <c r="F5" s="1162" t="s">
        <v>883</v>
      </c>
      <c r="G5" s="1162" t="s">
        <v>884</v>
      </c>
      <c r="H5" s="1162" t="s">
        <v>885</v>
      </c>
      <c r="I5" s="1162" t="s">
        <v>886</v>
      </c>
      <c r="J5" s="1162" t="s">
        <v>887</v>
      </c>
      <c r="K5" s="1226" t="s">
        <v>888</v>
      </c>
    </row>
    <row r="6" spans="1:14" x14ac:dyDescent="0.2">
      <c r="A6" s="1227">
        <v>2003</v>
      </c>
      <c r="B6" s="1165">
        <v>59548</v>
      </c>
      <c r="C6" s="922">
        <v>34936</v>
      </c>
      <c r="D6" s="922">
        <v>27777</v>
      </c>
      <c r="E6" s="922">
        <v>36249</v>
      </c>
      <c r="F6" s="922">
        <v>47845</v>
      </c>
      <c r="G6" s="922">
        <v>24353</v>
      </c>
      <c r="H6" s="1228" t="s">
        <v>361</v>
      </c>
      <c r="I6" s="922">
        <v>17201</v>
      </c>
      <c r="J6" s="1228" t="s">
        <v>361</v>
      </c>
      <c r="K6" s="923">
        <v>247909</v>
      </c>
      <c r="L6" s="1229"/>
    </row>
    <row r="7" spans="1:14" x14ac:dyDescent="0.2">
      <c r="A7" s="1227">
        <v>2004</v>
      </c>
      <c r="B7" s="1165">
        <v>66452</v>
      </c>
      <c r="C7" s="922">
        <v>35924</v>
      </c>
      <c r="D7" s="922">
        <v>29282</v>
      </c>
      <c r="E7" s="922">
        <v>35943</v>
      </c>
      <c r="F7" s="922">
        <v>44423</v>
      </c>
      <c r="G7" s="922">
        <v>23226</v>
      </c>
      <c r="H7" s="1228" t="s">
        <v>361</v>
      </c>
      <c r="I7" s="922">
        <v>17661</v>
      </c>
      <c r="J7" s="1228" t="s">
        <v>361</v>
      </c>
      <c r="K7" s="923">
        <v>252911</v>
      </c>
      <c r="L7" s="1229"/>
    </row>
    <row r="8" spans="1:14" x14ac:dyDescent="0.2">
      <c r="A8" s="1227">
        <v>2005</v>
      </c>
      <c r="B8" s="922">
        <v>48833</v>
      </c>
      <c r="C8" s="922">
        <v>36503</v>
      </c>
      <c r="D8" s="922">
        <v>29053</v>
      </c>
      <c r="E8" s="922">
        <v>35657</v>
      </c>
      <c r="F8" s="922">
        <v>44889</v>
      </c>
      <c r="G8" s="922">
        <v>23587</v>
      </c>
      <c r="H8" s="922">
        <v>15662</v>
      </c>
      <c r="I8" s="922">
        <v>17388</v>
      </c>
      <c r="J8" s="1228" t="s">
        <v>361</v>
      </c>
      <c r="K8" s="923">
        <v>251572</v>
      </c>
      <c r="L8" s="1229"/>
    </row>
    <row r="9" spans="1:14" x14ac:dyDescent="0.2">
      <c r="A9" s="1227">
        <v>2006</v>
      </c>
      <c r="B9" s="922">
        <v>49499</v>
      </c>
      <c r="C9" s="922">
        <v>36456</v>
      </c>
      <c r="D9" s="922">
        <v>29069</v>
      </c>
      <c r="E9" s="922">
        <v>36135</v>
      </c>
      <c r="F9" s="922">
        <v>43660</v>
      </c>
      <c r="G9" s="922">
        <v>23918</v>
      </c>
      <c r="H9" s="922">
        <v>15205</v>
      </c>
      <c r="I9" s="922">
        <v>16603</v>
      </c>
      <c r="J9" s="1228" t="s">
        <v>361</v>
      </c>
      <c r="K9" s="923">
        <v>250545</v>
      </c>
      <c r="L9" s="1229"/>
    </row>
    <row r="10" spans="1:14" x14ac:dyDescent="0.2">
      <c r="A10" s="1227">
        <v>2007</v>
      </c>
      <c r="B10" s="922">
        <v>48996.6</v>
      </c>
      <c r="C10" s="922">
        <v>33259.9</v>
      </c>
      <c r="D10" s="922">
        <v>28450</v>
      </c>
      <c r="E10" s="922">
        <v>38053</v>
      </c>
      <c r="F10" s="922">
        <v>43987</v>
      </c>
      <c r="G10" s="922">
        <v>24956</v>
      </c>
      <c r="H10" s="922">
        <v>17451.5</v>
      </c>
      <c r="I10" s="922">
        <v>12792.1</v>
      </c>
      <c r="J10" s="1228" t="s">
        <v>361</v>
      </c>
      <c r="K10" s="923">
        <v>247946.1</v>
      </c>
      <c r="L10" s="1229"/>
    </row>
    <row r="11" spans="1:14" x14ac:dyDescent="0.2">
      <c r="A11" s="1227">
        <v>2008</v>
      </c>
      <c r="B11" s="922">
        <v>54678</v>
      </c>
      <c r="C11" s="922">
        <v>36276</v>
      </c>
      <c r="D11" s="922">
        <v>31680</v>
      </c>
      <c r="E11" s="922">
        <v>36319</v>
      </c>
      <c r="F11" s="922">
        <v>46692</v>
      </c>
      <c r="G11" s="922">
        <v>25805</v>
      </c>
      <c r="H11" s="922">
        <v>17039</v>
      </c>
      <c r="I11" s="922">
        <v>13157</v>
      </c>
      <c r="J11" s="1228">
        <v>283</v>
      </c>
      <c r="K11" s="923">
        <v>261929</v>
      </c>
      <c r="L11" s="1229"/>
    </row>
    <row r="12" spans="1:14" x14ac:dyDescent="0.2">
      <c r="A12" s="1227">
        <v>2009</v>
      </c>
      <c r="B12" s="922">
        <v>58581.941175595683</v>
      </c>
      <c r="C12" s="922">
        <v>38501.712600767474</v>
      </c>
      <c r="D12" s="922">
        <v>30594.341835975847</v>
      </c>
      <c r="E12" s="922">
        <v>40333.232546033258</v>
      </c>
      <c r="F12" s="922">
        <v>47924.771901121458</v>
      </c>
      <c r="G12" s="922">
        <v>26018.060564595296</v>
      </c>
      <c r="H12" s="922">
        <v>15029.948329714134</v>
      </c>
      <c r="I12" s="922">
        <v>13951.991046196863</v>
      </c>
      <c r="J12" s="1228" t="s">
        <v>361</v>
      </c>
      <c r="K12" s="923">
        <v>270936</v>
      </c>
      <c r="L12" s="1229"/>
    </row>
    <row r="13" spans="1:14" x14ac:dyDescent="0.2">
      <c r="A13" s="1227">
        <v>2010</v>
      </c>
      <c r="B13" s="922">
        <v>61214</v>
      </c>
      <c r="C13" s="922">
        <v>38897</v>
      </c>
      <c r="D13" s="922">
        <v>34887</v>
      </c>
      <c r="E13" s="922">
        <v>42751.5</v>
      </c>
      <c r="F13" s="922">
        <v>49744.5</v>
      </c>
      <c r="G13" s="922">
        <v>26208.5</v>
      </c>
      <c r="H13" s="922">
        <v>14507</v>
      </c>
      <c r="I13" s="922">
        <v>14117</v>
      </c>
      <c r="J13" s="922">
        <v>97.5</v>
      </c>
      <c r="K13" s="923">
        <v>282424</v>
      </c>
      <c r="L13" s="1229"/>
    </row>
    <row r="14" spans="1:14" x14ac:dyDescent="0.2">
      <c r="A14" s="1227">
        <v>2011</v>
      </c>
      <c r="B14" s="922">
        <v>59308.5</v>
      </c>
      <c r="C14" s="922">
        <v>38212.5</v>
      </c>
      <c r="D14" s="922">
        <v>33638.5</v>
      </c>
      <c r="E14" s="922">
        <v>41700</v>
      </c>
      <c r="F14" s="922">
        <v>47216.5</v>
      </c>
      <c r="G14" s="922">
        <v>25761.5</v>
      </c>
      <c r="H14" s="922">
        <v>15383</v>
      </c>
      <c r="I14" s="922">
        <v>13524</v>
      </c>
      <c r="J14" s="922">
        <v>95</v>
      </c>
      <c r="K14" s="923">
        <v>274840</v>
      </c>
      <c r="L14" s="1229"/>
    </row>
    <row r="15" spans="1:14" x14ac:dyDescent="0.2">
      <c r="A15" s="1227">
        <v>2012</v>
      </c>
      <c r="B15" s="1165">
        <v>59761.5</v>
      </c>
      <c r="C15" s="1165">
        <v>36645</v>
      </c>
      <c r="D15" s="1165">
        <v>32815.5</v>
      </c>
      <c r="E15" s="1165">
        <v>40879</v>
      </c>
      <c r="F15" s="1165">
        <v>48366.5</v>
      </c>
      <c r="G15" s="922">
        <v>25161.5</v>
      </c>
      <c r="H15" s="922">
        <v>21487</v>
      </c>
      <c r="I15" s="922">
        <v>12412</v>
      </c>
      <c r="J15" s="922">
        <v>507.5</v>
      </c>
      <c r="K15" s="923">
        <v>278035.5</v>
      </c>
      <c r="L15" s="1229"/>
    </row>
    <row r="16" spans="1:14" x14ac:dyDescent="0.2">
      <c r="A16" s="1227">
        <v>2013</v>
      </c>
      <c r="B16" s="1165">
        <v>58224.5</v>
      </c>
      <c r="C16" s="1165">
        <v>36229</v>
      </c>
      <c r="D16" s="1165">
        <v>32293.5</v>
      </c>
      <c r="E16" s="1165">
        <v>39477</v>
      </c>
      <c r="F16" s="1165">
        <v>46844.5</v>
      </c>
      <c r="G16" s="922">
        <v>25612</v>
      </c>
      <c r="H16" s="922">
        <v>17824</v>
      </c>
      <c r="I16" s="922">
        <v>13002</v>
      </c>
      <c r="J16" s="922">
        <v>687</v>
      </c>
      <c r="K16" s="923">
        <v>270193.5</v>
      </c>
      <c r="L16" s="1229"/>
    </row>
    <row r="17" spans="1:14" x14ac:dyDescent="0.2">
      <c r="A17" s="1230">
        <v>2014</v>
      </c>
      <c r="B17" s="1231">
        <v>57932.5</v>
      </c>
      <c r="C17" s="1231">
        <v>36228.5</v>
      </c>
      <c r="D17" s="1231">
        <v>32870</v>
      </c>
      <c r="E17" s="1231">
        <v>38800</v>
      </c>
      <c r="F17" s="1231">
        <v>46455</v>
      </c>
      <c r="G17" s="1232">
        <v>25295.5</v>
      </c>
      <c r="H17" s="1232">
        <v>21694</v>
      </c>
      <c r="I17" s="1232">
        <v>12838</v>
      </c>
      <c r="J17" s="1232">
        <v>501</v>
      </c>
      <c r="K17" s="1233">
        <v>272614.5</v>
      </c>
      <c r="L17" s="1229"/>
    </row>
    <row r="18" spans="1:14" x14ac:dyDescent="0.2">
      <c r="A18" s="1234">
        <v>2015</v>
      </c>
      <c r="B18" s="1168">
        <v>61529.25</v>
      </c>
      <c r="C18" s="1168">
        <v>36879.5</v>
      </c>
      <c r="D18" s="1168">
        <v>32868.25</v>
      </c>
      <c r="E18" s="1168">
        <v>40564.75</v>
      </c>
      <c r="F18" s="1168">
        <v>48155</v>
      </c>
      <c r="G18" s="926">
        <v>25953</v>
      </c>
      <c r="H18" s="926">
        <v>19419</v>
      </c>
      <c r="I18" s="926">
        <v>13404.5</v>
      </c>
      <c r="J18" s="926">
        <v>116.5</v>
      </c>
      <c r="K18" s="927">
        <v>278889.75</v>
      </c>
      <c r="L18" s="1229"/>
    </row>
    <row r="19" spans="1:14" x14ac:dyDescent="0.2">
      <c r="A19" s="1227"/>
      <c r="B19" s="1165"/>
      <c r="C19" s="1165"/>
      <c r="D19" s="1165"/>
      <c r="E19" s="1165"/>
      <c r="F19" s="1165"/>
      <c r="G19" s="922"/>
      <c r="H19" s="922"/>
      <c r="I19" s="922"/>
      <c r="J19" s="922"/>
      <c r="K19" s="923"/>
      <c r="L19" s="1229"/>
    </row>
    <row r="20" spans="1:14" x14ac:dyDescent="0.2">
      <c r="A20" s="1169" t="s">
        <v>154</v>
      </c>
      <c r="B20" s="1169"/>
      <c r="C20" s="1169"/>
      <c r="D20" s="1169"/>
      <c r="E20" s="1169"/>
    </row>
    <row r="21" spans="1:14" x14ac:dyDescent="0.2">
      <c r="A21" s="1487" t="s">
        <v>843</v>
      </c>
      <c r="B21" s="1487"/>
      <c r="C21" s="1487"/>
      <c r="D21" s="1487"/>
      <c r="E21" s="1487"/>
      <c r="F21" s="1488"/>
      <c r="G21" s="1488"/>
      <c r="H21" s="1488"/>
      <c r="I21" s="1488"/>
      <c r="J21" s="1488"/>
      <c r="K21" s="1488"/>
      <c r="L21" s="1488"/>
      <c r="M21" s="1488"/>
      <c r="N21" s="1489"/>
    </row>
    <row r="22" spans="1:14" s="1153" customFormat="1" ht="26.25" customHeight="1" x14ac:dyDescent="0.2">
      <c r="A22" s="1490" t="s">
        <v>889</v>
      </c>
      <c r="B22" s="1490"/>
      <c r="C22" s="1490"/>
      <c r="D22" s="1490"/>
      <c r="E22" s="1490"/>
      <c r="F22" s="1368"/>
      <c r="G22" s="1491"/>
      <c r="H22" s="1491"/>
      <c r="I22" s="1491"/>
      <c r="J22" s="1491"/>
      <c r="K22" s="1491"/>
      <c r="L22" s="1152"/>
      <c r="M22" s="1152"/>
      <c r="N22" s="1152"/>
    </row>
    <row r="23" spans="1:14" x14ac:dyDescent="0.2">
      <c r="A23" s="1235" t="s">
        <v>890</v>
      </c>
      <c r="B23" s="1235"/>
      <c r="C23" s="1235"/>
      <c r="D23" s="1235"/>
      <c r="E23" s="1235"/>
      <c r="F23" s="1188"/>
      <c r="G23" s="1189"/>
      <c r="H23" s="935"/>
      <c r="I23" s="935"/>
      <c r="J23" s="935"/>
      <c r="K23" s="935"/>
      <c r="L23" s="935"/>
      <c r="M23" s="935"/>
      <c r="N23" s="935"/>
    </row>
    <row r="24" spans="1:14" x14ac:dyDescent="0.2">
      <c r="A24" s="1235"/>
      <c r="B24" s="1235"/>
      <c r="C24" s="1235"/>
      <c r="D24" s="1235"/>
      <c r="E24" s="1235"/>
      <c r="F24" s="1188"/>
      <c r="G24" s="1189"/>
      <c r="H24" s="935"/>
      <c r="I24" s="935"/>
      <c r="J24" s="935"/>
      <c r="K24" s="935"/>
      <c r="L24" s="935"/>
      <c r="M24" s="935"/>
      <c r="N24" s="935"/>
    </row>
    <row r="25" spans="1:14" x14ac:dyDescent="0.2">
      <c r="A25" s="1130" t="s">
        <v>99</v>
      </c>
      <c r="B25" s="1236"/>
      <c r="C25" s="1236"/>
      <c r="D25" s="1236"/>
      <c r="E25" s="1236"/>
      <c r="F25" s="1237"/>
      <c r="G25" s="946"/>
    </row>
    <row r="26" spans="1:14" x14ac:dyDescent="0.2">
      <c r="A26" s="1174" t="s">
        <v>102</v>
      </c>
      <c r="B26" s="1236"/>
      <c r="C26" s="1236"/>
      <c r="D26" s="1236"/>
      <c r="E26" s="1236"/>
    </row>
    <row r="27" spans="1:14" x14ac:dyDescent="0.2">
      <c r="A27" s="1236"/>
      <c r="B27" s="1236"/>
      <c r="C27" s="1236"/>
      <c r="D27" s="1236"/>
      <c r="E27" s="1236"/>
    </row>
    <row r="29" spans="1:14" x14ac:dyDescent="0.2">
      <c r="B29" s="1238"/>
      <c r="C29" s="1238"/>
      <c r="D29" s="1238"/>
      <c r="E29" s="1238"/>
      <c r="F29" s="1238"/>
      <c r="G29" s="1238"/>
      <c r="H29" s="1238"/>
      <c r="I29" s="1238"/>
      <c r="J29" s="1238"/>
      <c r="K29" s="1238"/>
    </row>
  </sheetData>
  <mergeCells count="2">
    <mergeCell ref="A21:N21"/>
    <mergeCell ref="A22:K22"/>
  </mergeCells>
  <hyperlinks>
    <hyperlink ref="K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47"/>
  <sheetViews>
    <sheetView zoomScaleSheetLayoutView="100" workbookViewId="0">
      <selection activeCell="B70" sqref="B70"/>
    </sheetView>
  </sheetViews>
  <sheetFormatPr defaultRowHeight="12.75" x14ac:dyDescent="0.2"/>
  <cols>
    <col min="1" max="4" width="15.7109375" style="163" customWidth="1"/>
    <col min="5" max="16384" width="9.140625" style="163"/>
  </cols>
  <sheetData>
    <row r="1" spans="1:6" x14ac:dyDescent="0.2">
      <c r="A1" s="159" t="s">
        <v>195</v>
      </c>
      <c r="D1" s="188" t="s">
        <v>531</v>
      </c>
      <c r="E1" s="176"/>
      <c r="F1" s="176"/>
    </row>
    <row r="2" spans="1:6" x14ac:dyDescent="0.2">
      <c r="A2" s="159" t="s">
        <v>511</v>
      </c>
      <c r="E2" s="176"/>
      <c r="F2" s="176"/>
    </row>
    <row r="3" spans="1:6" x14ac:dyDescent="0.2">
      <c r="A3" s="1007" t="s">
        <v>796</v>
      </c>
      <c r="B3" s="190"/>
      <c r="C3" s="190"/>
      <c r="D3" s="190"/>
      <c r="E3" s="493"/>
      <c r="F3" s="176"/>
    </row>
    <row r="4" spans="1:6" x14ac:dyDescent="0.2">
      <c r="A4" s="261"/>
      <c r="B4" s="261"/>
      <c r="C4" s="261"/>
      <c r="D4" s="261"/>
      <c r="E4" s="236"/>
      <c r="F4" s="176"/>
    </row>
    <row r="5" spans="1:6" x14ac:dyDescent="0.2">
      <c r="D5" s="220" t="s">
        <v>145</v>
      </c>
      <c r="E5" s="312"/>
      <c r="F5" s="176"/>
    </row>
    <row r="6" spans="1:6" ht="14.25" x14ac:dyDescent="0.2">
      <c r="A6" s="665" t="s">
        <v>731</v>
      </c>
      <c r="B6" s="666" t="s">
        <v>514</v>
      </c>
      <c r="C6" s="666" t="s">
        <v>515</v>
      </c>
      <c r="D6" s="666" t="s">
        <v>152</v>
      </c>
      <c r="E6" s="292"/>
      <c r="F6" s="176"/>
    </row>
    <row r="7" spans="1:6" x14ac:dyDescent="0.2">
      <c r="A7" s="665"/>
      <c r="B7" s="667"/>
      <c r="C7" s="667"/>
      <c r="D7" s="667"/>
      <c r="E7" s="292"/>
      <c r="F7" s="176"/>
    </row>
    <row r="8" spans="1:6" x14ac:dyDescent="0.2">
      <c r="A8" s="1006">
        <v>1978</v>
      </c>
      <c r="B8" s="668">
        <v>14633</v>
      </c>
      <c r="C8" s="668">
        <v>8850</v>
      </c>
      <c r="D8" s="669">
        <v>23483</v>
      </c>
      <c r="E8" s="670"/>
      <c r="F8" s="176"/>
    </row>
    <row r="9" spans="1:6" x14ac:dyDescent="0.2">
      <c r="A9" s="493"/>
      <c r="B9" s="671"/>
      <c r="C9" s="671"/>
      <c r="D9" s="669"/>
      <c r="E9" s="670"/>
      <c r="F9" s="176"/>
    </row>
    <row r="10" spans="1:6" x14ac:dyDescent="0.2">
      <c r="A10" s="493">
        <v>1988</v>
      </c>
      <c r="B10" s="668">
        <v>15992</v>
      </c>
      <c r="C10" s="668">
        <v>11934</v>
      </c>
      <c r="D10" s="669">
        <v>27926</v>
      </c>
      <c r="E10" s="670"/>
      <c r="F10" s="176"/>
    </row>
    <row r="11" spans="1:6" x14ac:dyDescent="0.2">
      <c r="A11" s="493"/>
      <c r="B11" s="671"/>
      <c r="C11" s="671"/>
      <c r="D11" s="669"/>
      <c r="E11" s="670"/>
      <c r="F11" s="176"/>
    </row>
    <row r="12" spans="1:6" x14ac:dyDescent="0.2">
      <c r="A12" s="493">
        <v>1990</v>
      </c>
      <c r="B12" s="672">
        <v>16090</v>
      </c>
      <c r="C12" s="672">
        <v>12577</v>
      </c>
      <c r="D12" s="669">
        <v>28667</v>
      </c>
      <c r="E12" s="670"/>
      <c r="F12" s="176"/>
    </row>
    <row r="13" spans="1:6" x14ac:dyDescent="0.2">
      <c r="A13" s="493">
        <v>1991</v>
      </c>
      <c r="B13" s="672">
        <v>16098</v>
      </c>
      <c r="C13" s="672">
        <v>12964</v>
      </c>
      <c r="D13" s="669">
        <v>29062</v>
      </c>
      <c r="E13" s="670"/>
      <c r="F13" s="176"/>
    </row>
    <row r="14" spans="1:6" x14ac:dyDescent="0.2">
      <c r="A14" s="493">
        <v>1992</v>
      </c>
      <c r="B14" s="672">
        <v>16105</v>
      </c>
      <c r="C14" s="672">
        <v>1336</v>
      </c>
      <c r="D14" s="669">
        <v>17441</v>
      </c>
      <c r="E14" s="670"/>
      <c r="F14" s="176"/>
    </row>
    <row r="15" spans="1:6" x14ac:dyDescent="0.2">
      <c r="A15" s="493">
        <v>1993</v>
      </c>
      <c r="B15" s="672">
        <v>16087</v>
      </c>
      <c r="C15" s="672">
        <v>13599</v>
      </c>
      <c r="D15" s="669">
        <v>29686</v>
      </c>
      <c r="E15" s="670"/>
      <c r="F15" s="176"/>
    </row>
    <row r="16" spans="1:6" x14ac:dyDescent="0.2">
      <c r="A16" s="493">
        <v>1994</v>
      </c>
      <c r="B16" s="672">
        <v>16151</v>
      </c>
      <c r="C16" s="672">
        <v>13903</v>
      </c>
      <c r="D16" s="669">
        <v>30054</v>
      </c>
      <c r="E16" s="670"/>
      <c r="F16" s="176"/>
    </row>
    <row r="17" spans="1:7" x14ac:dyDescent="0.2">
      <c r="A17" s="493">
        <v>1995</v>
      </c>
      <c r="B17" s="672">
        <v>16045</v>
      </c>
      <c r="C17" s="672">
        <v>14043</v>
      </c>
      <c r="D17" s="669">
        <v>30088</v>
      </c>
      <c r="E17" s="670"/>
      <c r="F17" s="176"/>
    </row>
    <row r="18" spans="1:7" x14ac:dyDescent="0.2">
      <c r="A18" s="493">
        <v>1996</v>
      </c>
      <c r="B18" s="672">
        <v>15951</v>
      </c>
      <c r="C18" s="672">
        <v>14375</v>
      </c>
      <c r="D18" s="669">
        <v>30326</v>
      </c>
      <c r="E18" s="670"/>
      <c r="F18" s="176"/>
    </row>
    <row r="19" spans="1:7" x14ac:dyDescent="0.2">
      <c r="A19" s="493">
        <v>1997</v>
      </c>
      <c r="B19" s="672">
        <v>15858</v>
      </c>
      <c r="C19" s="672">
        <v>14516</v>
      </c>
      <c r="D19" s="669">
        <v>30374</v>
      </c>
      <c r="E19" s="670"/>
      <c r="F19" s="176"/>
    </row>
    <row r="20" spans="1:7" x14ac:dyDescent="0.2">
      <c r="A20" s="493">
        <v>1998</v>
      </c>
      <c r="B20" s="672">
        <v>15713</v>
      </c>
      <c r="C20" s="672">
        <v>14648</v>
      </c>
      <c r="D20" s="669">
        <v>30361</v>
      </c>
      <c r="E20" s="670"/>
      <c r="F20" s="176"/>
    </row>
    <row r="21" spans="1:7" x14ac:dyDescent="0.2">
      <c r="A21" s="493">
        <v>1999</v>
      </c>
      <c r="B21" s="672">
        <v>15561</v>
      </c>
      <c r="C21" s="672">
        <v>14699</v>
      </c>
      <c r="D21" s="669">
        <v>30260</v>
      </c>
      <c r="E21" s="670"/>
      <c r="F21" s="176"/>
    </row>
    <row r="22" spans="1:7" x14ac:dyDescent="0.2">
      <c r="A22" s="678">
        <v>2000</v>
      </c>
      <c r="B22" s="672">
        <v>15544</v>
      </c>
      <c r="C22" s="672">
        <v>14764</v>
      </c>
      <c r="D22" s="669">
        <v>30308</v>
      </c>
      <c r="E22" s="670"/>
      <c r="F22" s="176"/>
    </row>
    <row r="23" spans="1:7" x14ac:dyDescent="0.2">
      <c r="A23" s="493" t="s">
        <v>583</v>
      </c>
      <c r="B23" s="672">
        <v>14639</v>
      </c>
      <c r="C23" s="672">
        <v>14096</v>
      </c>
      <c r="D23" s="669">
        <v>28735</v>
      </c>
      <c r="E23" s="670"/>
      <c r="F23" s="176"/>
    </row>
    <row r="24" spans="1:7" x14ac:dyDescent="0.2">
      <c r="A24" s="493" t="s">
        <v>584</v>
      </c>
      <c r="B24" s="672">
        <v>14498</v>
      </c>
      <c r="C24" s="672">
        <v>13981</v>
      </c>
      <c r="D24" s="669">
        <v>28479</v>
      </c>
      <c r="E24" s="670"/>
      <c r="F24" s="176"/>
    </row>
    <row r="25" spans="1:7" x14ac:dyDescent="0.2">
      <c r="A25" s="493" t="s">
        <v>503</v>
      </c>
      <c r="B25" s="672">
        <v>14392</v>
      </c>
      <c r="C25" s="672">
        <v>13952</v>
      </c>
      <c r="D25" s="669">
        <v>28344</v>
      </c>
      <c r="E25" s="670"/>
      <c r="F25" s="176"/>
    </row>
    <row r="26" spans="1:7" x14ac:dyDescent="0.2">
      <c r="A26" s="493" t="s">
        <v>483</v>
      </c>
      <c r="B26" s="672">
        <v>14183</v>
      </c>
      <c r="C26" s="672">
        <v>13846</v>
      </c>
      <c r="D26" s="669">
        <v>28029</v>
      </c>
      <c r="E26" s="670"/>
      <c r="F26" s="176"/>
    </row>
    <row r="27" spans="1:7" x14ac:dyDescent="0.2">
      <c r="A27" s="493" t="s">
        <v>482</v>
      </c>
      <c r="B27" s="668">
        <v>14273</v>
      </c>
      <c r="C27" s="668">
        <v>14027</v>
      </c>
      <c r="D27" s="669">
        <v>28300</v>
      </c>
      <c r="E27" s="670"/>
      <c r="F27" s="176"/>
    </row>
    <row r="28" spans="1:7" x14ac:dyDescent="0.2">
      <c r="A28" s="493" t="s">
        <v>113</v>
      </c>
      <c r="B28" s="470">
        <v>14519</v>
      </c>
      <c r="C28" s="470">
        <v>14346</v>
      </c>
      <c r="D28" s="669">
        <v>28865</v>
      </c>
      <c r="E28" s="670"/>
      <c r="F28" s="176"/>
      <c r="G28" s="258"/>
    </row>
    <row r="29" spans="1:7" x14ac:dyDescent="0.2">
      <c r="A29" s="493" t="s">
        <v>516</v>
      </c>
      <c r="B29" s="673">
        <v>15007</v>
      </c>
      <c r="C29" s="673">
        <v>14809</v>
      </c>
      <c r="D29" s="669">
        <v>29816</v>
      </c>
      <c r="E29" s="670"/>
      <c r="F29" s="176"/>
      <c r="G29" s="258"/>
    </row>
    <row r="30" spans="1:7" x14ac:dyDescent="0.2">
      <c r="A30" s="493" t="s">
        <v>517</v>
      </c>
      <c r="B30" s="673">
        <v>14672</v>
      </c>
      <c r="C30" s="673">
        <v>14747</v>
      </c>
      <c r="D30" s="669">
        <v>29419</v>
      </c>
      <c r="E30" s="670"/>
      <c r="F30" s="176"/>
      <c r="G30" s="258"/>
    </row>
    <row r="31" spans="1:7" x14ac:dyDescent="0.2">
      <c r="A31" s="493" t="s">
        <v>518</v>
      </c>
      <c r="B31" s="470">
        <v>14472</v>
      </c>
      <c r="C31" s="470">
        <v>14798</v>
      </c>
      <c r="D31" s="669">
        <v>29270</v>
      </c>
      <c r="E31" s="670"/>
      <c r="F31" s="176"/>
      <c r="G31" s="258"/>
    </row>
    <row r="32" spans="1:7" x14ac:dyDescent="0.2">
      <c r="A32" s="493" t="s">
        <v>519</v>
      </c>
      <c r="B32" s="470">
        <v>14067</v>
      </c>
      <c r="C32" s="470">
        <v>14540</v>
      </c>
      <c r="D32" s="669">
        <v>28607</v>
      </c>
      <c r="E32" s="670"/>
      <c r="F32" s="176"/>
      <c r="G32" s="258"/>
    </row>
    <row r="33" spans="1:7" x14ac:dyDescent="0.2">
      <c r="A33" s="493" t="s">
        <v>605</v>
      </c>
      <c r="B33" s="470">
        <v>13186</v>
      </c>
      <c r="C33" s="470">
        <v>13780</v>
      </c>
      <c r="D33" s="669">
        <v>26966</v>
      </c>
      <c r="E33" s="670"/>
      <c r="F33" s="176"/>
      <c r="G33" s="258"/>
    </row>
    <row r="34" spans="1:7" x14ac:dyDescent="0.2">
      <c r="A34" s="493" t="s">
        <v>521</v>
      </c>
      <c r="B34" s="674">
        <v>11822</v>
      </c>
      <c r="C34" s="674">
        <v>12445</v>
      </c>
      <c r="D34" s="669">
        <v>24267</v>
      </c>
      <c r="E34" s="670"/>
      <c r="F34" s="176"/>
      <c r="G34" s="258"/>
    </row>
    <row r="35" spans="1:7" x14ac:dyDescent="0.2">
      <c r="A35" s="493" t="s">
        <v>522</v>
      </c>
      <c r="B35" s="674">
        <v>11342</v>
      </c>
      <c r="C35" s="674">
        <v>12157</v>
      </c>
      <c r="D35" s="669">
        <v>23499</v>
      </c>
      <c r="E35" s="670"/>
      <c r="F35" s="176"/>
    </row>
    <row r="36" spans="1:7" x14ac:dyDescent="0.2">
      <c r="A36" s="493" t="s">
        <v>566</v>
      </c>
      <c r="B36" s="674">
        <v>10374</v>
      </c>
      <c r="C36" s="674">
        <v>11330</v>
      </c>
      <c r="D36" s="669">
        <v>21704</v>
      </c>
      <c r="E36" s="670"/>
      <c r="F36" s="176"/>
    </row>
    <row r="37" spans="1:7" x14ac:dyDescent="0.2">
      <c r="A37" s="493" t="s">
        <v>642</v>
      </c>
      <c r="B37" s="674">
        <v>9080</v>
      </c>
      <c r="C37" s="674">
        <v>10271</v>
      </c>
      <c r="D37" s="669">
        <v>19351</v>
      </c>
      <c r="E37" s="670"/>
      <c r="F37" s="176"/>
    </row>
    <row r="38" spans="1:7" x14ac:dyDescent="0.2">
      <c r="A38" s="1084" t="s">
        <v>762</v>
      </c>
      <c r="B38" s="675">
        <v>9088</v>
      </c>
      <c r="C38" s="675">
        <v>10250</v>
      </c>
      <c r="D38" s="1035">
        <v>19338</v>
      </c>
      <c r="E38" s="670"/>
      <c r="F38" s="176"/>
    </row>
    <row r="39" spans="1:7" x14ac:dyDescent="0.2">
      <c r="A39" s="493"/>
      <c r="B39" s="674"/>
      <c r="C39" s="674"/>
      <c r="D39" s="669"/>
      <c r="E39" s="670"/>
      <c r="F39" s="176"/>
    </row>
    <row r="40" spans="1:7" x14ac:dyDescent="0.2">
      <c r="A40" s="1492" t="s">
        <v>590</v>
      </c>
      <c r="B40" s="1493"/>
      <c r="C40" s="1493"/>
      <c r="D40" s="1493"/>
      <c r="E40" s="676"/>
      <c r="F40" s="176"/>
    </row>
    <row r="41" spans="1:7" ht="12.75" customHeight="1" x14ac:dyDescent="0.25">
      <c r="A41" s="482" t="s">
        <v>732</v>
      </c>
      <c r="D41" s="677"/>
    </row>
    <row r="42" spans="1:7" ht="12.75" customHeight="1" x14ac:dyDescent="0.25">
      <c r="A42" s="482"/>
      <c r="D42" s="677"/>
    </row>
    <row r="43" spans="1:7" x14ac:dyDescent="0.2">
      <c r="A43" s="92" t="s">
        <v>99</v>
      </c>
    </row>
    <row r="44" spans="1:7" x14ac:dyDescent="0.2">
      <c r="A44" s="93" t="s">
        <v>102</v>
      </c>
    </row>
    <row r="45" spans="1:7" x14ac:dyDescent="0.2">
      <c r="A45" s="678"/>
      <c r="B45" s="679"/>
      <c r="C45" s="679"/>
      <c r="D45" s="1004"/>
    </row>
    <row r="47" spans="1:7" x14ac:dyDescent="0.2">
      <c r="B47" s="680"/>
      <c r="C47" s="680"/>
      <c r="D47" s="680"/>
    </row>
  </sheetData>
  <mergeCells count="1">
    <mergeCell ref="A40:D40"/>
  </mergeCells>
  <phoneticPr fontId="2" type="noConversion"/>
  <hyperlinks>
    <hyperlink ref="D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K42"/>
  <sheetViews>
    <sheetView zoomScaleSheetLayoutView="100" workbookViewId="0">
      <selection activeCell="B70" sqref="B70"/>
    </sheetView>
  </sheetViews>
  <sheetFormatPr defaultRowHeight="12.75" x14ac:dyDescent="0.2"/>
  <cols>
    <col min="1" max="4" width="15.7109375" style="163" customWidth="1"/>
    <col min="5" max="16384" width="9.140625" style="163"/>
  </cols>
  <sheetData>
    <row r="1" spans="1:11" x14ac:dyDescent="0.2">
      <c r="A1" s="189" t="s">
        <v>201</v>
      </c>
      <c r="B1" s="681"/>
      <c r="C1" s="681"/>
      <c r="D1" s="188" t="s">
        <v>531</v>
      </c>
      <c r="H1" s="316"/>
      <c r="I1" s="561"/>
      <c r="J1" s="561"/>
      <c r="K1" s="561"/>
    </row>
    <row r="2" spans="1:11" x14ac:dyDescent="0.2">
      <c r="A2" s="159" t="s">
        <v>511</v>
      </c>
      <c r="B2" s="159"/>
      <c r="C2" s="159"/>
      <c r="D2" s="159"/>
      <c r="H2" s="316"/>
      <c r="I2" s="312"/>
      <c r="J2" s="312"/>
      <c r="K2" s="312"/>
    </row>
    <row r="3" spans="1:11" x14ac:dyDescent="0.2">
      <c r="A3" s="1347" t="s">
        <v>763</v>
      </c>
      <c r="B3" s="1348"/>
      <c r="C3" s="1348"/>
      <c r="D3" s="1348"/>
      <c r="H3" s="493"/>
      <c r="I3" s="493"/>
      <c r="J3" s="493"/>
      <c r="K3" s="493"/>
    </row>
    <row r="4" spans="1:11" x14ac:dyDescent="0.2">
      <c r="A4" s="261"/>
      <c r="B4" s="261"/>
      <c r="C4" s="261"/>
      <c r="D4" s="261"/>
      <c r="H4" s="236"/>
      <c r="I4" s="236"/>
      <c r="J4" s="236"/>
      <c r="K4" s="236"/>
    </row>
    <row r="5" spans="1:11" x14ac:dyDescent="0.2">
      <c r="A5" s="682" t="s">
        <v>261</v>
      </c>
      <c r="B5" s="683" t="s">
        <v>514</v>
      </c>
      <c r="C5" s="683" t="s">
        <v>515</v>
      </c>
      <c r="D5" s="683" t="s">
        <v>152</v>
      </c>
      <c r="H5" s="684"/>
      <c r="I5" s="292"/>
      <c r="J5" s="292"/>
      <c r="K5" s="292"/>
    </row>
    <row r="6" spans="1:11" x14ac:dyDescent="0.2">
      <c r="A6" s="493">
        <v>1990</v>
      </c>
      <c r="B6" s="193">
        <v>996</v>
      </c>
      <c r="C6" s="193">
        <v>1063</v>
      </c>
      <c r="D6" s="373">
        <v>2059</v>
      </c>
      <c r="E6" s="685"/>
      <c r="H6" s="684"/>
      <c r="I6" s="292"/>
      <c r="J6" s="292"/>
      <c r="K6" s="292"/>
    </row>
    <row r="7" spans="1:11" x14ac:dyDescent="0.2">
      <c r="A7" s="493">
        <v>1991</v>
      </c>
      <c r="B7" s="193">
        <v>1008</v>
      </c>
      <c r="C7" s="193">
        <v>1009</v>
      </c>
      <c r="D7" s="373">
        <v>2017</v>
      </c>
      <c r="E7" s="685"/>
      <c r="H7" s="684"/>
      <c r="I7" s="292"/>
      <c r="J7" s="292"/>
      <c r="K7" s="292"/>
    </row>
    <row r="8" spans="1:11" x14ac:dyDescent="0.2">
      <c r="A8" s="493">
        <v>1992</v>
      </c>
      <c r="B8" s="193">
        <v>1080</v>
      </c>
      <c r="C8" s="193">
        <v>990</v>
      </c>
      <c r="D8" s="373">
        <v>2070</v>
      </c>
      <c r="E8" s="685"/>
      <c r="H8" s="684"/>
      <c r="I8" s="292"/>
      <c r="J8" s="292"/>
      <c r="K8" s="292"/>
    </row>
    <row r="9" spans="1:11" x14ac:dyDescent="0.2">
      <c r="A9" s="493">
        <v>1993</v>
      </c>
      <c r="B9" s="193">
        <v>1045</v>
      </c>
      <c r="C9" s="193">
        <v>1017</v>
      </c>
      <c r="D9" s="373">
        <v>2062</v>
      </c>
      <c r="E9" s="685"/>
      <c r="H9" s="684"/>
      <c r="I9" s="292"/>
      <c r="J9" s="292"/>
      <c r="K9" s="292"/>
    </row>
    <row r="10" spans="1:11" x14ac:dyDescent="0.2">
      <c r="A10" s="493">
        <v>1994</v>
      </c>
      <c r="B10" s="193">
        <v>810</v>
      </c>
      <c r="C10" s="193">
        <v>783</v>
      </c>
      <c r="D10" s="373">
        <v>1593</v>
      </c>
      <c r="E10" s="685"/>
      <c r="H10" s="684"/>
      <c r="I10" s="292"/>
      <c r="J10" s="292"/>
      <c r="K10" s="292"/>
    </row>
    <row r="11" spans="1:11" x14ac:dyDescent="0.2">
      <c r="A11" s="493">
        <v>1995</v>
      </c>
      <c r="B11" s="193">
        <v>907</v>
      </c>
      <c r="C11" s="193">
        <v>936</v>
      </c>
      <c r="D11" s="373">
        <v>1843</v>
      </c>
      <c r="E11" s="685"/>
      <c r="H11" s="684"/>
      <c r="I11" s="292"/>
      <c r="J11" s="292"/>
      <c r="K11" s="292"/>
    </row>
    <row r="12" spans="1:11" x14ac:dyDescent="0.2">
      <c r="A12" s="493">
        <v>1996</v>
      </c>
      <c r="B12" s="193">
        <v>830</v>
      </c>
      <c r="C12" s="193">
        <v>852</v>
      </c>
      <c r="D12" s="373">
        <v>1682</v>
      </c>
      <c r="E12" s="685"/>
      <c r="H12" s="684"/>
      <c r="I12" s="292"/>
      <c r="J12" s="292"/>
      <c r="K12" s="292"/>
    </row>
    <row r="13" spans="1:11" x14ac:dyDescent="0.2">
      <c r="A13" s="493">
        <v>1997</v>
      </c>
      <c r="B13" s="193">
        <v>764</v>
      </c>
      <c r="C13" s="193">
        <v>809</v>
      </c>
      <c r="D13" s="373">
        <v>1573</v>
      </c>
      <c r="E13" s="685"/>
      <c r="H13" s="684"/>
      <c r="I13" s="292"/>
      <c r="J13" s="292"/>
      <c r="K13" s="292"/>
    </row>
    <row r="14" spans="1:11" x14ac:dyDescent="0.2">
      <c r="A14" s="493">
        <v>1998</v>
      </c>
      <c r="B14" s="193">
        <v>816</v>
      </c>
      <c r="C14" s="193">
        <v>793</v>
      </c>
      <c r="D14" s="373">
        <v>1609</v>
      </c>
      <c r="E14" s="685"/>
      <c r="H14" s="684"/>
      <c r="I14" s="292"/>
      <c r="J14" s="292"/>
      <c r="K14" s="292"/>
    </row>
    <row r="15" spans="1:11" x14ac:dyDescent="0.2">
      <c r="A15" s="493">
        <v>1999</v>
      </c>
      <c r="B15" s="193">
        <v>884</v>
      </c>
      <c r="C15" s="193">
        <v>859</v>
      </c>
      <c r="D15" s="373">
        <v>1743</v>
      </c>
      <c r="E15" s="685"/>
      <c r="H15" s="684"/>
      <c r="I15" s="292"/>
      <c r="J15" s="292"/>
      <c r="K15" s="292"/>
    </row>
    <row r="16" spans="1:11" x14ac:dyDescent="0.2">
      <c r="A16" s="493" t="s">
        <v>583</v>
      </c>
      <c r="B16" s="193">
        <v>703</v>
      </c>
      <c r="C16" s="193">
        <v>633</v>
      </c>
      <c r="D16" s="373">
        <v>1336</v>
      </c>
      <c r="E16" s="685"/>
      <c r="H16" s="684"/>
      <c r="I16" s="292"/>
      <c r="J16" s="292"/>
      <c r="K16" s="292"/>
    </row>
    <row r="17" spans="1:11" x14ac:dyDescent="0.2">
      <c r="A17" s="493" t="s">
        <v>584</v>
      </c>
      <c r="B17" s="193">
        <v>763</v>
      </c>
      <c r="C17" s="193">
        <v>711</v>
      </c>
      <c r="D17" s="373">
        <v>1474</v>
      </c>
      <c r="E17" s="685"/>
      <c r="H17" s="684"/>
      <c r="I17" s="292"/>
      <c r="J17" s="292"/>
      <c r="K17" s="292"/>
    </row>
    <row r="18" spans="1:11" x14ac:dyDescent="0.2">
      <c r="A18" s="493" t="s">
        <v>503</v>
      </c>
      <c r="B18" s="193">
        <v>714</v>
      </c>
      <c r="C18" s="193">
        <v>696</v>
      </c>
      <c r="D18" s="373">
        <v>1410</v>
      </c>
      <c r="E18" s="685"/>
      <c r="H18" s="684"/>
      <c r="I18" s="292"/>
      <c r="J18" s="292"/>
      <c r="K18" s="292"/>
    </row>
    <row r="19" spans="1:11" x14ac:dyDescent="0.2">
      <c r="A19" s="493" t="s">
        <v>483</v>
      </c>
      <c r="B19" s="193">
        <v>777</v>
      </c>
      <c r="C19" s="193">
        <v>701</v>
      </c>
      <c r="D19" s="373">
        <v>1478</v>
      </c>
      <c r="E19" s="685"/>
      <c r="H19" s="684"/>
      <c r="I19" s="292"/>
      <c r="J19" s="292"/>
      <c r="K19" s="292"/>
    </row>
    <row r="20" spans="1:11" x14ac:dyDescent="0.2">
      <c r="A20" s="493" t="s">
        <v>482</v>
      </c>
      <c r="B20" s="193">
        <v>909</v>
      </c>
      <c r="C20" s="193">
        <v>857</v>
      </c>
      <c r="D20" s="373">
        <v>1766</v>
      </c>
      <c r="E20" s="685"/>
      <c r="H20" s="684"/>
      <c r="I20" s="292"/>
      <c r="J20" s="292"/>
      <c r="K20" s="292"/>
    </row>
    <row r="21" spans="1:11" ht="14.25" x14ac:dyDescent="0.2">
      <c r="A21" s="172" t="s">
        <v>644</v>
      </c>
      <c r="B21" s="686">
        <v>1132</v>
      </c>
      <c r="C21" s="686">
        <v>1080</v>
      </c>
      <c r="D21" s="373">
        <v>2212</v>
      </c>
      <c r="E21" s="685"/>
      <c r="H21" s="684"/>
      <c r="I21" s="292"/>
      <c r="J21" s="292"/>
      <c r="K21" s="292"/>
    </row>
    <row r="22" spans="1:11" x14ac:dyDescent="0.2">
      <c r="A22" s="190" t="s">
        <v>516</v>
      </c>
      <c r="B22" s="687">
        <v>1225</v>
      </c>
      <c r="C22" s="687">
        <v>1187</v>
      </c>
      <c r="D22" s="373">
        <v>2412</v>
      </c>
      <c r="E22" s="685"/>
      <c r="G22" s="258"/>
      <c r="H22" s="688"/>
      <c r="I22" s="442"/>
      <c r="J22" s="689"/>
      <c r="K22" s="689"/>
    </row>
    <row r="23" spans="1:11" x14ac:dyDescent="0.2">
      <c r="A23" s="190" t="s">
        <v>517</v>
      </c>
      <c r="B23" s="687">
        <v>927</v>
      </c>
      <c r="C23" s="687">
        <v>972</v>
      </c>
      <c r="D23" s="373">
        <v>1899</v>
      </c>
      <c r="E23" s="685"/>
      <c r="G23" s="258"/>
      <c r="H23" s="688"/>
      <c r="I23" s="442"/>
      <c r="J23" s="689"/>
      <c r="K23" s="689"/>
    </row>
    <row r="24" spans="1:11" x14ac:dyDescent="0.2">
      <c r="A24" s="190" t="s">
        <v>518</v>
      </c>
      <c r="B24" s="686">
        <v>814</v>
      </c>
      <c r="C24" s="686">
        <v>959</v>
      </c>
      <c r="D24" s="373">
        <v>1773</v>
      </c>
      <c r="E24" s="685"/>
      <c r="G24" s="258"/>
      <c r="H24" s="688"/>
      <c r="I24" s="238"/>
      <c r="J24" s="689"/>
      <c r="K24" s="689"/>
    </row>
    <row r="25" spans="1:11" x14ac:dyDescent="0.2">
      <c r="A25" s="190" t="s">
        <v>519</v>
      </c>
      <c r="B25" s="686">
        <v>759</v>
      </c>
      <c r="C25" s="686">
        <v>873</v>
      </c>
      <c r="D25" s="373">
        <v>1632</v>
      </c>
      <c r="E25" s="685"/>
      <c r="G25" s="258"/>
      <c r="H25" s="688"/>
      <c r="I25" s="238"/>
      <c r="J25" s="689"/>
      <c r="K25" s="689"/>
    </row>
    <row r="26" spans="1:11" x14ac:dyDescent="0.2">
      <c r="A26" s="190" t="s">
        <v>520</v>
      </c>
      <c r="B26" s="686">
        <v>464</v>
      </c>
      <c r="C26" s="686">
        <v>548</v>
      </c>
      <c r="D26" s="373">
        <v>1012</v>
      </c>
      <c r="E26" s="685"/>
      <c r="G26" s="258"/>
      <c r="H26" s="688"/>
      <c r="I26" s="238"/>
      <c r="J26" s="689"/>
      <c r="K26" s="689"/>
    </row>
    <row r="27" spans="1:11" x14ac:dyDescent="0.2">
      <c r="A27" s="493" t="s">
        <v>521</v>
      </c>
      <c r="B27" s="193">
        <v>239</v>
      </c>
      <c r="C27" s="193">
        <v>260</v>
      </c>
      <c r="D27" s="373">
        <v>499</v>
      </c>
      <c r="E27" s="685"/>
      <c r="G27" s="258"/>
      <c r="H27" s="171"/>
      <c r="I27" s="690"/>
      <c r="J27" s="195"/>
      <c r="K27" s="195"/>
    </row>
    <row r="28" spans="1:11" x14ac:dyDescent="0.2">
      <c r="A28" s="493" t="s">
        <v>522</v>
      </c>
      <c r="B28" s="193">
        <v>230</v>
      </c>
      <c r="C28" s="193">
        <v>291</v>
      </c>
      <c r="D28" s="373">
        <v>521</v>
      </c>
      <c r="E28" s="685"/>
      <c r="G28" s="258"/>
      <c r="H28" s="171"/>
      <c r="I28" s="690"/>
      <c r="J28" s="195"/>
      <c r="K28" s="195"/>
    </row>
    <row r="29" spans="1:11" x14ac:dyDescent="0.2">
      <c r="A29" s="493" t="s">
        <v>566</v>
      </c>
      <c r="B29" s="193">
        <v>131</v>
      </c>
      <c r="C29" s="193">
        <v>173</v>
      </c>
      <c r="D29" s="373">
        <v>304</v>
      </c>
      <c r="E29" s="685"/>
      <c r="G29" s="258"/>
      <c r="H29" s="171"/>
      <c r="I29" s="690"/>
      <c r="J29" s="195"/>
      <c r="K29" s="195"/>
    </row>
    <row r="30" spans="1:11" x14ac:dyDescent="0.2">
      <c r="A30" s="678" t="s">
        <v>642</v>
      </c>
      <c r="B30" s="548">
        <v>185</v>
      </c>
      <c r="C30" s="1096">
        <v>273</v>
      </c>
      <c r="D30" s="695">
        <v>458</v>
      </c>
      <c r="E30" s="213"/>
      <c r="G30" s="272"/>
      <c r="H30" s="171"/>
      <c r="I30" s="287"/>
      <c r="J30" s="195"/>
      <c r="K30" s="195"/>
    </row>
    <row r="31" spans="1:11" x14ac:dyDescent="0.2">
      <c r="A31" s="1084" t="s">
        <v>762</v>
      </c>
      <c r="B31" s="201">
        <v>314</v>
      </c>
      <c r="C31" s="1097">
        <v>354</v>
      </c>
      <c r="D31" s="691">
        <v>668</v>
      </c>
      <c r="E31" s="213"/>
      <c r="G31" s="272"/>
      <c r="H31" s="171"/>
      <c r="I31" s="287"/>
      <c r="J31" s="195"/>
      <c r="K31" s="195"/>
    </row>
    <row r="32" spans="1:11" x14ac:dyDescent="0.2">
      <c r="A32" s="678"/>
      <c r="B32" s="548"/>
      <c r="C32" s="1096"/>
      <c r="D32" s="695"/>
      <c r="E32" s="213"/>
      <c r="G32" s="272"/>
      <c r="H32" s="171"/>
      <c r="I32" s="287"/>
      <c r="J32" s="195"/>
      <c r="K32" s="195"/>
    </row>
    <row r="33" spans="1:11" x14ac:dyDescent="0.2">
      <c r="A33" s="693" t="s">
        <v>590</v>
      </c>
      <c r="B33" s="238"/>
      <c r="C33" s="694"/>
      <c r="D33" s="695"/>
      <c r="G33" s="692"/>
      <c r="H33" s="171"/>
      <c r="I33" s="690"/>
      <c r="J33" s="195"/>
      <c r="K33" s="195"/>
    </row>
    <row r="34" spans="1:11" ht="71.25" customHeight="1" x14ac:dyDescent="0.2">
      <c r="A34" s="1494" t="s">
        <v>643</v>
      </c>
      <c r="B34" s="1380"/>
      <c r="C34" s="1380"/>
      <c r="D34" s="1380"/>
      <c r="E34" s="192"/>
      <c r="F34" s="192"/>
      <c r="H34" s="511"/>
      <c r="I34" s="696"/>
      <c r="J34" s="696"/>
      <c r="K34" s="696"/>
    </row>
    <row r="35" spans="1:11" x14ac:dyDescent="0.2">
      <c r="A35" s="983"/>
      <c r="B35" s="992"/>
      <c r="C35" s="992"/>
      <c r="D35" s="992"/>
      <c r="E35" s="992"/>
      <c r="F35" s="992"/>
      <c r="H35" s="511"/>
      <c r="I35" s="696"/>
      <c r="J35" s="696"/>
      <c r="K35" s="696"/>
    </row>
    <row r="36" spans="1:11" x14ac:dyDescent="0.2">
      <c r="A36" s="92" t="s">
        <v>99</v>
      </c>
      <c r="B36" s="192"/>
      <c r="C36" s="192"/>
      <c r="D36" s="192"/>
      <c r="E36" s="192"/>
      <c r="F36" s="192"/>
    </row>
    <row r="37" spans="1:11" x14ac:dyDescent="0.2">
      <c r="A37" s="93" t="s">
        <v>102</v>
      </c>
      <c r="B37" s="192"/>
      <c r="C37" s="192"/>
      <c r="D37" s="192"/>
      <c r="E37" s="192"/>
      <c r="F37" s="192"/>
    </row>
    <row r="40" spans="1:11" x14ac:dyDescent="0.2">
      <c r="A40" s="493"/>
      <c r="B40" s="238"/>
      <c r="C40" s="238"/>
      <c r="D40" s="695"/>
    </row>
    <row r="42" spans="1:11" x14ac:dyDescent="0.2">
      <c r="B42" s="680"/>
      <c r="C42" s="680"/>
      <c r="D42" s="680"/>
    </row>
  </sheetData>
  <mergeCells count="2">
    <mergeCell ref="A3:D3"/>
    <mergeCell ref="A34:D34"/>
  </mergeCells>
  <phoneticPr fontId="2" type="noConversion"/>
  <hyperlinks>
    <hyperlink ref="D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35"/>
  <sheetViews>
    <sheetView zoomScaleSheetLayoutView="130" workbookViewId="0">
      <selection activeCell="B70" sqref="B70"/>
    </sheetView>
  </sheetViews>
  <sheetFormatPr defaultRowHeight="12.75" x14ac:dyDescent="0.2"/>
  <cols>
    <col min="1" max="1" width="25.7109375" style="90" customWidth="1"/>
    <col min="2" max="4" width="16.140625" style="89" customWidth="1"/>
    <col min="5" max="16384" width="9.140625" style="90"/>
  </cols>
  <sheetData>
    <row r="1" spans="1:13" x14ac:dyDescent="0.2">
      <c r="A1" s="85" t="s">
        <v>648</v>
      </c>
      <c r="D1" s="104" t="s">
        <v>531</v>
      </c>
      <c r="G1" s="105"/>
      <c r="J1" s="72"/>
      <c r="K1" s="105"/>
      <c r="L1" s="105"/>
      <c r="M1" s="105"/>
    </row>
    <row r="2" spans="1:13" ht="14.25" x14ac:dyDescent="0.2">
      <c r="A2" s="85" t="s">
        <v>693</v>
      </c>
      <c r="G2" s="105"/>
      <c r="J2" s="72"/>
      <c r="K2" s="105"/>
      <c r="L2" s="105"/>
      <c r="M2" s="105"/>
    </row>
    <row r="3" spans="1:13" ht="12.75" customHeight="1" x14ac:dyDescent="0.2">
      <c r="A3" s="1289" t="s">
        <v>772</v>
      </c>
      <c r="B3" s="1290"/>
      <c r="C3" s="1290"/>
      <c r="D3" s="1290"/>
      <c r="J3" s="1288"/>
      <c r="K3" s="1288"/>
      <c r="L3" s="1288"/>
      <c r="M3" s="1288"/>
    </row>
    <row r="4" spans="1:13" x14ac:dyDescent="0.2">
      <c r="A4" s="106"/>
      <c r="B4" s="107"/>
      <c r="C4" s="107"/>
      <c r="D4" s="107"/>
      <c r="J4" s="108"/>
      <c r="K4" s="108"/>
      <c r="L4" s="108"/>
      <c r="M4" s="108"/>
    </row>
    <row r="5" spans="1:13" ht="39" customHeight="1" x14ac:dyDescent="0.2">
      <c r="A5" s="109"/>
      <c r="B5" s="110" t="s">
        <v>354</v>
      </c>
      <c r="C5" s="110" t="s">
        <v>355</v>
      </c>
      <c r="D5" s="110" t="s">
        <v>356</v>
      </c>
      <c r="J5" s="111"/>
      <c r="K5" s="75"/>
      <c r="L5" s="75"/>
      <c r="M5" s="75"/>
    </row>
    <row r="6" spans="1:13" x14ac:dyDescent="0.2">
      <c r="A6" s="112">
        <v>2003</v>
      </c>
      <c r="B6" s="113">
        <v>18</v>
      </c>
      <c r="C6" s="113">
        <v>31</v>
      </c>
      <c r="D6" s="832">
        <v>49</v>
      </c>
      <c r="E6" s="79"/>
      <c r="J6" s="111"/>
      <c r="K6" s="58"/>
      <c r="L6" s="58"/>
      <c r="M6" s="58"/>
    </row>
    <row r="7" spans="1:13" x14ac:dyDescent="0.2">
      <c r="A7" s="112">
        <v>2004</v>
      </c>
      <c r="B7" s="113">
        <v>32</v>
      </c>
      <c r="C7" s="113">
        <v>39</v>
      </c>
      <c r="D7" s="832">
        <v>71</v>
      </c>
      <c r="E7" s="79"/>
      <c r="J7" s="111"/>
      <c r="K7" s="58"/>
      <c r="L7" s="58"/>
      <c r="M7" s="58"/>
    </row>
    <row r="8" spans="1:13" x14ac:dyDescent="0.2">
      <c r="A8" s="112">
        <v>2005</v>
      </c>
      <c r="B8" s="113">
        <v>18</v>
      </c>
      <c r="C8" s="113">
        <v>20</v>
      </c>
      <c r="D8" s="832">
        <v>38</v>
      </c>
      <c r="E8" s="79"/>
      <c r="J8" s="111"/>
      <c r="K8" s="58"/>
      <c r="L8" s="58"/>
      <c r="M8" s="58"/>
    </row>
    <row r="9" spans="1:13" x14ac:dyDescent="0.2">
      <c r="A9" s="112">
        <v>2006</v>
      </c>
      <c r="B9" s="113">
        <v>24</v>
      </c>
      <c r="C9" s="113">
        <v>36</v>
      </c>
      <c r="D9" s="832">
        <v>60</v>
      </c>
      <c r="E9" s="79"/>
      <c r="J9" s="111"/>
      <c r="K9" s="58"/>
      <c r="L9" s="58"/>
      <c r="M9" s="58"/>
    </row>
    <row r="10" spans="1:13" ht="12.75" customHeight="1" x14ac:dyDescent="0.2">
      <c r="A10" s="112">
        <v>2007</v>
      </c>
      <c r="B10" s="114">
        <v>14</v>
      </c>
      <c r="C10" s="114">
        <v>19</v>
      </c>
      <c r="D10" s="810">
        <v>33</v>
      </c>
      <c r="E10" s="79"/>
      <c r="H10" s="113"/>
      <c r="I10" s="113"/>
    </row>
    <row r="11" spans="1:13" x14ac:dyDescent="0.2">
      <c r="A11" s="112">
        <v>2008</v>
      </c>
      <c r="B11" s="114">
        <v>26</v>
      </c>
      <c r="C11" s="114">
        <v>24</v>
      </c>
      <c r="D11" s="810">
        <v>50</v>
      </c>
      <c r="E11" s="79"/>
      <c r="H11" s="59"/>
      <c r="I11" s="105"/>
    </row>
    <row r="12" spans="1:13" x14ac:dyDescent="0.2">
      <c r="A12" s="112">
        <v>2009</v>
      </c>
      <c r="B12" s="114">
        <v>16</v>
      </c>
      <c r="C12" s="114">
        <v>26</v>
      </c>
      <c r="D12" s="810">
        <v>42</v>
      </c>
      <c r="E12" s="79"/>
      <c r="H12" s="59"/>
      <c r="I12" s="105"/>
    </row>
    <row r="13" spans="1:13" x14ac:dyDescent="0.2">
      <c r="A13" s="112">
        <v>2010</v>
      </c>
      <c r="B13" s="114">
        <v>19</v>
      </c>
      <c r="C13" s="114">
        <v>27</v>
      </c>
      <c r="D13" s="810">
        <v>46</v>
      </c>
      <c r="E13" s="79"/>
      <c r="J13" s="105"/>
      <c r="K13" s="105"/>
      <c r="L13" s="59"/>
      <c r="M13" s="105"/>
    </row>
    <row r="14" spans="1:13" x14ac:dyDescent="0.2">
      <c r="A14" s="112">
        <v>2011</v>
      </c>
      <c r="B14" s="114">
        <v>8</v>
      </c>
      <c r="C14" s="114">
        <v>29</v>
      </c>
      <c r="D14" s="810">
        <v>37</v>
      </c>
      <c r="E14" s="79"/>
      <c r="J14" s="105"/>
      <c r="K14" s="105"/>
      <c r="L14" s="105"/>
      <c r="M14" s="105"/>
    </row>
    <row r="15" spans="1:13" x14ac:dyDescent="0.2">
      <c r="A15" s="112">
        <v>2012</v>
      </c>
      <c r="B15" s="59">
        <v>29</v>
      </c>
      <c r="C15" s="59">
        <v>23</v>
      </c>
      <c r="D15" s="810">
        <v>52</v>
      </c>
      <c r="E15" s="79"/>
      <c r="J15" s="105"/>
      <c r="K15" s="105"/>
      <c r="L15" s="59"/>
      <c r="M15" s="105"/>
    </row>
    <row r="16" spans="1:13" x14ac:dyDescent="0.2">
      <c r="A16" s="112">
        <v>2013</v>
      </c>
      <c r="B16" s="59">
        <v>20</v>
      </c>
      <c r="C16" s="59">
        <v>35</v>
      </c>
      <c r="D16" s="810">
        <v>55</v>
      </c>
      <c r="E16" s="79"/>
      <c r="J16" s="105"/>
      <c r="K16" s="105"/>
      <c r="L16" s="59"/>
      <c r="M16" s="105"/>
    </row>
    <row r="17" spans="1:13" x14ac:dyDescent="0.2">
      <c r="A17" s="112">
        <v>2014</v>
      </c>
      <c r="B17" s="59">
        <v>11</v>
      </c>
      <c r="C17" s="59">
        <v>33</v>
      </c>
      <c r="D17" s="810">
        <v>44</v>
      </c>
      <c r="E17" s="79"/>
      <c r="J17" s="105"/>
      <c r="K17" s="59"/>
      <c r="L17" s="59"/>
      <c r="M17" s="105"/>
    </row>
    <row r="18" spans="1:13" x14ac:dyDescent="0.2">
      <c r="A18" s="115">
        <v>2015</v>
      </c>
      <c r="B18" s="116">
        <v>13</v>
      </c>
      <c r="C18" s="116">
        <v>46</v>
      </c>
      <c r="D18" s="811">
        <v>47</v>
      </c>
      <c r="E18" s="79"/>
      <c r="J18" s="105"/>
      <c r="K18" s="59"/>
      <c r="L18" s="59"/>
      <c r="M18" s="105"/>
    </row>
    <row r="19" spans="1:13" x14ac:dyDescent="0.2">
      <c r="A19" s="105"/>
      <c r="B19" s="59"/>
      <c r="C19" s="59"/>
      <c r="D19" s="63"/>
      <c r="J19" s="105"/>
      <c r="K19" s="59"/>
      <c r="L19" s="59"/>
      <c r="M19" s="105"/>
    </row>
    <row r="20" spans="1:13" ht="39" customHeight="1" x14ac:dyDescent="0.2">
      <c r="A20" s="117" t="s">
        <v>767</v>
      </c>
      <c r="B20" s="110" t="s">
        <v>354</v>
      </c>
      <c r="C20" s="110" t="s">
        <v>355</v>
      </c>
      <c r="D20" s="110" t="s">
        <v>356</v>
      </c>
      <c r="J20" s="111"/>
      <c r="K20" s="1073"/>
      <c r="L20" s="1073"/>
      <c r="M20" s="1073"/>
    </row>
    <row r="21" spans="1:13" x14ac:dyDescent="0.2">
      <c r="A21" s="111"/>
      <c r="B21" s="1073"/>
      <c r="C21" s="1073"/>
      <c r="D21" s="1073"/>
      <c r="E21" s="79"/>
      <c r="J21" s="111"/>
      <c r="K21" s="58"/>
      <c r="L21" s="58"/>
      <c r="M21" s="58"/>
    </row>
    <row r="22" spans="1:13" ht="12.75" customHeight="1" x14ac:dyDescent="0.2">
      <c r="A22" s="90" t="s">
        <v>314</v>
      </c>
      <c r="B22" s="118">
        <v>1</v>
      </c>
      <c r="C22" s="89">
        <v>2</v>
      </c>
      <c r="D22" s="833">
        <v>3</v>
      </c>
      <c r="E22" s="79"/>
      <c r="J22" s="119"/>
      <c r="K22" s="113"/>
      <c r="L22" s="113"/>
      <c r="M22" s="113"/>
    </row>
    <row r="23" spans="1:13" x14ac:dyDescent="0.2">
      <c r="A23" s="90" t="s">
        <v>315</v>
      </c>
      <c r="B23" s="118" t="s">
        <v>168</v>
      </c>
      <c r="C23" s="118">
        <v>1</v>
      </c>
      <c r="D23" s="834" t="s">
        <v>168</v>
      </c>
      <c r="E23" s="79"/>
      <c r="J23" s="105"/>
      <c r="K23" s="105"/>
      <c r="L23" s="59"/>
      <c r="M23" s="105"/>
    </row>
    <row r="24" spans="1:13" x14ac:dyDescent="0.2">
      <c r="A24" s="90" t="s">
        <v>316</v>
      </c>
      <c r="B24" s="118" t="s">
        <v>168</v>
      </c>
      <c r="C24" s="118">
        <v>4</v>
      </c>
      <c r="D24" s="834">
        <v>4</v>
      </c>
      <c r="E24" s="79"/>
      <c r="J24" s="105"/>
      <c r="K24" s="105"/>
      <c r="L24" s="59"/>
      <c r="M24" s="105"/>
    </row>
    <row r="25" spans="1:13" x14ac:dyDescent="0.2">
      <c r="A25" s="90" t="s">
        <v>317</v>
      </c>
      <c r="B25" s="89">
        <v>1</v>
      </c>
      <c r="C25" s="89">
        <v>2</v>
      </c>
      <c r="D25" s="833">
        <v>3</v>
      </c>
      <c r="E25" s="79"/>
      <c r="J25" s="105"/>
      <c r="K25" s="105"/>
      <c r="L25" s="59"/>
      <c r="M25" s="105"/>
    </row>
    <row r="26" spans="1:13" x14ac:dyDescent="0.2">
      <c r="A26" s="90" t="s">
        <v>768</v>
      </c>
      <c r="B26" s="118" t="s">
        <v>168</v>
      </c>
      <c r="C26" s="89">
        <v>1</v>
      </c>
      <c r="D26" s="833">
        <v>1</v>
      </c>
      <c r="E26" s="79"/>
      <c r="J26" s="105"/>
      <c r="K26" s="105"/>
      <c r="L26" s="105"/>
      <c r="M26" s="105"/>
    </row>
    <row r="27" spans="1:13" x14ac:dyDescent="0.2">
      <c r="A27" s="90" t="s">
        <v>320</v>
      </c>
      <c r="B27" s="118" t="s">
        <v>168</v>
      </c>
      <c r="C27" s="118" t="s">
        <v>168</v>
      </c>
      <c r="D27" s="833" t="s">
        <v>168</v>
      </c>
      <c r="E27" s="79"/>
      <c r="J27" s="105"/>
      <c r="K27" s="105"/>
      <c r="L27" s="59"/>
      <c r="M27" s="105"/>
    </row>
    <row r="28" spans="1:13" x14ac:dyDescent="0.2">
      <c r="A28" s="90" t="s">
        <v>321</v>
      </c>
      <c r="B28" s="118" t="s">
        <v>168</v>
      </c>
      <c r="C28" s="89">
        <v>4</v>
      </c>
      <c r="D28" s="833">
        <v>4</v>
      </c>
      <c r="E28" s="79"/>
      <c r="J28" s="105"/>
      <c r="K28" s="59"/>
      <c r="L28" s="59"/>
      <c r="M28" s="105"/>
    </row>
    <row r="29" spans="1:13" x14ac:dyDescent="0.2">
      <c r="A29" s="90" t="s">
        <v>324</v>
      </c>
      <c r="B29" s="118">
        <v>5</v>
      </c>
      <c r="C29" s="89">
        <v>5</v>
      </c>
      <c r="D29" s="833">
        <v>10</v>
      </c>
      <c r="E29" s="79"/>
      <c r="J29" s="105"/>
      <c r="K29" s="59"/>
      <c r="L29" s="59"/>
      <c r="M29" s="105"/>
    </row>
    <row r="30" spans="1:13" x14ac:dyDescent="0.2">
      <c r="A30" s="90" t="s">
        <v>331</v>
      </c>
      <c r="B30" s="118">
        <v>1</v>
      </c>
      <c r="C30" s="89">
        <v>1</v>
      </c>
      <c r="D30" s="833">
        <v>2</v>
      </c>
      <c r="E30" s="79"/>
      <c r="J30" s="105"/>
      <c r="K30" s="59"/>
      <c r="L30" s="59"/>
      <c r="M30" s="105"/>
    </row>
    <row r="31" spans="1:13" x14ac:dyDescent="0.2">
      <c r="A31" s="90" t="s">
        <v>325</v>
      </c>
      <c r="B31" s="118" t="s">
        <v>168</v>
      </c>
      <c r="C31" s="89">
        <v>10</v>
      </c>
      <c r="D31" s="833">
        <v>10</v>
      </c>
      <c r="E31" s="79"/>
      <c r="J31" s="105"/>
      <c r="K31" s="59"/>
      <c r="L31" s="59"/>
      <c r="M31" s="105"/>
    </row>
    <row r="32" spans="1:13" x14ac:dyDescent="0.2">
      <c r="A32" s="90" t="s">
        <v>488</v>
      </c>
      <c r="B32" s="118" t="s">
        <v>168</v>
      </c>
      <c r="C32" s="89">
        <v>1</v>
      </c>
      <c r="D32" s="833">
        <v>1</v>
      </c>
      <c r="E32" s="79"/>
      <c r="J32" s="105"/>
      <c r="K32" s="59"/>
      <c r="L32" s="59"/>
      <c r="M32" s="105"/>
    </row>
    <row r="33" spans="1:13" x14ac:dyDescent="0.2">
      <c r="A33" s="90" t="s">
        <v>327</v>
      </c>
      <c r="B33" s="118" t="s">
        <v>168</v>
      </c>
      <c r="C33" s="118">
        <v>1</v>
      </c>
      <c r="D33" s="833">
        <v>1</v>
      </c>
      <c r="E33" s="79"/>
      <c r="J33" s="105"/>
      <c r="K33" s="59"/>
      <c r="L33" s="59"/>
      <c r="M33" s="105"/>
    </row>
    <row r="34" spans="1:13" x14ac:dyDescent="0.2">
      <c r="A34" s="90" t="s">
        <v>328</v>
      </c>
      <c r="B34" s="89">
        <v>3</v>
      </c>
      <c r="C34" s="118">
        <v>4</v>
      </c>
      <c r="D34" s="833">
        <v>7</v>
      </c>
      <c r="E34" s="79"/>
      <c r="J34" s="105"/>
      <c r="K34" s="59"/>
      <c r="L34" s="59"/>
      <c r="M34" s="105"/>
    </row>
    <row r="35" spans="1:13" x14ac:dyDescent="0.2">
      <c r="A35" s="137" t="s">
        <v>771</v>
      </c>
      <c r="B35" s="118" t="s">
        <v>168</v>
      </c>
      <c r="C35" s="118" t="s">
        <v>168</v>
      </c>
      <c r="D35" s="834" t="s">
        <v>168</v>
      </c>
      <c r="E35" s="79"/>
    </row>
    <row r="36" spans="1:13" x14ac:dyDescent="0.2">
      <c r="A36" s="90" t="s">
        <v>330</v>
      </c>
      <c r="B36" s="118" t="s">
        <v>168</v>
      </c>
      <c r="C36" s="89">
        <v>2</v>
      </c>
      <c r="D36" s="833">
        <v>2</v>
      </c>
      <c r="E36" s="79"/>
    </row>
    <row r="37" spans="1:13" x14ac:dyDescent="0.2">
      <c r="A37" s="90" t="s">
        <v>357</v>
      </c>
      <c r="B37" s="118" t="s">
        <v>168</v>
      </c>
      <c r="C37" s="89">
        <v>2</v>
      </c>
      <c r="D37" s="833" t="s">
        <v>168</v>
      </c>
      <c r="E37" s="79"/>
    </row>
    <row r="38" spans="1:13" x14ac:dyDescent="0.2">
      <c r="A38" s="90" t="s">
        <v>358</v>
      </c>
      <c r="B38" s="118">
        <v>1</v>
      </c>
      <c r="C38" s="118">
        <v>1</v>
      </c>
      <c r="D38" s="833">
        <v>2</v>
      </c>
      <c r="E38" s="79"/>
    </row>
    <row r="39" spans="1:13" ht="14.25" x14ac:dyDescent="0.2">
      <c r="A39" s="137" t="s">
        <v>110</v>
      </c>
      <c r="B39" s="118">
        <v>1</v>
      </c>
      <c r="C39" s="118">
        <v>3</v>
      </c>
      <c r="D39" s="833">
        <v>3</v>
      </c>
      <c r="E39" s="79"/>
    </row>
    <row r="40" spans="1:13" ht="25.5" x14ac:dyDescent="0.2">
      <c r="A40" s="170" t="s">
        <v>769</v>
      </c>
      <c r="B40" s="118" t="s">
        <v>168</v>
      </c>
      <c r="C40" s="89">
        <v>2</v>
      </c>
      <c r="D40" s="833">
        <v>2</v>
      </c>
      <c r="E40" s="79"/>
    </row>
    <row r="41" spans="1:13" ht="25.5" x14ac:dyDescent="0.2">
      <c r="A41" s="170" t="s">
        <v>770</v>
      </c>
      <c r="B41" s="118" t="s">
        <v>168</v>
      </c>
      <c r="C41" s="89">
        <v>1</v>
      </c>
      <c r="D41" s="833">
        <v>1</v>
      </c>
      <c r="E41" s="79"/>
    </row>
    <row r="42" spans="1:13" x14ac:dyDescent="0.2">
      <c r="B42" s="77"/>
      <c r="C42" s="77"/>
      <c r="D42" s="833"/>
      <c r="E42" s="79"/>
    </row>
    <row r="43" spans="1:13" x14ac:dyDescent="0.2">
      <c r="A43" s="96" t="s">
        <v>152</v>
      </c>
      <c r="B43" s="97">
        <v>13</v>
      </c>
      <c r="C43" s="97">
        <v>46</v>
      </c>
      <c r="D43" s="835">
        <v>47</v>
      </c>
      <c r="E43" s="79"/>
    </row>
    <row r="44" spans="1:13" ht="39" customHeight="1" x14ac:dyDescent="0.2">
      <c r="A44" s="117" t="s">
        <v>103</v>
      </c>
      <c r="B44" s="110" t="s">
        <v>354</v>
      </c>
      <c r="C44" s="110" t="s">
        <v>355</v>
      </c>
      <c r="D44" s="110" t="s">
        <v>356</v>
      </c>
      <c r="J44" s="111"/>
      <c r="K44" s="75"/>
      <c r="L44" s="75"/>
      <c r="M44" s="75"/>
    </row>
    <row r="45" spans="1:13" x14ac:dyDescent="0.2">
      <c r="A45" s="111"/>
      <c r="B45" s="75"/>
      <c r="C45" s="75"/>
      <c r="D45" s="75"/>
      <c r="E45" s="79"/>
      <c r="J45" s="111"/>
      <c r="K45" s="58"/>
      <c r="L45" s="58"/>
      <c r="M45" s="58"/>
    </row>
    <row r="46" spans="1:13" ht="12.75" customHeight="1" x14ac:dyDescent="0.2">
      <c r="A46" s="90" t="s">
        <v>314</v>
      </c>
      <c r="B46" s="118" t="s">
        <v>168</v>
      </c>
      <c r="C46" s="89">
        <v>2</v>
      </c>
      <c r="D46" s="833">
        <f>SUM(B46:C46)</f>
        <v>2</v>
      </c>
      <c r="E46" s="79"/>
      <c r="J46" s="119"/>
      <c r="K46" s="113"/>
      <c r="L46" s="113"/>
      <c r="M46" s="113"/>
    </row>
    <row r="47" spans="1:13" x14ac:dyDescent="0.2">
      <c r="A47" s="90" t="s">
        <v>315</v>
      </c>
      <c r="B47" s="118" t="s">
        <v>168</v>
      </c>
      <c r="C47" s="118" t="s">
        <v>168</v>
      </c>
      <c r="D47" s="834" t="s">
        <v>168</v>
      </c>
      <c r="E47" s="79"/>
      <c r="J47" s="105"/>
      <c r="K47" s="105"/>
      <c r="L47" s="59"/>
      <c r="M47" s="105"/>
    </row>
    <row r="48" spans="1:13" x14ac:dyDescent="0.2">
      <c r="A48" s="90" t="s">
        <v>316</v>
      </c>
      <c r="B48" s="118" t="s">
        <v>168</v>
      </c>
      <c r="C48" s="118" t="s">
        <v>168</v>
      </c>
      <c r="D48" s="834" t="s">
        <v>168</v>
      </c>
      <c r="E48" s="79"/>
      <c r="J48" s="105"/>
      <c r="K48" s="105"/>
      <c r="L48" s="59"/>
      <c r="M48" s="105"/>
    </row>
    <row r="49" spans="1:13" x14ac:dyDescent="0.2">
      <c r="A49" s="90" t="s">
        <v>317</v>
      </c>
      <c r="B49" s="89">
        <v>2</v>
      </c>
      <c r="C49" s="89">
        <v>1</v>
      </c>
      <c r="D49" s="833">
        <f t="shared" ref="D49:D58" si="0">SUM(B49:C49)</f>
        <v>3</v>
      </c>
      <c r="E49" s="79"/>
      <c r="J49" s="105"/>
      <c r="K49" s="105"/>
      <c r="L49" s="59"/>
      <c r="M49" s="105"/>
    </row>
    <row r="50" spans="1:13" x14ac:dyDescent="0.2">
      <c r="A50" s="90" t="s">
        <v>320</v>
      </c>
      <c r="B50" s="89">
        <v>1</v>
      </c>
      <c r="C50" s="89">
        <v>1</v>
      </c>
      <c r="D50" s="833">
        <f t="shared" si="0"/>
        <v>2</v>
      </c>
      <c r="E50" s="79"/>
      <c r="J50" s="105"/>
      <c r="K50" s="105"/>
      <c r="L50" s="105"/>
      <c r="M50" s="105"/>
    </row>
    <row r="51" spans="1:13" x14ac:dyDescent="0.2">
      <c r="A51" s="90" t="s">
        <v>321</v>
      </c>
      <c r="B51" s="118" t="s">
        <v>168</v>
      </c>
      <c r="C51" s="89">
        <v>4</v>
      </c>
      <c r="D51" s="833">
        <f t="shared" si="0"/>
        <v>4</v>
      </c>
      <c r="E51" s="79"/>
      <c r="J51" s="105"/>
      <c r="K51" s="105"/>
      <c r="L51" s="59"/>
      <c r="M51" s="105"/>
    </row>
    <row r="52" spans="1:13" x14ac:dyDescent="0.2">
      <c r="A52" s="90" t="s">
        <v>324</v>
      </c>
      <c r="B52" s="89">
        <v>3</v>
      </c>
      <c r="C52" s="89">
        <v>5</v>
      </c>
      <c r="D52" s="833">
        <f t="shared" si="0"/>
        <v>8</v>
      </c>
      <c r="E52" s="79"/>
      <c r="J52" s="105"/>
      <c r="K52" s="59"/>
      <c r="L52" s="59"/>
      <c r="M52" s="105"/>
    </row>
    <row r="53" spans="1:13" x14ac:dyDescent="0.2">
      <c r="A53" s="90" t="s">
        <v>331</v>
      </c>
      <c r="B53" s="118" t="s">
        <v>168</v>
      </c>
      <c r="C53" s="89">
        <v>2</v>
      </c>
      <c r="D53" s="833">
        <f t="shared" si="0"/>
        <v>2</v>
      </c>
      <c r="E53" s="79"/>
      <c r="J53" s="105"/>
      <c r="K53" s="59"/>
      <c r="L53" s="59"/>
      <c r="M53" s="105"/>
    </row>
    <row r="54" spans="1:13" x14ac:dyDescent="0.2">
      <c r="A54" s="90" t="s">
        <v>325</v>
      </c>
      <c r="B54" s="118" t="s">
        <v>168</v>
      </c>
      <c r="C54" s="89">
        <v>10</v>
      </c>
      <c r="D54" s="833">
        <f t="shared" si="0"/>
        <v>10</v>
      </c>
      <c r="E54" s="79"/>
      <c r="J54" s="105"/>
      <c r="K54" s="59"/>
      <c r="L54" s="59"/>
      <c r="M54" s="105"/>
    </row>
    <row r="55" spans="1:13" x14ac:dyDescent="0.2">
      <c r="A55" s="90" t="s">
        <v>327</v>
      </c>
      <c r="B55" s="118" t="s">
        <v>168</v>
      </c>
      <c r="C55" s="89">
        <v>1</v>
      </c>
      <c r="D55" s="833">
        <f t="shared" si="0"/>
        <v>1</v>
      </c>
      <c r="E55" s="79"/>
      <c r="J55" s="105"/>
      <c r="K55" s="59"/>
      <c r="L55" s="59"/>
      <c r="M55" s="105"/>
    </row>
    <row r="56" spans="1:13" x14ac:dyDescent="0.2">
      <c r="A56" s="90" t="s">
        <v>328</v>
      </c>
      <c r="B56" s="89">
        <v>1</v>
      </c>
      <c r="C56" s="89">
        <v>3</v>
      </c>
      <c r="D56" s="833">
        <f t="shared" si="0"/>
        <v>4</v>
      </c>
      <c r="E56" s="79"/>
      <c r="J56" s="105"/>
      <c r="K56" s="59"/>
      <c r="L56" s="59"/>
      <c r="M56" s="105"/>
    </row>
    <row r="57" spans="1:13" x14ac:dyDescent="0.2">
      <c r="A57" s="137" t="s">
        <v>771</v>
      </c>
      <c r="B57" s="89">
        <v>1</v>
      </c>
      <c r="C57" s="118" t="s">
        <v>168</v>
      </c>
      <c r="D57" s="833">
        <f t="shared" si="0"/>
        <v>1</v>
      </c>
      <c r="E57" s="79"/>
      <c r="J57" s="105"/>
      <c r="K57" s="59"/>
      <c r="L57" s="59"/>
      <c r="M57" s="105"/>
    </row>
    <row r="58" spans="1:13" x14ac:dyDescent="0.2">
      <c r="A58" s="90" t="s">
        <v>330</v>
      </c>
      <c r="B58" s="89">
        <v>1</v>
      </c>
      <c r="C58" s="118" t="s">
        <v>168</v>
      </c>
      <c r="D58" s="833">
        <f t="shared" si="0"/>
        <v>1</v>
      </c>
      <c r="E58" s="79"/>
      <c r="J58" s="105"/>
      <c r="K58" s="59"/>
      <c r="L58" s="59"/>
      <c r="M58" s="105"/>
    </row>
    <row r="59" spans="1:13" x14ac:dyDescent="0.2">
      <c r="A59" s="90" t="s">
        <v>357</v>
      </c>
      <c r="B59" s="118" t="s">
        <v>168</v>
      </c>
      <c r="C59" s="118" t="s">
        <v>168</v>
      </c>
      <c r="D59" s="834" t="s">
        <v>168</v>
      </c>
      <c r="E59" s="79"/>
    </row>
    <row r="60" spans="1:13" x14ac:dyDescent="0.2">
      <c r="A60" s="90" t="s">
        <v>358</v>
      </c>
      <c r="B60" s="89">
        <v>1</v>
      </c>
      <c r="C60" s="89">
        <v>1</v>
      </c>
      <c r="D60" s="833">
        <f>SUM(B60:C60)</f>
        <v>2</v>
      </c>
      <c r="E60" s="79"/>
    </row>
    <row r="61" spans="1:13" x14ac:dyDescent="0.2">
      <c r="A61" s="90" t="s">
        <v>326</v>
      </c>
      <c r="B61" s="118" t="s">
        <v>168</v>
      </c>
      <c r="C61" s="89">
        <v>1</v>
      </c>
      <c r="D61" s="833">
        <f>SUM(B61:C61)</f>
        <v>1</v>
      </c>
      <c r="E61" s="79"/>
    </row>
    <row r="62" spans="1:13" x14ac:dyDescent="0.2">
      <c r="A62" s="90" t="s">
        <v>319</v>
      </c>
      <c r="B62" s="118">
        <v>1</v>
      </c>
      <c r="C62" s="118">
        <v>1</v>
      </c>
      <c r="D62" s="833">
        <f>SUM(B62:C62)</f>
        <v>2</v>
      </c>
      <c r="E62" s="79"/>
    </row>
    <row r="63" spans="1:13" ht="14.25" x14ac:dyDescent="0.2">
      <c r="A63" s="90" t="s">
        <v>110</v>
      </c>
      <c r="B63" s="118" t="s">
        <v>168</v>
      </c>
      <c r="C63" s="89">
        <v>1</v>
      </c>
      <c r="D63" s="833">
        <f>SUM(B63:C63)</f>
        <v>1</v>
      </c>
      <c r="E63" s="79"/>
    </row>
    <row r="64" spans="1:13" x14ac:dyDescent="0.2">
      <c r="B64" s="77"/>
      <c r="C64" s="77"/>
      <c r="D64" s="833"/>
      <c r="E64" s="79"/>
    </row>
    <row r="65" spans="1:13" x14ac:dyDescent="0.2">
      <c r="A65" s="96" t="s">
        <v>152</v>
      </c>
      <c r="B65" s="97">
        <f>SUM(B47:B64)</f>
        <v>11</v>
      </c>
      <c r="C65" s="97">
        <v>33</v>
      </c>
      <c r="D65" s="835">
        <f>SUM(B65:C65)</f>
        <v>44</v>
      </c>
      <c r="E65" s="79"/>
    </row>
    <row r="66" spans="1:13" x14ac:dyDescent="0.2">
      <c r="A66" s="120"/>
      <c r="B66" s="82" t="str">
        <f>IF(AND(B65="-",SUM(B46:B63)=0),"",IF(B65=SUM(B46:B63),"","TOTALS DON’T MATCH SUM OF THE PART"))</f>
        <v/>
      </c>
      <c r="C66" s="82" t="str">
        <f>IF(AND(C65="-",SUM(C46:C63)=0),"",IF(C65=SUM(C46:C63),"","TOTALS DON’T MATCH SUM OF THE PART"))</f>
        <v/>
      </c>
      <c r="D66" s="82" t="str">
        <f>IF(AND(D65="-",SUM(D46:D63)=0),"",IF(D65=SUM(D46:D63),"","TOTALS DON’T MATCH SUM OF THE PART"))</f>
        <v/>
      </c>
    </row>
    <row r="67" spans="1:13" x14ac:dyDescent="0.2">
      <c r="A67" s="120"/>
      <c r="B67" s="121" t="str">
        <f>IF(B65=B17,"","ERROR WITH TOP TABLE")</f>
        <v/>
      </c>
      <c r="C67" s="121" t="str">
        <f>IF(C65=C17,"","ERROR WITH TOP TABLE")</f>
        <v/>
      </c>
      <c r="D67" s="121" t="str">
        <f>IF(D65=D17,"","ERROR WITH TOP TABLE")</f>
        <v/>
      </c>
    </row>
    <row r="68" spans="1:13" ht="39" customHeight="1" x14ac:dyDescent="0.2">
      <c r="A68" s="117" t="s">
        <v>555</v>
      </c>
      <c r="B68" s="110" t="s">
        <v>354</v>
      </c>
      <c r="C68" s="110" t="s">
        <v>355</v>
      </c>
      <c r="D68" s="110" t="s">
        <v>356</v>
      </c>
      <c r="J68" s="111"/>
      <c r="K68" s="75"/>
      <c r="L68" s="75"/>
      <c r="M68" s="75"/>
    </row>
    <row r="69" spans="1:13" x14ac:dyDescent="0.2">
      <c r="A69" s="111"/>
      <c r="B69" s="75"/>
      <c r="C69" s="75"/>
      <c r="D69" s="75"/>
      <c r="J69" s="111"/>
      <c r="K69" s="58"/>
      <c r="L69" s="58"/>
      <c r="M69" s="58"/>
    </row>
    <row r="70" spans="1:13" ht="12.75" customHeight="1" x14ac:dyDescent="0.2">
      <c r="A70" s="90" t="s">
        <v>314</v>
      </c>
      <c r="B70" s="89" t="s">
        <v>168</v>
      </c>
      <c r="C70" s="89">
        <v>5</v>
      </c>
      <c r="D70" s="833">
        <v>5</v>
      </c>
      <c r="E70" s="79"/>
      <c r="J70" s="119"/>
      <c r="K70" s="113"/>
      <c r="L70" s="113"/>
      <c r="M70" s="113"/>
    </row>
    <row r="71" spans="1:13" x14ac:dyDescent="0.2">
      <c r="A71" s="90" t="s">
        <v>315</v>
      </c>
      <c r="B71" s="89" t="s">
        <v>168</v>
      </c>
      <c r="C71" s="89" t="s">
        <v>168</v>
      </c>
      <c r="D71" s="833" t="s">
        <v>168</v>
      </c>
      <c r="E71" s="79"/>
      <c r="J71" s="105"/>
      <c r="K71" s="105"/>
      <c r="L71" s="59"/>
      <c r="M71" s="105"/>
    </row>
    <row r="72" spans="1:13" x14ac:dyDescent="0.2">
      <c r="A72" s="90" t="s">
        <v>316</v>
      </c>
      <c r="B72" s="89">
        <v>3</v>
      </c>
      <c r="C72" s="89">
        <v>1</v>
      </c>
      <c r="D72" s="833">
        <v>4</v>
      </c>
      <c r="E72" s="79"/>
      <c r="J72" s="105"/>
      <c r="K72" s="105"/>
      <c r="L72" s="59"/>
      <c r="M72" s="105"/>
    </row>
    <row r="73" spans="1:13" x14ac:dyDescent="0.2">
      <c r="A73" s="90" t="s">
        <v>317</v>
      </c>
      <c r="B73" s="89" t="s">
        <v>168</v>
      </c>
      <c r="C73" s="89" t="s">
        <v>168</v>
      </c>
      <c r="D73" s="833" t="s">
        <v>168</v>
      </c>
      <c r="E73" s="79"/>
      <c r="J73" s="105"/>
      <c r="K73" s="105"/>
      <c r="L73" s="59"/>
      <c r="M73" s="105"/>
    </row>
    <row r="74" spans="1:13" x14ac:dyDescent="0.2">
      <c r="A74" s="90" t="s">
        <v>320</v>
      </c>
      <c r="B74" s="89" t="s">
        <v>168</v>
      </c>
      <c r="C74" s="89" t="s">
        <v>168</v>
      </c>
      <c r="D74" s="833" t="s">
        <v>168</v>
      </c>
      <c r="E74" s="79"/>
      <c r="J74" s="105"/>
      <c r="K74" s="105"/>
      <c r="L74" s="105"/>
      <c r="M74" s="105"/>
    </row>
    <row r="75" spans="1:13" x14ac:dyDescent="0.2">
      <c r="A75" s="90" t="s">
        <v>321</v>
      </c>
      <c r="B75" s="89" t="s">
        <v>168</v>
      </c>
      <c r="C75" s="89">
        <v>2</v>
      </c>
      <c r="D75" s="833">
        <v>2</v>
      </c>
      <c r="E75" s="79"/>
      <c r="J75" s="105"/>
      <c r="K75" s="105"/>
      <c r="L75" s="59"/>
      <c r="M75" s="105"/>
    </row>
    <row r="76" spans="1:13" x14ac:dyDescent="0.2">
      <c r="A76" s="90" t="s">
        <v>324</v>
      </c>
      <c r="B76" s="89">
        <v>1</v>
      </c>
      <c r="C76" s="89">
        <v>4</v>
      </c>
      <c r="D76" s="833">
        <v>5</v>
      </c>
      <c r="E76" s="79"/>
      <c r="J76" s="105"/>
      <c r="K76" s="59"/>
      <c r="L76" s="59"/>
      <c r="M76" s="105"/>
    </row>
    <row r="77" spans="1:13" x14ac:dyDescent="0.2">
      <c r="A77" s="90" t="s">
        <v>331</v>
      </c>
      <c r="B77" s="89" t="s">
        <v>168</v>
      </c>
      <c r="C77" s="89">
        <v>1</v>
      </c>
      <c r="D77" s="833">
        <v>1</v>
      </c>
      <c r="E77" s="79"/>
      <c r="J77" s="105"/>
      <c r="K77" s="59"/>
      <c r="L77" s="59"/>
      <c r="M77" s="105"/>
    </row>
    <row r="78" spans="1:13" x14ac:dyDescent="0.2">
      <c r="A78" s="90" t="s">
        <v>325</v>
      </c>
      <c r="B78" s="89">
        <v>1</v>
      </c>
      <c r="C78" s="89">
        <v>7</v>
      </c>
      <c r="D78" s="833">
        <v>8</v>
      </c>
      <c r="E78" s="79"/>
      <c r="J78" s="105"/>
      <c r="K78" s="59"/>
      <c r="L78" s="59"/>
      <c r="M78" s="105"/>
    </row>
    <row r="79" spans="1:13" x14ac:dyDescent="0.2">
      <c r="A79" s="90" t="s">
        <v>327</v>
      </c>
      <c r="B79" s="89" t="s">
        <v>168</v>
      </c>
      <c r="C79" s="89" t="s">
        <v>168</v>
      </c>
      <c r="D79" s="833" t="s">
        <v>168</v>
      </c>
      <c r="E79" s="79"/>
      <c r="J79" s="105"/>
      <c r="K79" s="59"/>
      <c r="L79" s="59"/>
      <c r="M79" s="105"/>
    </row>
    <row r="80" spans="1:13" x14ac:dyDescent="0.2">
      <c r="A80" s="90" t="s">
        <v>328</v>
      </c>
      <c r="B80" s="89" t="s">
        <v>168</v>
      </c>
      <c r="C80" s="89">
        <v>6</v>
      </c>
      <c r="D80" s="833">
        <v>6</v>
      </c>
      <c r="E80" s="79"/>
      <c r="J80" s="105"/>
      <c r="K80" s="59"/>
      <c r="L80" s="59"/>
      <c r="M80" s="105"/>
    </row>
    <row r="81" spans="1:13" x14ac:dyDescent="0.2">
      <c r="A81" s="137" t="s">
        <v>771</v>
      </c>
      <c r="B81" s="89" t="s">
        <v>168</v>
      </c>
      <c r="C81" s="89" t="s">
        <v>168</v>
      </c>
      <c r="D81" s="833" t="s">
        <v>168</v>
      </c>
      <c r="E81" s="79"/>
      <c r="J81" s="105"/>
      <c r="K81" s="59"/>
      <c r="L81" s="59"/>
      <c r="M81" s="105"/>
    </row>
    <row r="82" spans="1:13" x14ac:dyDescent="0.2">
      <c r="A82" s="90" t="s">
        <v>330</v>
      </c>
      <c r="B82" s="89" t="s">
        <v>168</v>
      </c>
      <c r="C82" s="89">
        <v>1</v>
      </c>
      <c r="D82" s="833">
        <v>1</v>
      </c>
      <c r="E82" s="79"/>
      <c r="J82" s="105"/>
      <c r="K82" s="59"/>
      <c r="L82" s="59"/>
      <c r="M82" s="105"/>
    </row>
    <row r="83" spans="1:13" x14ac:dyDescent="0.2">
      <c r="A83" s="90" t="s">
        <v>357</v>
      </c>
      <c r="B83" s="89" t="s">
        <v>168</v>
      </c>
      <c r="C83" s="89">
        <v>1</v>
      </c>
      <c r="D83" s="833">
        <v>1</v>
      </c>
      <c r="E83" s="79"/>
    </row>
    <row r="84" spans="1:13" x14ac:dyDescent="0.2">
      <c r="A84" s="90" t="s">
        <v>358</v>
      </c>
      <c r="B84" s="89" t="s">
        <v>168</v>
      </c>
      <c r="C84" s="89" t="s">
        <v>168</v>
      </c>
      <c r="D84" s="833" t="s">
        <v>168</v>
      </c>
      <c r="E84" s="79"/>
    </row>
    <row r="85" spans="1:13" ht="14.25" x14ac:dyDescent="0.2">
      <c r="A85" s="90" t="s">
        <v>110</v>
      </c>
      <c r="B85" s="89">
        <v>15</v>
      </c>
      <c r="C85" s="89">
        <v>7</v>
      </c>
      <c r="D85" s="833">
        <v>22</v>
      </c>
      <c r="E85" s="79"/>
    </row>
    <row r="86" spans="1:13" x14ac:dyDescent="0.2">
      <c r="B86" s="77"/>
      <c r="C86" s="77"/>
      <c r="D86" s="833"/>
      <c r="E86" s="79"/>
    </row>
    <row r="87" spans="1:13" x14ac:dyDescent="0.2">
      <c r="A87" s="96" t="s">
        <v>152</v>
      </c>
      <c r="B87" s="97">
        <v>20</v>
      </c>
      <c r="C87" s="97">
        <v>35</v>
      </c>
      <c r="D87" s="835">
        <v>55</v>
      </c>
      <c r="E87" s="79"/>
    </row>
    <row r="88" spans="1:13" x14ac:dyDescent="0.2">
      <c r="A88" s="124"/>
      <c r="B88" s="102" t="str">
        <f>IF(AND(B87="-",SUM(B70:B85)=0),"",IF(B87=SUM(B70:B85),"","TOTALS DON’T MATCH SUM OF THE PART"))</f>
        <v/>
      </c>
      <c r="C88" s="102" t="str">
        <f>IF(AND(C87="-",SUM(C70:C85)=0),"",IF(C87=SUM(C70:C85),"","TOTALS DON’T MATCH SUM OF THE PART"))</f>
        <v/>
      </c>
      <c r="D88" s="102" t="str">
        <f>IF(AND(D87="-",SUM(D70:D85)=0),"",IF(D87=SUM(D70:D85),"","TOTALS DON’T MATCH SUM OF THE PART"))</f>
        <v/>
      </c>
      <c r="E88" s="79"/>
    </row>
    <row r="89" spans="1:13" x14ac:dyDescent="0.2">
      <c r="A89" s="120"/>
      <c r="B89" s="125" t="str">
        <f>IF(B87=B16,"","ERROR WITH TOP TABLE")</f>
        <v/>
      </c>
      <c r="C89" s="125" t="str">
        <f>IF(C87=C16,"","ERROR WITH TOP TABLE")</f>
        <v/>
      </c>
      <c r="D89" s="125" t="str">
        <f>IF(D87=D16,"","ERROR WITH TOP TABLE")</f>
        <v/>
      </c>
    </row>
    <row r="90" spans="1:13" ht="25.5" x14ac:dyDescent="0.2">
      <c r="A90" s="117" t="s">
        <v>556</v>
      </c>
      <c r="B90" s="110" t="s">
        <v>354</v>
      </c>
      <c r="C90" s="110" t="s">
        <v>355</v>
      </c>
      <c r="D90" s="110" t="s">
        <v>356</v>
      </c>
    </row>
    <row r="91" spans="1:13" x14ac:dyDescent="0.2">
      <c r="A91" s="111"/>
      <c r="B91" s="75"/>
      <c r="C91" s="75"/>
      <c r="D91" s="75"/>
    </row>
    <row r="92" spans="1:13" x14ac:dyDescent="0.2">
      <c r="A92" s="90" t="s">
        <v>314</v>
      </c>
      <c r="B92" s="89">
        <v>1</v>
      </c>
      <c r="C92" s="77">
        <v>3</v>
      </c>
      <c r="D92" s="833">
        <v>4</v>
      </c>
      <c r="E92" s="79"/>
    </row>
    <row r="93" spans="1:13" x14ac:dyDescent="0.2">
      <c r="A93" s="90" t="s">
        <v>315</v>
      </c>
      <c r="B93" s="89" t="s">
        <v>168</v>
      </c>
      <c r="C93" s="77" t="s">
        <v>168</v>
      </c>
      <c r="D93" s="833" t="s">
        <v>168</v>
      </c>
      <c r="E93" s="79"/>
    </row>
    <row r="94" spans="1:13" x14ac:dyDescent="0.2">
      <c r="A94" s="90" t="s">
        <v>316</v>
      </c>
      <c r="B94" s="89">
        <v>3</v>
      </c>
      <c r="C94" s="77">
        <v>1</v>
      </c>
      <c r="D94" s="833">
        <v>4</v>
      </c>
      <c r="E94" s="79"/>
    </row>
    <row r="95" spans="1:13" x14ac:dyDescent="0.2">
      <c r="A95" s="90" t="s">
        <v>317</v>
      </c>
      <c r="B95" s="89" t="s">
        <v>168</v>
      </c>
      <c r="C95" s="77" t="s">
        <v>168</v>
      </c>
      <c r="D95" s="833" t="s">
        <v>168</v>
      </c>
      <c r="E95" s="79"/>
    </row>
    <row r="96" spans="1:13" x14ac:dyDescent="0.2">
      <c r="A96" s="90" t="s">
        <v>320</v>
      </c>
      <c r="B96" s="89">
        <v>1</v>
      </c>
      <c r="C96" s="77">
        <v>3</v>
      </c>
      <c r="D96" s="833">
        <v>4</v>
      </c>
      <c r="E96" s="79"/>
    </row>
    <row r="97" spans="1:5" x14ac:dyDescent="0.2">
      <c r="A97" s="90" t="s">
        <v>321</v>
      </c>
      <c r="B97" s="77">
        <v>3</v>
      </c>
      <c r="C97" s="77">
        <v>2</v>
      </c>
      <c r="D97" s="833">
        <v>5</v>
      </c>
      <c r="E97" s="79"/>
    </row>
    <row r="98" spans="1:5" x14ac:dyDescent="0.2">
      <c r="A98" s="90" t="s">
        <v>324</v>
      </c>
      <c r="B98" s="77">
        <v>5</v>
      </c>
      <c r="C98" s="77">
        <v>5</v>
      </c>
      <c r="D98" s="833">
        <v>10</v>
      </c>
      <c r="E98" s="79"/>
    </row>
    <row r="99" spans="1:5" x14ac:dyDescent="0.2">
      <c r="A99" s="90" t="s">
        <v>331</v>
      </c>
      <c r="B99" s="77" t="s">
        <v>168</v>
      </c>
      <c r="C99" s="77" t="s">
        <v>168</v>
      </c>
      <c r="D99" s="833" t="s">
        <v>168</v>
      </c>
      <c r="E99" s="79"/>
    </row>
    <row r="100" spans="1:5" x14ac:dyDescent="0.2">
      <c r="A100" s="90" t="s">
        <v>325</v>
      </c>
      <c r="B100" s="77">
        <v>5</v>
      </c>
      <c r="C100" s="77">
        <v>5</v>
      </c>
      <c r="D100" s="833">
        <v>10</v>
      </c>
      <c r="E100" s="79"/>
    </row>
    <row r="101" spans="1:5" x14ac:dyDescent="0.2">
      <c r="A101" s="90" t="s">
        <v>327</v>
      </c>
      <c r="B101" s="77" t="s">
        <v>168</v>
      </c>
      <c r="C101" s="77" t="s">
        <v>168</v>
      </c>
      <c r="D101" s="833" t="s">
        <v>168</v>
      </c>
      <c r="E101" s="79"/>
    </row>
    <row r="102" spans="1:5" x14ac:dyDescent="0.2">
      <c r="A102" s="90" t="s">
        <v>328</v>
      </c>
      <c r="B102" s="77">
        <v>8</v>
      </c>
      <c r="C102" s="77">
        <v>3</v>
      </c>
      <c r="D102" s="833">
        <v>11</v>
      </c>
      <c r="E102" s="79"/>
    </row>
    <row r="103" spans="1:5" x14ac:dyDescent="0.2">
      <c r="A103" s="137" t="s">
        <v>771</v>
      </c>
      <c r="B103" s="77" t="s">
        <v>168</v>
      </c>
      <c r="C103" s="77" t="s">
        <v>168</v>
      </c>
      <c r="D103" s="833" t="s">
        <v>168</v>
      </c>
      <c r="E103" s="79"/>
    </row>
    <row r="104" spans="1:5" x14ac:dyDescent="0.2">
      <c r="A104" s="90" t="s">
        <v>330</v>
      </c>
      <c r="B104" s="77">
        <v>2</v>
      </c>
      <c r="C104" s="77">
        <v>1</v>
      </c>
      <c r="D104" s="833">
        <v>3</v>
      </c>
      <c r="E104" s="79"/>
    </row>
    <row r="105" spans="1:5" x14ac:dyDescent="0.2">
      <c r="A105" s="90" t="s">
        <v>357</v>
      </c>
      <c r="B105" s="77">
        <v>1</v>
      </c>
      <c r="C105" s="77" t="s">
        <v>168</v>
      </c>
      <c r="D105" s="833">
        <v>1</v>
      </c>
      <c r="E105" s="79"/>
    </row>
    <row r="106" spans="1:5" x14ac:dyDescent="0.2">
      <c r="A106" s="90" t="s">
        <v>358</v>
      </c>
      <c r="B106" s="77" t="s">
        <v>168</v>
      </c>
      <c r="C106" s="77" t="s">
        <v>168</v>
      </c>
      <c r="D106" s="833" t="s">
        <v>168</v>
      </c>
      <c r="E106" s="79"/>
    </row>
    <row r="107" spans="1:5" x14ac:dyDescent="0.2">
      <c r="B107" s="77"/>
      <c r="C107" s="77"/>
      <c r="D107" s="833"/>
      <c r="E107" s="79"/>
    </row>
    <row r="108" spans="1:5" x14ac:dyDescent="0.2">
      <c r="A108" s="96" t="s">
        <v>152</v>
      </c>
      <c r="B108" s="97">
        <v>29</v>
      </c>
      <c r="C108" s="97">
        <v>23</v>
      </c>
      <c r="D108" s="835">
        <v>52</v>
      </c>
      <c r="E108" s="79"/>
    </row>
    <row r="109" spans="1:5" x14ac:dyDescent="0.2">
      <c r="A109" s="124"/>
      <c r="B109" s="102" t="str">
        <f>IF(AND(B108="-",SUM(B91:B106)=0),"",IF(B108=SUM(B91:B106),"","TOTALS DON’T MATCH SUM OF THE PART"))</f>
        <v/>
      </c>
      <c r="C109" s="102" t="str">
        <f>IF(AND(C108="-",SUM(C91:C106)=0),"",IF(C108=SUM(C91:C106),"","TOTALS DON’T MATCH SUM OF THE PART"))</f>
        <v/>
      </c>
      <c r="D109" s="102" t="str">
        <f>IF(AND(D108="-",SUM(D91:D106)=0),"",IF(D108=SUM(D91:D106),"","TOTALS DON’T MATCH SUM OF THE PART"))</f>
        <v/>
      </c>
      <c r="E109" s="79"/>
    </row>
    <row r="110" spans="1:5" x14ac:dyDescent="0.2">
      <c r="A110" s="120"/>
      <c r="B110" s="125" t="str">
        <f>IF(B108=B15,"","ERROR WITH TOP TABLE")</f>
        <v/>
      </c>
      <c r="C110" s="125" t="str">
        <f>IF(C108=C15,"","ERROR WITH TOP TABLE")</f>
        <v/>
      </c>
      <c r="D110" s="125" t="str">
        <f>IF(D108=D15,"","ERROR WITH TOP TABLE")</f>
        <v/>
      </c>
    </row>
    <row r="111" spans="1:5" ht="25.5" x14ac:dyDescent="0.2">
      <c r="A111" s="117" t="s">
        <v>574</v>
      </c>
      <c r="B111" s="110" t="s">
        <v>354</v>
      </c>
      <c r="C111" s="110" t="s">
        <v>355</v>
      </c>
      <c r="D111" s="110" t="s">
        <v>356</v>
      </c>
    </row>
    <row r="112" spans="1:5" x14ac:dyDescent="0.2">
      <c r="A112" s="111"/>
      <c r="B112" s="75"/>
      <c r="C112" s="75"/>
      <c r="D112" s="75"/>
    </row>
    <row r="113" spans="1:11" x14ac:dyDescent="0.2">
      <c r="A113" s="90" t="s">
        <v>314</v>
      </c>
      <c r="B113" s="89" t="s">
        <v>168</v>
      </c>
      <c r="C113" s="77">
        <v>3</v>
      </c>
      <c r="D113" s="833">
        <v>3</v>
      </c>
      <c r="E113" s="79"/>
    </row>
    <row r="114" spans="1:11" x14ac:dyDescent="0.2">
      <c r="A114" s="90" t="s">
        <v>315</v>
      </c>
      <c r="B114" s="89" t="s">
        <v>168</v>
      </c>
      <c r="C114" s="77" t="s">
        <v>168</v>
      </c>
      <c r="D114" s="833" t="s">
        <v>168</v>
      </c>
      <c r="E114" s="79"/>
    </row>
    <row r="115" spans="1:11" x14ac:dyDescent="0.2">
      <c r="A115" s="90" t="s">
        <v>316</v>
      </c>
      <c r="B115" s="89" t="s">
        <v>168</v>
      </c>
      <c r="C115" s="77">
        <v>1</v>
      </c>
      <c r="D115" s="833">
        <v>1</v>
      </c>
      <c r="E115" s="79"/>
    </row>
    <row r="116" spans="1:11" x14ac:dyDescent="0.2">
      <c r="A116" s="90" t="s">
        <v>317</v>
      </c>
      <c r="B116" s="89" t="s">
        <v>168</v>
      </c>
      <c r="C116" s="77" t="s">
        <v>168</v>
      </c>
      <c r="D116" s="833" t="s">
        <v>168</v>
      </c>
      <c r="E116" s="79"/>
      <c r="J116" s="77"/>
      <c r="K116" s="85"/>
    </row>
    <row r="117" spans="1:11" x14ac:dyDescent="0.2">
      <c r="A117" s="90" t="s">
        <v>320</v>
      </c>
      <c r="B117" s="89">
        <v>1</v>
      </c>
      <c r="C117" s="77">
        <v>2</v>
      </c>
      <c r="D117" s="833">
        <v>3</v>
      </c>
      <c r="E117" s="79"/>
      <c r="J117" s="77"/>
      <c r="K117" s="85"/>
    </row>
    <row r="118" spans="1:11" x14ac:dyDescent="0.2">
      <c r="A118" s="90" t="s">
        <v>321</v>
      </c>
      <c r="B118" s="77" t="s">
        <v>168</v>
      </c>
      <c r="C118" s="77">
        <v>1</v>
      </c>
      <c r="D118" s="833">
        <v>1</v>
      </c>
      <c r="E118" s="79"/>
      <c r="J118" s="77"/>
      <c r="K118" s="85"/>
    </row>
    <row r="119" spans="1:11" x14ac:dyDescent="0.2">
      <c r="A119" s="90" t="s">
        <v>324</v>
      </c>
      <c r="B119" s="77">
        <v>3</v>
      </c>
      <c r="C119" s="77">
        <v>5</v>
      </c>
      <c r="D119" s="833">
        <v>8</v>
      </c>
      <c r="E119" s="79"/>
      <c r="J119" s="77"/>
      <c r="K119" s="85"/>
    </row>
    <row r="120" spans="1:11" x14ac:dyDescent="0.2">
      <c r="A120" s="90" t="s">
        <v>331</v>
      </c>
      <c r="B120" s="77" t="s">
        <v>168</v>
      </c>
      <c r="C120" s="77">
        <v>2</v>
      </c>
      <c r="D120" s="833">
        <v>2</v>
      </c>
      <c r="E120" s="79"/>
      <c r="J120" s="77"/>
      <c r="K120" s="85"/>
    </row>
    <row r="121" spans="1:11" x14ac:dyDescent="0.2">
      <c r="A121" s="90" t="s">
        <v>325</v>
      </c>
      <c r="B121" s="77">
        <v>1</v>
      </c>
      <c r="C121" s="77">
        <v>9</v>
      </c>
      <c r="D121" s="833">
        <v>10</v>
      </c>
      <c r="E121" s="79"/>
      <c r="I121" s="77"/>
      <c r="J121" s="77"/>
      <c r="K121" s="85"/>
    </row>
    <row r="122" spans="1:11" x14ac:dyDescent="0.2">
      <c r="A122" s="90" t="s">
        <v>327</v>
      </c>
      <c r="B122" s="77" t="s">
        <v>168</v>
      </c>
      <c r="C122" s="77" t="s">
        <v>168</v>
      </c>
      <c r="D122" s="833" t="s">
        <v>168</v>
      </c>
      <c r="E122" s="79"/>
      <c r="I122" s="77"/>
      <c r="J122" s="77"/>
      <c r="K122" s="85"/>
    </row>
    <row r="123" spans="1:11" x14ac:dyDescent="0.2">
      <c r="A123" s="90" t="s">
        <v>328</v>
      </c>
      <c r="B123" s="77">
        <v>1</v>
      </c>
      <c r="C123" s="77">
        <v>1</v>
      </c>
      <c r="D123" s="833">
        <v>2</v>
      </c>
      <c r="E123" s="79"/>
      <c r="I123" s="77"/>
      <c r="J123" s="77"/>
      <c r="K123" s="85"/>
    </row>
    <row r="124" spans="1:11" x14ac:dyDescent="0.2">
      <c r="A124" s="137" t="s">
        <v>771</v>
      </c>
      <c r="B124" s="77">
        <v>1</v>
      </c>
      <c r="C124" s="77">
        <v>2</v>
      </c>
      <c r="D124" s="833">
        <v>3</v>
      </c>
      <c r="E124" s="79"/>
      <c r="I124" s="77"/>
      <c r="J124" s="77"/>
      <c r="K124" s="85"/>
    </row>
    <row r="125" spans="1:11" x14ac:dyDescent="0.2">
      <c r="A125" s="90" t="s">
        <v>330</v>
      </c>
      <c r="B125" s="77" t="s">
        <v>168</v>
      </c>
      <c r="C125" s="77">
        <v>1</v>
      </c>
      <c r="D125" s="833">
        <v>1</v>
      </c>
      <c r="E125" s="79"/>
      <c r="I125" s="77"/>
      <c r="J125" s="77"/>
      <c r="K125" s="85"/>
    </row>
    <row r="126" spans="1:11" x14ac:dyDescent="0.2">
      <c r="A126" s="90" t="s">
        <v>357</v>
      </c>
      <c r="B126" s="77" t="s">
        <v>168</v>
      </c>
      <c r="C126" s="77">
        <v>2</v>
      </c>
      <c r="D126" s="833">
        <v>2</v>
      </c>
      <c r="E126" s="79"/>
      <c r="I126" s="77"/>
      <c r="J126" s="77"/>
      <c r="K126" s="85"/>
    </row>
    <row r="127" spans="1:11" x14ac:dyDescent="0.2">
      <c r="A127" s="90" t="s">
        <v>358</v>
      </c>
      <c r="B127" s="77">
        <v>1</v>
      </c>
      <c r="C127" s="77" t="s">
        <v>168</v>
      </c>
      <c r="D127" s="833">
        <v>1</v>
      </c>
      <c r="E127" s="79"/>
      <c r="I127" s="77"/>
      <c r="J127" s="77"/>
      <c r="K127" s="85"/>
    </row>
    <row r="128" spans="1:11" x14ac:dyDescent="0.2">
      <c r="B128" s="77"/>
      <c r="C128" s="77"/>
      <c r="D128" s="833"/>
      <c r="E128" s="79"/>
      <c r="I128" s="77"/>
      <c r="J128" s="77"/>
      <c r="K128" s="85"/>
    </row>
    <row r="129" spans="1:11" x14ac:dyDescent="0.2">
      <c r="A129" s="96" t="s">
        <v>152</v>
      </c>
      <c r="B129" s="97">
        <v>8</v>
      </c>
      <c r="C129" s="97">
        <v>29</v>
      </c>
      <c r="D129" s="835">
        <v>37</v>
      </c>
      <c r="E129" s="79"/>
      <c r="I129" s="77"/>
      <c r="J129" s="77"/>
      <c r="K129" s="85"/>
    </row>
    <row r="130" spans="1:11" x14ac:dyDescent="0.2">
      <c r="A130" s="124"/>
      <c r="B130" s="102" t="str">
        <f>IF(AND(B129="-",SUM(B112:B127)=0),"",IF(B129=SUM(B112:B127),"","TOTALS DON’T MATCH SUM OF THE PART"))</f>
        <v/>
      </c>
      <c r="C130" s="102" t="str">
        <f>IF(AND(C129="-",SUM(C112:C127)=0),"",IF(C129=SUM(C112:C127),"","TOTALS DON’T MATCH SUM OF THE PART"))</f>
        <v/>
      </c>
      <c r="D130" s="102" t="str">
        <f>IF(AND(D129="-",SUM(D112:D127)=0),"",IF(D129=SUM(D112:D127),"","TOTALS DON’T MATCH SUM OF THE PART"))</f>
        <v/>
      </c>
      <c r="I130" s="77"/>
      <c r="J130" s="77"/>
      <c r="K130" s="85"/>
    </row>
    <row r="131" spans="1:11" x14ac:dyDescent="0.2">
      <c r="A131" s="120"/>
      <c r="B131" s="125" t="str">
        <f>IF(B129=B14,"","ERROR WITH TOP TABLE")</f>
        <v/>
      </c>
      <c r="C131" s="125" t="str">
        <f>IF(C129=C14,"","ERROR WITH TOP TABLE")</f>
        <v/>
      </c>
      <c r="D131" s="125" t="str">
        <f>IF(D129=D14,"","ERROR WITH TOP TABLE")</f>
        <v/>
      </c>
      <c r="H131" s="85"/>
      <c r="I131" s="63"/>
      <c r="J131" s="63"/>
      <c r="K131" s="63"/>
    </row>
    <row r="132" spans="1:11" ht="25.5" x14ac:dyDescent="0.2">
      <c r="A132" s="117" t="s">
        <v>588</v>
      </c>
      <c r="B132" s="110" t="s">
        <v>354</v>
      </c>
      <c r="C132" s="110" t="s">
        <v>355</v>
      </c>
      <c r="D132" s="110" t="s">
        <v>356</v>
      </c>
    </row>
    <row r="133" spans="1:11" x14ac:dyDescent="0.2">
      <c r="A133" s="111"/>
      <c r="B133" s="75"/>
      <c r="C133" s="75"/>
      <c r="D133" s="75"/>
    </row>
    <row r="134" spans="1:11" x14ac:dyDescent="0.2">
      <c r="A134" s="90" t="s">
        <v>314</v>
      </c>
      <c r="B134" s="89">
        <v>6</v>
      </c>
      <c r="C134" s="77">
        <v>4</v>
      </c>
      <c r="D134" s="833">
        <v>10</v>
      </c>
      <c r="E134" s="79"/>
      <c r="G134" s="111"/>
      <c r="H134" s="58"/>
      <c r="I134" s="58"/>
    </row>
    <row r="135" spans="1:11" x14ac:dyDescent="0.2">
      <c r="A135" s="90" t="s">
        <v>315</v>
      </c>
      <c r="B135" s="89">
        <v>1</v>
      </c>
      <c r="C135" s="77" t="s">
        <v>168</v>
      </c>
      <c r="D135" s="833">
        <v>1</v>
      </c>
      <c r="E135" s="79"/>
      <c r="I135" s="77"/>
    </row>
    <row r="136" spans="1:11" x14ac:dyDescent="0.2">
      <c r="A136" s="90" t="s">
        <v>316</v>
      </c>
      <c r="B136" s="89">
        <v>1</v>
      </c>
      <c r="C136" s="77">
        <v>1</v>
      </c>
      <c r="D136" s="833">
        <v>2</v>
      </c>
      <c r="E136" s="79"/>
      <c r="I136" s="77"/>
    </row>
    <row r="137" spans="1:11" x14ac:dyDescent="0.2">
      <c r="A137" s="90" t="s">
        <v>317</v>
      </c>
      <c r="B137" s="89" t="s">
        <v>168</v>
      </c>
      <c r="C137" s="77">
        <v>1</v>
      </c>
      <c r="D137" s="833">
        <v>1</v>
      </c>
      <c r="E137" s="79"/>
      <c r="I137" s="77"/>
    </row>
    <row r="138" spans="1:11" x14ac:dyDescent="0.2">
      <c r="A138" s="90" t="s">
        <v>320</v>
      </c>
      <c r="B138" s="89">
        <v>1</v>
      </c>
      <c r="C138" s="77">
        <v>2</v>
      </c>
      <c r="D138" s="833">
        <v>3</v>
      </c>
      <c r="E138" s="79"/>
    </row>
    <row r="139" spans="1:11" x14ac:dyDescent="0.2">
      <c r="A139" s="90" t="s">
        <v>321</v>
      </c>
      <c r="B139" s="77" t="s">
        <v>168</v>
      </c>
      <c r="C139" s="77">
        <v>2</v>
      </c>
      <c r="D139" s="833">
        <v>2</v>
      </c>
      <c r="E139" s="79"/>
      <c r="I139" s="77"/>
    </row>
    <row r="140" spans="1:11" x14ac:dyDescent="0.2">
      <c r="A140" s="90" t="s">
        <v>324</v>
      </c>
      <c r="B140" s="77">
        <v>3</v>
      </c>
      <c r="C140" s="77">
        <v>6</v>
      </c>
      <c r="D140" s="833">
        <v>9</v>
      </c>
      <c r="E140" s="79"/>
      <c r="H140" s="77"/>
      <c r="I140" s="77"/>
    </row>
    <row r="141" spans="1:11" x14ac:dyDescent="0.2">
      <c r="A141" s="90" t="s">
        <v>331</v>
      </c>
      <c r="B141" s="77">
        <v>1</v>
      </c>
      <c r="C141" s="77">
        <v>2</v>
      </c>
      <c r="D141" s="833">
        <v>3</v>
      </c>
      <c r="E141" s="79"/>
      <c r="H141" s="77"/>
      <c r="I141" s="77"/>
    </row>
    <row r="142" spans="1:11" x14ac:dyDescent="0.2">
      <c r="A142" s="90" t="s">
        <v>325</v>
      </c>
      <c r="B142" s="77" t="s">
        <v>168</v>
      </c>
      <c r="C142" s="77">
        <v>5</v>
      </c>
      <c r="D142" s="833">
        <v>5</v>
      </c>
      <c r="E142" s="79"/>
      <c r="H142" s="77"/>
      <c r="I142" s="77"/>
    </row>
    <row r="143" spans="1:11" x14ac:dyDescent="0.2">
      <c r="A143" s="90" t="s">
        <v>327</v>
      </c>
      <c r="B143" s="77" t="s">
        <v>168</v>
      </c>
      <c r="C143" s="77">
        <v>1</v>
      </c>
      <c r="D143" s="833">
        <v>1</v>
      </c>
      <c r="E143" s="79"/>
      <c r="H143" s="77"/>
      <c r="I143" s="77"/>
    </row>
    <row r="144" spans="1:11" x14ac:dyDescent="0.2">
      <c r="A144" s="90" t="s">
        <v>328</v>
      </c>
      <c r="B144" s="77">
        <v>6</v>
      </c>
      <c r="C144" s="77">
        <v>3</v>
      </c>
      <c r="D144" s="833">
        <v>9</v>
      </c>
      <c r="E144" s="79"/>
      <c r="H144" s="77"/>
      <c r="I144" s="77"/>
    </row>
    <row r="145" spans="1:9" x14ac:dyDescent="0.2">
      <c r="A145" s="137" t="s">
        <v>771</v>
      </c>
      <c r="B145" s="77" t="s">
        <v>168</v>
      </c>
      <c r="C145" s="77" t="s">
        <v>168</v>
      </c>
      <c r="D145" s="833" t="s">
        <v>168</v>
      </c>
      <c r="E145" s="79"/>
      <c r="H145" s="77"/>
      <c r="I145" s="77"/>
    </row>
    <row r="146" spans="1:9" x14ac:dyDescent="0.2">
      <c r="A146" s="90" t="s">
        <v>330</v>
      </c>
      <c r="B146" s="77" t="s">
        <v>168</v>
      </c>
      <c r="C146" s="77" t="s">
        <v>168</v>
      </c>
      <c r="D146" s="833" t="s">
        <v>168</v>
      </c>
      <c r="E146" s="79"/>
    </row>
    <row r="147" spans="1:9" x14ac:dyDescent="0.2">
      <c r="A147" s="90" t="s">
        <v>357</v>
      </c>
      <c r="B147" s="77" t="s">
        <v>168</v>
      </c>
      <c r="C147" s="77" t="s">
        <v>168</v>
      </c>
      <c r="D147" s="833" t="s">
        <v>168</v>
      </c>
      <c r="E147" s="79"/>
    </row>
    <row r="148" spans="1:9" x14ac:dyDescent="0.2">
      <c r="A148" s="90" t="s">
        <v>358</v>
      </c>
      <c r="B148" s="77" t="s">
        <v>168</v>
      </c>
      <c r="C148" s="77" t="s">
        <v>168</v>
      </c>
      <c r="D148" s="833" t="s">
        <v>168</v>
      </c>
      <c r="E148" s="79"/>
    </row>
    <row r="149" spans="1:9" x14ac:dyDescent="0.2">
      <c r="B149" s="77"/>
      <c r="C149" s="77"/>
      <c r="D149" s="833"/>
      <c r="E149" s="79"/>
    </row>
    <row r="150" spans="1:9" x14ac:dyDescent="0.2">
      <c r="A150" s="96" t="s">
        <v>152</v>
      </c>
      <c r="B150" s="97">
        <v>19</v>
      </c>
      <c r="C150" s="97">
        <v>27</v>
      </c>
      <c r="D150" s="835">
        <v>46</v>
      </c>
      <c r="E150" s="79"/>
    </row>
    <row r="151" spans="1:9" x14ac:dyDescent="0.2">
      <c r="A151" s="124"/>
      <c r="B151" s="102" t="str">
        <f>IF(AND(B150="-",SUM(B133:B148)=0),"",IF(B150=SUM(B133:B148),"","TOTALS DON’T MATCH SUM OF THE PART"))</f>
        <v/>
      </c>
      <c r="C151" s="102" t="str">
        <f>IF(AND(C150="-",SUM(C133:C148)=0),"",IF(C150=SUM(C133:C148),"","TOTALS DON’T MATCH SUM OF THE PART"))</f>
        <v/>
      </c>
      <c r="D151" s="102" t="str">
        <f>IF(AND(D150="-",SUM(D133:D148)=0),"",IF(D150=SUM(D133:D148),"","TOTALS DON’T MATCH SUM OF THE PART"))</f>
        <v/>
      </c>
    </row>
    <row r="152" spans="1:9" x14ac:dyDescent="0.2">
      <c r="A152" s="120"/>
      <c r="B152" s="125" t="str">
        <f>IF(B150=B13,"","ERROR WITH TOP TABLE")</f>
        <v/>
      </c>
      <c r="C152" s="125" t="str">
        <f>IF(C150=C13,"","ERROR WITH TOP TABLE")</f>
        <v/>
      </c>
      <c r="D152" s="125" t="str">
        <f>IF(D150=D13,"","ERROR WITH TOP TABLE")</f>
        <v/>
      </c>
    </row>
    <row r="153" spans="1:9" ht="25.5" x14ac:dyDescent="0.2">
      <c r="A153" s="117" t="s">
        <v>490</v>
      </c>
      <c r="B153" s="110" t="s">
        <v>354</v>
      </c>
      <c r="C153" s="110" t="s">
        <v>355</v>
      </c>
      <c r="D153" s="110" t="s">
        <v>356</v>
      </c>
    </row>
    <row r="154" spans="1:9" x14ac:dyDescent="0.2">
      <c r="A154" s="111"/>
      <c r="B154" s="75"/>
      <c r="C154" s="75"/>
      <c r="D154" s="75"/>
    </row>
    <row r="155" spans="1:9" x14ac:dyDescent="0.2">
      <c r="A155" s="90" t="s">
        <v>314</v>
      </c>
      <c r="B155" s="89">
        <v>1</v>
      </c>
      <c r="C155" s="89">
        <v>1</v>
      </c>
      <c r="D155" s="833">
        <v>2</v>
      </c>
      <c r="E155" s="79"/>
    </row>
    <row r="156" spans="1:9" x14ac:dyDescent="0.2">
      <c r="A156" s="90" t="s">
        <v>315</v>
      </c>
      <c r="B156" s="89">
        <v>3</v>
      </c>
      <c r="C156" s="89" t="s">
        <v>168</v>
      </c>
      <c r="D156" s="833">
        <v>3</v>
      </c>
      <c r="E156" s="79"/>
    </row>
    <row r="157" spans="1:9" x14ac:dyDescent="0.2">
      <c r="A157" s="90" t="s">
        <v>316</v>
      </c>
      <c r="B157" s="89" t="s">
        <v>168</v>
      </c>
      <c r="C157" s="89" t="s">
        <v>168</v>
      </c>
      <c r="D157" s="833" t="s">
        <v>168</v>
      </c>
      <c r="E157" s="79"/>
    </row>
    <row r="158" spans="1:9" x14ac:dyDescent="0.2">
      <c r="A158" s="90" t="s">
        <v>317</v>
      </c>
      <c r="B158" s="89">
        <v>2</v>
      </c>
      <c r="C158" s="89" t="s">
        <v>168</v>
      </c>
      <c r="D158" s="833">
        <v>2</v>
      </c>
      <c r="E158" s="79"/>
    </row>
    <row r="159" spans="1:9" x14ac:dyDescent="0.2">
      <c r="A159" s="90" t="s">
        <v>320</v>
      </c>
      <c r="B159" s="89" t="s">
        <v>168</v>
      </c>
      <c r="C159" s="89">
        <v>1</v>
      </c>
      <c r="D159" s="833">
        <v>1</v>
      </c>
      <c r="E159" s="79"/>
    </row>
    <row r="160" spans="1:9" x14ac:dyDescent="0.2">
      <c r="A160" s="90" t="s">
        <v>332</v>
      </c>
      <c r="B160" s="89">
        <v>2</v>
      </c>
      <c r="C160" s="89" t="s">
        <v>168</v>
      </c>
      <c r="D160" s="833">
        <v>2</v>
      </c>
      <c r="E160" s="79"/>
    </row>
    <row r="161" spans="1:5" x14ac:dyDescent="0.2">
      <c r="A161" s="90" t="s">
        <v>321</v>
      </c>
      <c r="B161" s="89" t="s">
        <v>168</v>
      </c>
      <c r="C161" s="89">
        <v>5</v>
      </c>
      <c r="D161" s="833">
        <v>5</v>
      </c>
      <c r="E161" s="79"/>
    </row>
    <row r="162" spans="1:5" x14ac:dyDescent="0.2">
      <c r="A162" s="90" t="s">
        <v>324</v>
      </c>
      <c r="B162" s="89">
        <v>1</v>
      </c>
      <c r="C162" s="89">
        <v>5</v>
      </c>
      <c r="D162" s="833">
        <v>6</v>
      </c>
      <c r="E162" s="79"/>
    </row>
    <row r="163" spans="1:5" x14ac:dyDescent="0.2">
      <c r="A163" s="90" t="s">
        <v>331</v>
      </c>
      <c r="B163" s="89">
        <v>1</v>
      </c>
      <c r="C163" s="89">
        <v>2</v>
      </c>
      <c r="D163" s="833">
        <v>3</v>
      </c>
      <c r="E163" s="79"/>
    </row>
    <row r="164" spans="1:5" x14ac:dyDescent="0.2">
      <c r="A164" s="90" t="s">
        <v>325</v>
      </c>
      <c r="B164" s="89">
        <v>1</v>
      </c>
      <c r="C164" s="89">
        <v>2</v>
      </c>
      <c r="D164" s="833">
        <v>3</v>
      </c>
      <c r="E164" s="79"/>
    </row>
    <row r="165" spans="1:5" x14ac:dyDescent="0.2">
      <c r="A165" s="90" t="s">
        <v>498</v>
      </c>
      <c r="B165" s="89">
        <v>1</v>
      </c>
      <c r="C165" s="89" t="s">
        <v>168</v>
      </c>
      <c r="D165" s="833">
        <v>1</v>
      </c>
      <c r="E165" s="79"/>
    </row>
    <row r="166" spans="1:5" x14ac:dyDescent="0.2">
      <c r="A166" s="90" t="s">
        <v>327</v>
      </c>
      <c r="B166" s="89">
        <v>1</v>
      </c>
      <c r="C166" s="89">
        <v>2</v>
      </c>
      <c r="D166" s="833">
        <v>3</v>
      </c>
      <c r="E166" s="79"/>
    </row>
    <row r="167" spans="1:5" x14ac:dyDescent="0.2">
      <c r="A167" s="90" t="s">
        <v>328</v>
      </c>
      <c r="B167" s="89">
        <v>1</v>
      </c>
      <c r="C167" s="89">
        <v>1</v>
      </c>
      <c r="D167" s="833">
        <v>2</v>
      </c>
      <c r="E167" s="79"/>
    </row>
    <row r="168" spans="1:5" x14ac:dyDescent="0.2">
      <c r="A168" s="137" t="s">
        <v>771</v>
      </c>
      <c r="B168" s="89" t="s">
        <v>168</v>
      </c>
      <c r="C168" s="89" t="s">
        <v>168</v>
      </c>
      <c r="D168" s="833" t="s">
        <v>168</v>
      </c>
      <c r="E168" s="79"/>
    </row>
    <row r="169" spans="1:5" x14ac:dyDescent="0.2">
      <c r="A169" s="90" t="s">
        <v>330</v>
      </c>
      <c r="B169" s="89">
        <v>1</v>
      </c>
      <c r="C169" s="89">
        <v>1</v>
      </c>
      <c r="D169" s="833">
        <v>2</v>
      </c>
      <c r="E169" s="79"/>
    </row>
    <row r="170" spans="1:5" x14ac:dyDescent="0.2">
      <c r="A170" s="90" t="s">
        <v>357</v>
      </c>
      <c r="B170" s="89">
        <v>1</v>
      </c>
      <c r="C170" s="89">
        <v>5</v>
      </c>
      <c r="D170" s="833">
        <v>6</v>
      </c>
      <c r="E170" s="79"/>
    </row>
    <row r="171" spans="1:5" x14ac:dyDescent="0.2">
      <c r="A171" s="90" t="s">
        <v>489</v>
      </c>
      <c r="B171" s="89" t="s">
        <v>168</v>
      </c>
      <c r="C171" s="89">
        <v>1</v>
      </c>
      <c r="D171" s="833">
        <v>1</v>
      </c>
      <c r="E171" s="79"/>
    </row>
    <row r="172" spans="1:5" x14ac:dyDescent="0.2">
      <c r="B172" s="77"/>
      <c r="C172" s="77"/>
      <c r="D172" s="833"/>
      <c r="E172" s="79"/>
    </row>
    <row r="173" spans="1:5" x14ac:dyDescent="0.2">
      <c r="A173" s="96" t="s">
        <v>152</v>
      </c>
      <c r="B173" s="97">
        <v>16</v>
      </c>
      <c r="C173" s="97">
        <v>26</v>
      </c>
      <c r="D173" s="835">
        <v>42</v>
      </c>
      <c r="E173" s="79"/>
    </row>
    <row r="174" spans="1:5" x14ac:dyDescent="0.2">
      <c r="A174" s="124"/>
      <c r="B174" s="102" t="str">
        <f>IF(AND(B173="-",SUM(B155:B171)=0),"",IF(B173=SUM(B155:B171),"","TOTALS DON’T MATCH SUM OF THE PART"))</f>
        <v/>
      </c>
      <c r="C174" s="102" t="str">
        <f>IF(AND(C173="-",SUM(C155:C171)=0),"",IF(C173=SUM(C155:C171),"","TOTALS DON’T MATCH SUM OF THE PART"))</f>
        <v/>
      </c>
      <c r="D174" s="102" t="str">
        <f>IF(AND(D173="-",SUM(D155:D171)=0),"",IF(D173=SUM(D155:D171),"","TOTALS DON’T MATCH SUM OF THE PART"))</f>
        <v/>
      </c>
    </row>
    <row r="175" spans="1:5" x14ac:dyDescent="0.2">
      <c r="A175" s="120"/>
      <c r="B175" s="125" t="str">
        <f>IF(B173=B12,"","ERROR WITH TOP TABLE")</f>
        <v/>
      </c>
      <c r="C175" s="125" t="str">
        <f>IF(C173=C12,"","ERROR WITH TOP TABLE")</f>
        <v/>
      </c>
      <c r="D175" s="125" t="str">
        <f>IF(D173=D12,"","ERROR WITH TOP TABLE")</f>
        <v/>
      </c>
    </row>
    <row r="176" spans="1:5" ht="25.5" x14ac:dyDescent="0.2">
      <c r="A176" s="117" t="s">
        <v>493</v>
      </c>
      <c r="B176" s="110" t="s">
        <v>354</v>
      </c>
      <c r="C176" s="110" t="s">
        <v>355</v>
      </c>
      <c r="D176" s="110" t="s">
        <v>356</v>
      </c>
    </row>
    <row r="177" spans="1:9" x14ac:dyDescent="0.2">
      <c r="A177" s="111"/>
      <c r="B177" s="75"/>
      <c r="C177" s="75"/>
      <c r="D177" s="75"/>
    </row>
    <row r="178" spans="1:9" x14ac:dyDescent="0.2">
      <c r="A178" s="119" t="s">
        <v>491</v>
      </c>
      <c r="B178" s="113">
        <v>1</v>
      </c>
      <c r="C178" s="113">
        <v>2</v>
      </c>
      <c r="D178" s="833">
        <v>3</v>
      </c>
      <c r="E178" s="79"/>
    </row>
    <row r="179" spans="1:9" x14ac:dyDescent="0.2">
      <c r="A179" s="90" t="s">
        <v>314</v>
      </c>
      <c r="B179" s="89">
        <v>2</v>
      </c>
      <c r="C179" s="77" t="s">
        <v>168</v>
      </c>
      <c r="D179" s="833">
        <v>2</v>
      </c>
      <c r="E179" s="79"/>
      <c r="G179" s="119"/>
      <c r="H179" s="113"/>
      <c r="I179" s="113"/>
    </row>
    <row r="180" spans="1:9" x14ac:dyDescent="0.2">
      <c r="A180" s="90" t="s">
        <v>315</v>
      </c>
      <c r="B180" s="89" t="s">
        <v>168</v>
      </c>
      <c r="C180" s="77" t="s">
        <v>168</v>
      </c>
      <c r="D180" s="833" t="s">
        <v>168</v>
      </c>
      <c r="E180" s="79"/>
      <c r="I180" s="77"/>
    </row>
    <row r="181" spans="1:9" x14ac:dyDescent="0.2">
      <c r="A181" s="90" t="s">
        <v>316</v>
      </c>
      <c r="B181" s="77" t="s">
        <v>168</v>
      </c>
      <c r="C181" s="89">
        <v>1</v>
      </c>
      <c r="D181" s="833">
        <v>1</v>
      </c>
      <c r="E181" s="79"/>
      <c r="H181" s="77"/>
    </row>
    <row r="182" spans="1:9" x14ac:dyDescent="0.2">
      <c r="A182" s="90" t="s">
        <v>317</v>
      </c>
      <c r="B182" s="89">
        <v>1</v>
      </c>
      <c r="C182" s="89">
        <v>1</v>
      </c>
      <c r="D182" s="833">
        <v>2</v>
      </c>
      <c r="E182" s="79"/>
      <c r="I182" s="77"/>
    </row>
    <row r="183" spans="1:9" x14ac:dyDescent="0.2">
      <c r="A183" s="90" t="s">
        <v>487</v>
      </c>
      <c r="B183" s="89">
        <v>1</v>
      </c>
      <c r="C183" s="77" t="s">
        <v>168</v>
      </c>
      <c r="D183" s="833">
        <v>1</v>
      </c>
      <c r="E183" s="79"/>
      <c r="I183" s="77"/>
    </row>
    <row r="184" spans="1:9" x14ac:dyDescent="0.2">
      <c r="A184" s="90" t="s">
        <v>319</v>
      </c>
      <c r="B184" s="89">
        <v>1</v>
      </c>
      <c r="C184" s="89">
        <v>1</v>
      </c>
      <c r="D184" s="833">
        <v>2</v>
      </c>
      <c r="E184" s="79"/>
      <c r="I184" s="77"/>
    </row>
    <row r="185" spans="1:9" x14ac:dyDescent="0.2">
      <c r="A185" s="90" t="s">
        <v>332</v>
      </c>
      <c r="B185" s="89">
        <v>8</v>
      </c>
      <c r="C185" s="77" t="s">
        <v>168</v>
      </c>
      <c r="D185" s="833">
        <v>8</v>
      </c>
      <c r="E185" s="79"/>
      <c r="I185" s="77"/>
    </row>
    <row r="186" spans="1:9" x14ac:dyDescent="0.2">
      <c r="A186" s="90" t="s">
        <v>320</v>
      </c>
      <c r="B186" s="89" t="s">
        <v>168</v>
      </c>
      <c r="C186" s="77" t="s">
        <v>168</v>
      </c>
      <c r="D186" s="833" t="s">
        <v>168</v>
      </c>
      <c r="E186" s="79"/>
    </row>
    <row r="187" spans="1:9" x14ac:dyDescent="0.2">
      <c r="A187" s="90" t="s">
        <v>321</v>
      </c>
      <c r="B187" s="77" t="s">
        <v>168</v>
      </c>
      <c r="C187" s="89">
        <v>1</v>
      </c>
      <c r="D187" s="833">
        <v>1</v>
      </c>
      <c r="E187" s="79"/>
      <c r="I187" s="77"/>
    </row>
    <row r="188" spans="1:9" x14ac:dyDescent="0.2">
      <c r="A188" s="90" t="s">
        <v>324</v>
      </c>
      <c r="B188" s="77">
        <v>2</v>
      </c>
      <c r="C188" s="89">
        <v>2</v>
      </c>
      <c r="D188" s="833">
        <v>4</v>
      </c>
      <c r="E188" s="79"/>
    </row>
    <row r="189" spans="1:9" x14ac:dyDescent="0.2">
      <c r="A189" s="90" t="s">
        <v>331</v>
      </c>
      <c r="B189" s="77">
        <v>1</v>
      </c>
      <c r="C189" s="77" t="s">
        <v>168</v>
      </c>
      <c r="D189" s="833">
        <v>1</v>
      </c>
      <c r="E189" s="79"/>
      <c r="I189" s="77"/>
    </row>
    <row r="190" spans="1:9" x14ac:dyDescent="0.2">
      <c r="A190" s="90" t="s">
        <v>325</v>
      </c>
      <c r="B190" s="89">
        <v>2</v>
      </c>
      <c r="C190" s="89">
        <v>3</v>
      </c>
      <c r="D190" s="833">
        <v>5</v>
      </c>
      <c r="E190" s="79"/>
      <c r="H190" s="77"/>
    </row>
    <row r="191" spans="1:9" x14ac:dyDescent="0.2">
      <c r="A191" s="90" t="s">
        <v>327</v>
      </c>
      <c r="B191" s="77" t="s">
        <v>168</v>
      </c>
      <c r="C191" s="89">
        <v>1</v>
      </c>
      <c r="D191" s="833">
        <v>1</v>
      </c>
      <c r="E191" s="79"/>
      <c r="H191" s="77"/>
    </row>
    <row r="192" spans="1:9" x14ac:dyDescent="0.2">
      <c r="A192" s="90" t="s">
        <v>328</v>
      </c>
      <c r="B192" s="89">
        <v>1</v>
      </c>
      <c r="C192" s="89">
        <v>9</v>
      </c>
      <c r="D192" s="833">
        <v>10</v>
      </c>
      <c r="E192" s="79"/>
      <c r="H192" s="77"/>
      <c r="I192" s="77"/>
    </row>
    <row r="193" spans="1:9" x14ac:dyDescent="0.2">
      <c r="A193" s="137" t="s">
        <v>771</v>
      </c>
      <c r="B193" s="89" t="s">
        <v>168</v>
      </c>
      <c r="C193" s="77" t="s">
        <v>168</v>
      </c>
      <c r="D193" s="833" t="s">
        <v>168</v>
      </c>
      <c r="E193" s="79"/>
    </row>
    <row r="194" spans="1:9" x14ac:dyDescent="0.2">
      <c r="A194" s="90" t="s">
        <v>330</v>
      </c>
      <c r="B194" s="89">
        <v>1</v>
      </c>
      <c r="C194" s="77" t="s">
        <v>168</v>
      </c>
      <c r="D194" s="833">
        <v>1</v>
      </c>
      <c r="E194" s="79"/>
      <c r="H194" s="77"/>
    </row>
    <row r="195" spans="1:9" x14ac:dyDescent="0.2">
      <c r="A195" s="90" t="s">
        <v>357</v>
      </c>
      <c r="B195" s="89">
        <v>1</v>
      </c>
      <c r="C195" s="77" t="s">
        <v>168</v>
      </c>
      <c r="D195" s="833">
        <v>1</v>
      </c>
      <c r="E195" s="79"/>
      <c r="H195" s="77"/>
    </row>
    <row r="196" spans="1:9" x14ac:dyDescent="0.2">
      <c r="A196" s="90" t="s">
        <v>489</v>
      </c>
      <c r="B196" s="77" t="s">
        <v>168</v>
      </c>
      <c r="C196" s="77" t="s">
        <v>168</v>
      </c>
      <c r="D196" s="833" t="s">
        <v>168</v>
      </c>
      <c r="E196" s="79"/>
    </row>
    <row r="197" spans="1:9" x14ac:dyDescent="0.2">
      <c r="B197" s="77"/>
      <c r="C197" s="77"/>
      <c r="D197" s="833"/>
      <c r="E197" s="79"/>
    </row>
    <row r="198" spans="1:9" x14ac:dyDescent="0.2">
      <c r="A198" s="90" t="s">
        <v>492</v>
      </c>
      <c r="B198" s="77">
        <v>4</v>
      </c>
      <c r="C198" s="89">
        <v>3</v>
      </c>
      <c r="D198" s="833">
        <v>7</v>
      </c>
      <c r="E198" s="79"/>
    </row>
    <row r="199" spans="1:9" x14ac:dyDescent="0.2">
      <c r="B199" s="77"/>
      <c r="C199" s="77"/>
      <c r="D199" s="833"/>
      <c r="E199" s="79"/>
      <c r="I199" s="77"/>
    </row>
    <row r="200" spans="1:9" x14ac:dyDescent="0.2">
      <c r="A200" s="96" t="s">
        <v>152</v>
      </c>
      <c r="B200" s="97">
        <v>26</v>
      </c>
      <c r="C200" s="97">
        <v>24</v>
      </c>
      <c r="D200" s="835">
        <v>50</v>
      </c>
      <c r="E200" s="79"/>
    </row>
    <row r="201" spans="1:9" x14ac:dyDescent="0.2">
      <c r="A201" s="124"/>
      <c r="B201" s="102" t="str">
        <f>IF(AND(B200="-",SUM(B178:B198)=0),"",IF(B200=SUM(B178:B198),"","TOTALS DON’T MATCH SUM OF THE PART"))</f>
        <v/>
      </c>
      <c r="C201" s="102" t="str">
        <f>IF(AND(C200="-",SUM(C178:C198)=0),"",IF(C200=SUM(C178:C198),"","TOTALS DON’T MATCH SUM OF THE PART"))</f>
        <v/>
      </c>
      <c r="D201" s="102" t="str">
        <f>IF(AND(D200="-",SUM(D178:D198)=0),"",IF(D200=SUM(D178:D198),"","TOTALS DON’T MATCH SUM OF THE PART"))</f>
        <v/>
      </c>
    </row>
    <row r="202" spans="1:9" x14ac:dyDescent="0.2">
      <c r="A202" s="120"/>
      <c r="B202" s="125" t="str">
        <f>IF(B200=B11,"","ERROR WITH TOP TABLE")</f>
        <v/>
      </c>
      <c r="C202" s="125" t="str">
        <f>IF(C200=C11,"","ERROR WITH TOP TABLE")</f>
        <v/>
      </c>
      <c r="D202" s="125" t="str">
        <f>IF(D200=D11,"","ERROR WITH TOP TABLE")</f>
        <v/>
      </c>
    </row>
    <row r="203" spans="1:9" ht="25.5" x14ac:dyDescent="0.2">
      <c r="A203" s="117" t="s">
        <v>502</v>
      </c>
      <c r="B203" s="110" t="s">
        <v>354</v>
      </c>
      <c r="C203" s="110" t="s">
        <v>355</v>
      </c>
      <c r="D203" s="110" t="s">
        <v>356</v>
      </c>
    </row>
    <row r="204" spans="1:9" x14ac:dyDescent="0.2">
      <c r="A204" s="111"/>
      <c r="B204" s="75"/>
      <c r="C204" s="75"/>
      <c r="D204" s="75"/>
    </row>
    <row r="205" spans="1:9" x14ac:dyDescent="0.2">
      <c r="A205" s="119" t="s">
        <v>491</v>
      </c>
      <c r="B205" s="113" t="s">
        <v>168</v>
      </c>
      <c r="C205" s="113" t="s">
        <v>168</v>
      </c>
      <c r="D205" s="833" t="s">
        <v>168</v>
      </c>
      <c r="E205" s="79"/>
    </row>
    <row r="206" spans="1:9" x14ac:dyDescent="0.2">
      <c r="A206" s="90" t="s">
        <v>314</v>
      </c>
      <c r="B206" s="113">
        <v>2</v>
      </c>
      <c r="C206" s="113">
        <v>1</v>
      </c>
      <c r="D206" s="833">
        <v>3</v>
      </c>
      <c r="E206" s="79"/>
      <c r="H206" s="77"/>
    </row>
    <row r="207" spans="1:9" x14ac:dyDescent="0.2">
      <c r="A207" s="90" t="s">
        <v>315</v>
      </c>
      <c r="B207" s="113">
        <v>1</v>
      </c>
      <c r="C207" s="113" t="s">
        <v>168</v>
      </c>
      <c r="D207" s="833">
        <v>1</v>
      </c>
      <c r="E207" s="79"/>
    </row>
    <row r="208" spans="1:9" x14ac:dyDescent="0.2">
      <c r="A208" s="90" t="s">
        <v>316</v>
      </c>
      <c r="B208" s="113">
        <v>1</v>
      </c>
      <c r="C208" s="113">
        <v>2</v>
      </c>
      <c r="D208" s="833">
        <v>3</v>
      </c>
      <c r="E208" s="79"/>
    </row>
    <row r="209" spans="1:9" x14ac:dyDescent="0.2">
      <c r="A209" s="90" t="s">
        <v>317</v>
      </c>
      <c r="B209" s="113">
        <v>1</v>
      </c>
      <c r="C209" s="113">
        <v>1</v>
      </c>
      <c r="D209" s="833">
        <v>2</v>
      </c>
      <c r="E209" s="79"/>
    </row>
    <row r="210" spans="1:9" x14ac:dyDescent="0.2">
      <c r="A210" s="90" t="s">
        <v>487</v>
      </c>
      <c r="B210" s="113" t="s">
        <v>168</v>
      </c>
      <c r="C210" s="113" t="s">
        <v>168</v>
      </c>
      <c r="D210" s="833" t="s">
        <v>168</v>
      </c>
      <c r="E210" s="79"/>
      <c r="G210" s="77"/>
    </row>
    <row r="211" spans="1:9" x14ac:dyDescent="0.2">
      <c r="A211" s="90" t="s">
        <v>319</v>
      </c>
      <c r="B211" s="113" t="s">
        <v>168</v>
      </c>
      <c r="C211" s="113" t="s">
        <v>168</v>
      </c>
      <c r="D211" s="833" t="s">
        <v>168</v>
      </c>
      <c r="E211" s="79"/>
      <c r="G211" s="77"/>
    </row>
    <row r="212" spans="1:9" x14ac:dyDescent="0.2">
      <c r="A212" s="90" t="s">
        <v>332</v>
      </c>
      <c r="B212" s="113" t="s">
        <v>168</v>
      </c>
      <c r="C212" s="113">
        <v>1</v>
      </c>
      <c r="D212" s="833">
        <v>1</v>
      </c>
      <c r="E212" s="79"/>
      <c r="G212" s="77"/>
    </row>
    <row r="213" spans="1:9" x14ac:dyDescent="0.2">
      <c r="A213" s="90" t="s">
        <v>320</v>
      </c>
      <c r="B213" s="113" t="s">
        <v>168</v>
      </c>
      <c r="C213" s="113" t="s">
        <v>168</v>
      </c>
      <c r="D213" s="833" t="s">
        <v>168</v>
      </c>
      <c r="E213" s="79"/>
      <c r="G213" s="77"/>
    </row>
    <row r="214" spans="1:9" x14ac:dyDescent="0.2">
      <c r="A214" s="90" t="s">
        <v>321</v>
      </c>
      <c r="B214" s="113" t="s">
        <v>168</v>
      </c>
      <c r="C214" s="113">
        <v>1</v>
      </c>
      <c r="D214" s="833">
        <v>1</v>
      </c>
      <c r="E214" s="79"/>
    </row>
    <row r="215" spans="1:9" x14ac:dyDescent="0.2">
      <c r="A215" s="90" t="s">
        <v>324</v>
      </c>
      <c r="B215" s="113" t="s">
        <v>168</v>
      </c>
      <c r="C215" s="113">
        <v>1</v>
      </c>
      <c r="D215" s="833">
        <v>1</v>
      </c>
      <c r="E215" s="79"/>
    </row>
    <row r="216" spans="1:9" x14ac:dyDescent="0.2">
      <c r="A216" s="90" t="s">
        <v>331</v>
      </c>
      <c r="B216" s="113" t="s">
        <v>168</v>
      </c>
      <c r="C216" s="113">
        <v>2</v>
      </c>
      <c r="D216" s="833">
        <v>2</v>
      </c>
      <c r="E216" s="79"/>
      <c r="H216" s="77"/>
    </row>
    <row r="217" spans="1:9" x14ac:dyDescent="0.2">
      <c r="A217" s="90" t="s">
        <v>325</v>
      </c>
      <c r="B217" s="113">
        <v>2</v>
      </c>
      <c r="C217" s="113">
        <v>3</v>
      </c>
      <c r="D217" s="833">
        <v>5</v>
      </c>
      <c r="E217" s="79"/>
    </row>
    <row r="218" spans="1:9" x14ac:dyDescent="0.2">
      <c r="A218" s="90" t="s">
        <v>327</v>
      </c>
      <c r="B218" s="113">
        <v>1</v>
      </c>
      <c r="C218" s="113">
        <v>2</v>
      </c>
      <c r="D218" s="833">
        <v>3</v>
      </c>
      <c r="E218" s="79"/>
      <c r="G218" s="89"/>
      <c r="H218" s="89"/>
      <c r="I218" s="89"/>
    </row>
    <row r="219" spans="1:9" x14ac:dyDescent="0.2">
      <c r="A219" s="90" t="s">
        <v>328</v>
      </c>
      <c r="B219" s="113">
        <v>3</v>
      </c>
      <c r="C219" s="113">
        <v>3</v>
      </c>
      <c r="D219" s="833">
        <v>6</v>
      </c>
      <c r="E219" s="79"/>
      <c r="F219" s="85"/>
      <c r="G219" s="86"/>
      <c r="H219" s="86"/>
      <c r="I219" s="86"/>
    </row>
    <row r="220" spans="1:9" x14ac:dyDescent="0.2">
      <c r="A220" s="137" t="s">
        <v>771</v>
      </c>
      <c r="B220" s="113" t="s">
        <v>168</v>
      </c>
      <c r="C220" s="113" t="s">
        <v>168</v>
      </c>
      <c r="D220" s="833" t="s">
        <v>168</v>
      </c>
      <c r="E220" s="79"/>
    </row>
    <row r="221" spans="1:9" x14ac:dyDescent="0.2">
      <c r="A221" s="90" t="s">
        <v>330</v>
      </c>
      <c r="B221" s="113">
        <v>2</v>
      </c>
      <c r="C221" s="113">
        <v>2</v>
      </c>
      <c r="D221" s="833">
        <v>4</v>
      </c>
      <c r="E221" s="79"/>
    </row>
    <row r="222" spans="1:9" x14ac:dyDescent="0.2">
      <c r="A222" s="90" t="s">
        <v>357</v>
      </c>
      <c r="B222" s="113" t="s">
        <v>168</v>
      </c>
      <c r="C222" s="113" t="s">
        <v>168</v>
      </c>
      <c r="D222" s="833" t="s">
        <v>168</v>
      </c>
      <c r="E222" s="79"/>
    </row>
    <row r="223" spans="1:9" x14ac:dyDescent="0.2">
      <c r="A223" s="90" t="s">
        <v>489</v>
      </c>
      <c r="B223" s="113">
        <v>1</v>
      </c>
      <c r="C223" s="113" t="s">
        <v>168</v>
      </c>
      <c r="D223" s="833">
        <v>1</v>
      </c>
      <c r="E223" s="79"/>
    </row>
    <row r="224" spans="1:9" x14ac:dyDescent="0.2">
      <c r="B224" s="77"/>
      <c r="C224" s="77"/>
      <c r="D224" s="833"/>
      <c r="E224" s="79"/>
    </row>
    <row r="225" spans="1:5" x14ac:dyDescent="0.2">
      <c r="A225" s="90" t="s">
        <v>492</v>
      </c>
      <c r="B225" s="77" t="s">
        <v>168</v>
      </c>
      <c r="C225" s="89" t="s">
        <v>168</v>
      </c>
      <c r="D225" s="833" t="s">
        <v>168</v>
      </c>
      <c r="E225" s="79"/>
    </row>
    <row r="226" spans="1:5" x14ac:dyDescent="0.2">
      <c r="B226" s="77"/>
      <c r="C226" s="77"/>
      <c r="D226" s="833"/>
      <c r="E226" s="79"/>
    </row>
    <row r="227" spans="1:5" x14ac:dyDescent="0.2">
      <c r="A227" s="96" t="s">
        <v>152</v>
      </c>
      <c r="B227" s="97">
        <v>14</v>
      </c>
      <c r="C227" s="97">
        <v>19</v>
      </c>
      <c r="D227" s="835">
        <v>33</v>
      </c>
      <c r="E227" s="79"/>
    </row>
    <row r="228" spans="1:5" x14ac:dyDescent="0.2">
      <c r="A228" s="124"/>
      <c r="B228" s="102" t="str">
        <f>IF(AND(B227="-",SUM(B205:B225)=0),"",IF(B227=SUM(B205:B225),"","TOTALS DON’T MATCH SUM OF THE PART"))</f>
        <v/>
      </c>
      <c r="C228" s="102" t="str">
        <f>IF(AND(C227="-",SUM(C205:C225)=0),"",IF(C227=SUM(C205:C225),"","TOTALS DON’T MATCH SUM OF THE PART"))</f>
        <v/>
      </c>
      <c r="D228" s="102" t="str">
        <f>IF(AND(D227="-",SUM(D205:D225)=0),"",IF(D227=SUM(D205:D225),"","TOTALS DON’T MATCH SUM OF THE PART"))</f>
        <v/>
      </c>
    </row>
    <row r="229" spans="1:5" x14ac:dyDescent="0.2">
      <c r="B229" s="121" t="str">
        <f>IF(B227=B10,"","ERROR WITH TOP TABLE")</f>
        <v/>
      </c>
      <c r="C229" s="121" t="str">
        <f>IF(C227=C10,"","ERROR WITH TOP TABLE")</f>
        <v/>
      </c>
      <c r="D229" s="121" t="str">
        <f>IF(D227=D10,"","ERROR WITH TOP TABLE")</f>
        <v/>
      </c>
    </row>
    <row r="230" spans="1:5" x14ac:dyDescent="0.2">
      <c r="A230" s="85" t="s">
        <v>154</v>
      </c>
    </row>
    <row r="231" spans="1:5" ht="38.25" customHeight="1" x14ac:dyDescent="0.2">
      <c r="A231" s="1291" t="s">
        <v>691</v>
      </c>
      <c r="B231" s="1292"/>
      <c r="C231" s="1292"/>
      <c r="D231" s="1292"/>
    </row>
    <row r="232" spans="1:5" ht="39.75" customHeight="1" x14ac:dyDescent="0.2">
      <c r="A232" s="1293" t="s">
        <v>692</v>
      </c>
      <c r="B232" s="1294"/>
      <c r="C232" s="1294"/>
      <c r="D232" s="1294"/>
    </row>
    <row r="233" spans="1:5" x14ac:dyDescent="0.2">
      <c r="A233" s="122"/>
      <c r="B233" s="123"/>
      <c r="C233" s="123"/>
      <c r="D233" s="123"/>
    </row>
    <row r="234" spans="1:5" x14ac:dyDescent="0.2">
      <c r="A234" s="92" t="s">
        <v>99</v>
      </c>
      <c r="B234" s="123"/>
      <c r="C234" s="123"/>
      <c r="D234" s="123"/>
    </row>
    <row r="235" spans="1:5" x14ac:dyDescent="0.2">
      <c r="A235" s="93" t="s">
        <v>102</v>
      </c>
      <c r="B235" s="77"/>
      <c r="C235" s="77"/>
      <c r="D235" s="77"/>
    </row>
  </sheetData>
  <mergeCells count="4">
    <mergeCell ref="J3:M3"/>
    <mergeCell ref="A3:D3"/>
    <mergeCell ref="A231:D231"/>
    <mergeCell ref="A232:D232"/>
  </mergeCells>
  <phoneticPr fontId="2" type="noConversion"/>
  <conditionalFormatting sqref="E6:E18 E45:E65 E70:E88 E92:E109 E113:E129 E134:E150 E155:E173 E178:E200 E205:E227 B66:D66 B88:D88 B109:D109 B130:D130 B151:D151 B174:D174 B201:D201 B228:D228 E21:E43">
    <cfRule type="cellIs" dxfId="27" priority="2" stopIfTrue="1" operator="notEqual">
      <formula>""""""</formula>
    </cfRule>
  </conditionalFormatting>
  <hyperlinks>
    <hyperlink ref="D1" location="Index!A1" display="Index"/>
  </hyperlinks>
  <pageMargins left="0.74803149606299213" right="0.74803149606299213" top="0.98425196850393704" bottom="0.98425196850393704" header="0.51181102362204722" footer="0.51181102362204722"/>
  <pageSetup paperSize="9" scale="52" orientation="portrait" r:id="rId1"/>
  <headerFooter alignWithMargins="0">
    <oddHeader>&amp;CCourt Statistics Quarterly 
Additional Tables - 2014</oddHeader>
    <oddFooter>Page &amp;P of &amp;N</oddFooter>
  </headerFooter>
  <rowBreaks count="3" manualBreakCount="3">
    <brk id="88" max="3" man="1"/>
    <brk id="151" max="3" man="1"/>
    <brk id="201"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27"/>
  <sheetViews>
    <sheetView zoomScaleSheetLayoutView="115" workbookViewId="0">
      <selection activeCell="B70" sqref="B70"/>
    </sheetView>
  </sheetViews>
  <sheetFormatPr defaultRowHeight="12.75" x14ac:dyDescent="0.2"/>
  <cols>
    <col min="1" max="1" width="7.5703125" style="272" customWidth="1"/>
    <col min="2" max="6" width="14.140625" style="272" customWidth="1"/>
    <col min="7" max="11" width="9" style="272" customWidth="1"/>
    <col min="12" max="12" width="9.140625" style="272"/>
    <col min="13" max="13" width="10.140625" style="272" bestFit="1" customWidth="1"/>
    <col min="14" max="16384" width="9.140625" style="272"/>
  </cols>
  <sheetData>
    <row r="1" spans="1:12" x14ac:dyDescent="0.2">
      <c r="A1" s="605" t="s">
        <v>241</v>
      </c>
      <c r="B1" s="605"/>
      <c r="C1" s="605"/>
      <c r="F1" s="188" t="s">
        <v>531</v>
      </c>
    </row>
    <row r="2" spans="1:12" x14ac:dyDescent="0.2">
      <c r="A2" s="605" t="s">
        <v>549</v>
      </c>
      <c r="B2" s="605"/>
      <c r="C2" s="605"/>
    </row>
    <row r="3" spans="1:12" x14ac:dyDescent="0.2">
      <c r="A3" s="272" t="s">
        <v>645</v>
      </c>
    </row>
    <row r="5" spans="1:12" s="598" customFormat="1" ht="63.75" x14ac:dyDescent="0.2">
      <c r="A5" s="606"/>
      <c r="B5" s="619" t="s">
        <v>609</v>
      </c>
      <c r="C5" s="619" t="s">
        <v>610</v>
      </c>
      <c r="D5" s="619" t="s">
        <v>585</v>
      </c>
      <c r="E5" s="619" t="s">
        <v>611</v>
      </c>
      <c r="F5" s="618" t="s">
        <v>612</v>
      </c>
    </row>
    <row r="6" spans="1:12" x14ac:dyDescent="0.2">
      <c r="A6" s="607">
        <v>2004</v>
      </c>
      <c r="B6" s="608">
        <v>3320</v>
      </c>
      <c r="C6" s="608">
        <v>6400</v>
      </c>
      <c r="D6" s="608">
        <v>3247</v>
      </c>
      <c r="E6" s="608">
        <v>430</v>
      </c>
      <c r="F6" s="609">
        <v>13397</v>
      </c>
      <c r="G6" s="610"/>
      <c r="H6" s="282"/>
      <c r="I6" s="282"/>
      <c r="J6" s="282"/>
      <c r="K6" s="275"/>
      <c r="L6" s="275"/>
    </row>
    <row r="7" spans="1:12" x14ac:dyDescent="0.2">
      <c r="A7" s="607">
        <v>2005</v>
      </c>
      <c r="B7" s="608">
        <v>3062</v>
      </c>
      <c r="C7" s="608">
        <v>5939</v>
      </c>
      <c r="D7" s="608">
        <v>4438</v>
      </c>
      <c r="E7" s="608">
        <v>333</v>
      </c>
      <c r="F7" s="609">
        <v>13772</v>
      </c>
      <c r="G7" s="610"/>
    </row>
    <row r="8" spans="1:12" x14ac:dyDescent="0.2">
      <c r="A8" s="607">
        <v>2006</v>
      </c>
      <c r="B8" s="608">
        <v>2459</v>
      </c>
      <c r="C8" s="608">
        <v>6315</v>
      </c>
      <c r="D8" s="608">
        <v>4082</v>
      </c>
      <c r="E8" s="608">
        <v>366</v>
      </c>
      <c r="F8" s="609">
        <v>13222</v>
      </c>
      <c r="G8" s="610"/>
    </row>
    <row r="9" spans="1:12" x14ac:dyDescent="0.2">
      <c r="A9" s="607">
        <v>2007</v>
      </c>
      <c r="B9" s="608">
        <v>2205</v>
      </c>
      <c r="C9" s="608">
        <v>5756</v>
      </c>
      <c r="D9" s="608">
        <v>4528</v>
      </c>
      <c r="E9" s="608">
        <v>528</v>
      </c>
      <c r="F9" s="609">
        <v>13017</v>
      </c>
      <c r="G9" s="610"/>
    </row>
    <row r="10" spans="1:12" x14ac:dyDescent="0.2">
      <c r="A10" s="607">
        <v>2008</v>
      </c>
      <c r="B10" s="608">
        <v>1888</v>
      </c>
      <c r="C10" s="608">
        <v>5146</v>
      </c>
      <c r="D10" s="608">
        <v>4710</v>
      </c>
      <c r="E10" s="608">
        <v>387</v>
      </c>
      <c r="F10" s="609">
        <v>12131</v>
      </c>
      <c r="G10" s="610"/>
    </row>
    <row r="11" spans="1:12" x14ac:dyDescent="0.2">
      <c r="A11" s="607">
        <v>2009</v>
      </c>
      <c r="B11" s="608">
        <v>1788</v>
      </c>
      <c r="C11" s="608">
        <v>4319</v>
      </c>
      <c r="D11" s="608">
        <v>5054</v>
      </c>
      <c r="E11" s="608">
        <v>365</v>
      </c>
      <c r="F11" s="609">
        <v>11526</v>
      </c>
      <c r="G11" s="610"/>
    </row>
    <row r="12" spans="1:12" x14ac:dyDescent="0.2">
      <c r="A12" s="607">
        <v>2010</v>
      </c>
      <c r="B12" s="608">
        <v>1788</v>
      </c>
      <c r="C12" s="608">
        <v>4542</v>
      </c>
      <c r="D12" s="608">
        <v>4960</v>
      </c>
      <c r="E12" s="608">
        <v>289</v>
      </c>
      <c r="F12" s="609">
        <v>11579</v>
      </c>
      <c r="G12" s="610"/>
    </row>
    <row r="13" spans="1:12" x14ac:dyDescent="0.2">
      <c r="A13" s="607">
        <v>2011</v>
      </c>
      <c r="B13" s="608">
        <v>2031</v>
      </c>
      <c r="C13" s="608">
        <v>4344</v>
      </c>
      <c r="D13" s="608">
        <v>4980</v>
      </c>
      <c r="E13" s="608">
        <v>206</v>
      </c>
      <c r="F13" s="609">
        <v>11561</v>
      </c>
      <c r="G13" s="610"/>
    </row>
    <row r="14" spans="1:12" x14ac:dyDescent="0.2">
      <c r="A14" s="607">
        <v>2012</v>
      </c>
      <c r="B14" s="608">
        <v>1067</v>
      </c>
      <c r="C14" s="608">
        <v>4440</v>
      </c>
      <c r="D14" s="608">
        <v>5427</v>
      </c>
      <c r="E14" s="608">
        <v>373</v>
      </c>
      <c r="F14" s="609">
        <v>11307</v>
      </c>
      <c r="G14" s="610"/>
    </row>
    <row r="15" spans="1:12" x14ac:dyDescent="0.2">
      <c r="A15" s="607">
        <v>2013</v>
      </c>
      <c r="B15" s="611">
        <v>2333</v>
      </c>
      <c r="C15" s="611">
        <v>4001</v>
      </c>
      <c r="D15" s="611">
        <v>5598</v>
      </c>
      <c r="E15" s="611">
        <v>474</v>
      </c>
      <c r="F15" s="609">
        <v>12406</v>
      </c>
      <c r="G15" s="610"/>
    </row>
    <row r="16" spans="1:12" x14ac:dyDescent="0.2">
      <c r="A16" s="607">
        <v>2014</v>
      </c>
      <c r="B16" s="611">
        <v>2895</v>
      </c>
      <c r="C16" s="611">
        <v>4614</v>
      </c>
      <c r="D16" s="611">
        <v>7152</v>
      </c>
      <c r="E16" s="611">
        <v>569</v>
      </c>
      <c r="F16" s="609">
        <v>15230</v>
      </c>
      <c r="G16" s="610"/>
    </row>
    <row r="17" spans="1:7" x14ac:dyDescent="0.2">
      <c r="A17" s="612">
        <v>2015</v>
      </c>
      <c r="B17" s="613">
        <v>3194</v>
      </c>
      <c r="C17" s="613">
        <v>5219</v>
      </c>
      <c r="D17" s="613">
        <v>7286</v>
      </c>
      <c r="E17" s="614">
        <v>244</v>
      </c>
      <c r="F17" s="615">
        <v>15943</v>
      </c>
      <c r="G17" s="610"/>
    </row>
    <row r="18" spans="1:7" x14ac:dyDescent="0.2">
      <c r="A18" s="607"/>
      <c r="B18" s="611"/>
      <c r="C18" s="611"/>
      <c r="D18" s="611"/>
      <c r="E18" s="1061"/>
      <c r="F18" s="609"/>
      <c r="G18" s="610"/>
    </row>
    <row r="19" spans="1:7" x14ac:dyDescent="0.2">
      <c r="A19" s="280" t="s">
        <v>154</v>
      </c>
      <c r="F19" s="616"/>
    </row>
    <row r="20" spans="1:7" x14ac:dyDescent="0.2">
      <c r="A20" s="617" t="s">
        <v>607</v>
      </c>
    </row>
    <row r="21" spans="1:7" x14ac:dyDescent="0.2">
      <c r="A21" s="617"/>
    </row>
    <row r="22" spans="1:7" x14ac:dyDescent="0.2">
      <c r="A22" s="92" t="s">
        <v>99</v>
      </c>
    </row>
    <row r="23" spans="1:7" x14ac:dyDescent="0.2">
      <c r="A23" s="93" t="s">
        <v>102</v>
      </c>
    </row>
    <row r="24" spans="1:7" x14ac:dyDescent="0.2">
      <c r="B24" s="616"/>
      <c r="C24" s="616"/>
      <c r="D24" s="616"/>
      <c r="E24" s="616"/>
      <c r="F24" s="616"/>
    </row>
    <row r="26" spans="1:7" x14ac:dyDescent="0.2">
      <c r="B26" s="605"/>
    </row>
    <row r="27" spans="1:7" x14ac:dyDescent="0.2">
      <c r="B27" s="616"/>
      <c r="C27" s="616"/>
      <c r="D27" s="616"/>
      <c r="E27" s="616"/>
    </row>
  </sheetData>
  <phoneticPr fontId="2" type="noConversion"/>
  <hyperlinks>
    <hyperlink ref="F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27"/>
  <sheetViews>
    <sheetView zoomScaleSheetLayoutView="115" workbookViewId="0">
      <selection activeCell="B70" sqref="B70"/>
    </sheetView>
  </sheetViews>
  <sheetFormatPr defaultRowHeight="12.75" x14ac:dyDescent="0.2"/>
  <cols>
    <col min="1" max="1" width="11.28515625" style="163" customWidth="1"/>
    <col min="2" max="4" width="17.85546875" style="163" customWidth="1"/>
    <col min="5" max="5" width="18.42578125" style="163" customWidth="1"/>
    <col min="6" max="8" width="17.85546875" style="163" customWidth="1"/>
    <col min="9" max="9" width="15.42578125" style="163" customWidth="1"/>
    <col min="10" max="16384" width="9.140625" style="163"/>
  </cols>
  <sheetData>
    <row r="1" spans="1:10" x14ac:dyDescent="0.2">
      <c r="A1" s="159" t="s">
        <v>242</v>
      </c>
      <c r="D1" s="188"/>
      <c r="E1" s="188"/>
      <c r="I1" s="188" t="s">
        <v>531</v>
      </c>
    </row>
    <row r="2" spans="1:10" x14ac:dyDescent="0.2">
      <c r="A2" s="512" t="s">
        <v>509</v>
      </c>
      <c r="B2" s="204"/>
      <c r="C2" s="204"/>
      <c r="D2" s="204"/>
      <c r="E2" s="192"/>
    </row>
    <row r="3" spans="1:10" x14ac:dyDescent="0.2">
      <c r="A3" s="1316" t="s">
        <v>746</v>
      </c>
      <c r="B3" s="1372"/>
      <c r="C3" s="1372"/>
      <c r="D3" s="1372"/>
      <c r="E3" s="1372"/>
      <c r="F3" s="1372"/>
    </row>
    <row r="4" spans="1:10" x14ac:dyDescent="0.2">
      <c r="A4" s="176"/>
      <c r="E4" s="176"/>
    </row>
    <row r="5" spans="1:10" ht="12.75" customHeight="1" x14ac:dyDescent="0.2">
      <c r="A5" s="260"/>
      <c r="B5" s="1330" t="s">
        <v>299</v>
      </c>
      <c r="C5" s="1330"/>
      <c r="D5" s="1330"/>
      <c r="E5" s="1330"/>
      <c r="F5" s="1330" t="s">
        <v>508</v>
      </c>
      <c r="G5" s="1330"/>
      <c r="H5" s="1330"/>
      <c r="I5" s="1330"/>
    </row>
    <row r="6" spans="1:10" ht="12.75" customHeight="1" x14ac:dyDescent="0.2">
      <c r="A6" s="1322"/>
      <c r="B6" s="1331" t="s">
        <v>322</v>
      </c>
      <c r="C6" s="1331"/>
      <c r="D6" s="1331" t="s">
        <v>111</v>
      </c>
      <c r="E6" s="1331"/>
      <c r="F6" s="1331" t="s">
        <v>323</v>
      </c>
      <c r="G6" s="1331"/>
      <c r="H6" s="1331" t="s">
        <v>111</v>
      </c>
      <c r="I6" s="1331"/>
    </row>
    <row r="7" spans="1:10" ht="33" customHeight="1" x14ac:dyDescent="0.2">
      <c r="A7" s="1323"/>
      <c r="B7" s="653" t="s">
        <v>613</v>
      </c>
      <c r="C7" s="653" t="s">
        <v>614</v>
      </c>
      <c r="D7" s="653" t="s">
        <v>613</v>
      </c>
      <c r="E7" s="653" t="s">
        <v>614</v>
      </c>
      <c r="F7" s="653" t="s">
        <v>613</v>
      </c>
      <c r="G7" s="653" t="s">
        <v>614</v>
      </c>
      <c r="H7" s="653" t="s">
        <v>613</v>
      </c>
      <c r="I7" s="653" t="s">
        <v>614</v>
      </c>
    </row>
    <row r="8" spans="1:10" x14ac:dyDescent="0.2">
      <c r="A8" s="363">
        <v>2003</v>
      </c>
      <c r="B8" s="654">
        <v>5</v>
      </c>
      <c r="C8" s="655">
        <v>28714</v>
      </c>
      <c r="D8" s="654">
        <v>25</v>
      </c>
      <c r="E8" s="655">
        <v>664726</v>
      </c>
      <c r="F8" s="656">
        <v>32</v>
      </c>
      <c r="G8" s="657">
        <v>109684</v>
      </c>
      <c r="H8" s="656">
        <v>29</v>
      </c>
      <c r="I8" s="657">
        <v>2244629</v>
      </c>
    </row>
    <row r="9" spans="1:10" x14ac:dyDescent="0.2">
      <c r="A9" s="363">
        <v>2004</v>
      </c>
      <c r="B9" s="654">
        <v>2</v>
      </c>
      <c r="C9" s="655">
        <v>8255</v>
      </c>
      <c r="D9" s="654">
        <v>19</v>
      </c>
      <c r="E9" s="655">
        <v>774240</v>
      </c>
      <c r="F9" s="656">
        <v>32</v>
      </c>
      <c r="G9" s="657">
        <v>110000</v>
      </c>
      <c r="H9" s="656">
        <v>33</v>
      </c>
      <c r="I9" s="657">
        <v>1668752</v>
      </c>
      <c r="J9" s="658"/>
    </row>
    <row r="10" spans="1:10" x14ac:dyDescent="0.2">
      <c r="A10" s="363">
        <v>2005</v>
      </c>
      <c r="B10" s="654">
        <v>5</v>
      </c>
      <c r="C10" s="655">
        <v>33236.910000000003</v>
      </c>
      <c r="D10" s="654">
        <v>10</v>
      </c>
      <c r="E10" s="655">
        <v>342525.6</v>
      </c>
      <c r="F10" s="656">
        <v>25</v>
      </c>
      <c r="G10" s="657">
        <v>108263</v>
      </c>
      <c r="H10" s="656">
        <v>24</v>
      </c>
      <c r="I10" s="657">
        <v>1235405</v>
      </c>
    </row>
    <row r="11" spans="1:10" x14ac:dyDescent="0.2">
      <c r="A11" s="363">
        <v>2006</v>
      </c>
      <c r="B11" s="654" t="s">
        <v>168</v>
      </c>
      <c r="C11" s="655" t="s">
        <v>168</v>
      </c>
      <c r="D11" s="654">
        <v>10</v>
      </c>
      <c r="E11" s="655">
        <v>737033</v>
      </c>
      <c r="F11" s="656">
        <v>25</v>
      </c>
      <c r="G11" s="657">
        <v>108497</v>
      </c>
      <c r="H11" s="656">
        <v>14</v>
      </c>
      <c r="I11" s="657">
        <v>1433752</v>
      </c>
    </row>
    <row r="12" spans="1:10" x14ac:dyDescent="0.2">
      <c r="A12" s="363">
        <v>2007</v>
      </c>
      <c r="B12" s="654">
        <v>4</v>
      </c>
      <c r="C12" s="655">
        <v>18006</v>
      </c>
      <c r="D12" s="654">
        <v>8</v>
      </c>
      <c r="E12" s="655">
        <v>442428</v>
      </c>
      <c r="F12" s="656">
        <v>30</v>
      </c>
      <c r="G12" s="657">
        <v>95374.11</v>
      </c>
      <c r="H12" s="656">
        <v>24</v>
      </c>
      <c r="I12" s="657">
        <v>1652138.23</v>
      </c>
    </row>
    <row r="13" spans="1:10" x14ac:dyDescent="0.2">
      <c r="A13" s="363">
        <v>2008</v>
      </c>
      <c r="B13" s="654">
        <v>4</v>
      </c>
      <c r="C13" s="655">
        <v>142289</v>
      </c>
      <c r="D13" s="654">
        <v>9</v>
      </c>
      <c r="E13" s="657">
        <v>805127</v>
      </c>
      <c r="F13" s="656">
        <v>26</v>
      </c>
      <c r="G13" s="657">
        <v>86251</v>
      </c>
      <c r="H13" s="656">
        <v>30</v>
      </c>
      <c r="I13" s="657">
        <v>2164421</v>
      </c>
    </row>
    <row r="14" spans="1:10" x14ac:dyDescent="0.2">
      <c r="A14" s="363">
        <v>2009</v>
      </c>
      <c r="B14" s="654" t="s">
        <v>168</v>
      </c>
      <c r="C14" s="655" t="s">
        <v>168</v>
      </c>
      <c r="D14" s="654" t="s">
        <v>168</v>
      </c>
      <c r="E14" s="655" t="s">
        <v>168</v>
      </c>
      <c r="F14" s="656">
        <v>37</v>
      </c>
      <c r="G14" s="657">
        <v>156861</v>
      </c>
      <c r="H14" s="656">
        <v>30</v>
      </c>
      <c r="I14" s="657">
        <v>2329208</v>
      </c>
    </row>
    <row r="15" spans="1:10" x14ac:dyDescent="0.2">
      <c r="A15" s="363">
        <v>2010</v>
      </c>
      <c r="B15" s="654" t="s">
        <v>168</v>
      </c>
      <c r="C15" s="655" t="s">
        <v>168</v>
      </c>
      <c r="D15" s="654">
        <v>15</v>
      </c>
      <c r="E15" s="657">
        <v>973472</v>
      </c>
      <c r="F15" s="656">
        <v>25</v>
      </c>
      <c r="G15" s="657">
        <v>114234</v>
      </c>
      <c r="H15" s="656">
        <v>17</v>
      </c>
      <c r="I15" s="657">
        <v>1623749</v>
      </c>
    </row>
    <row r="16" spans="1:10" x14ac:dyDescent="0.2">
      <c r="A16" s="363">
        <v>2011</v>
      </c>
      <c r="B16" s="656">
        <v>1</v>
      </c>
      <c r="C16" s="657">
        <v>19774.16</v>
      </c>
      <c r="D16" s="656">
        <v>4</v>
      </c>
      <c r="E16" s="657">
        <v>363820.82</v>
      </c>
      <c r="F16" s="656">
        <v>23</v>
      </c>
      <c r="G16" s="657">
        <v>110362</v>
      </c>
      <c r="H16" s="656">
        <v>17</v>
      </c>
      <c r="I16" s="657">
        <v>985854</v>
      </c>
    </row>
    <row r="17" spans="1:10" x14ac:dyDescent="0.2">
      <c r="A17" s="363">
        <v>2012</v>
      </c>
      <c r="B17" s="67" t="s">
        <v>168</v>
      </c>
      <c r="C17" s="655" t="s">
        <v>168</v>
      </c>
      <c r="D17" s="67" t="s">
        <v>168</v>
      </c>
      <c r="E17" s="655" t="s">
        <v>168</v>
      </c>
      <c r="F17" s="656">
        <v>18</v>
      </c>
      <c r="G17" s="657">
        <v>141803</v>
      </c>
      <c r="H17" s="656">
        <v>10</v>
      </c>
      <c r="I17" s="657">
        <v>741184</v>
      </c>
    </row>
    <row r="18" spans="1:10" x14ac:dyDescent="0.2">
      <c r="A18" s="363">
        <v>2013</v>
      </c>
      <c r="B18" s="67">
        <v>1</v>
      </c>
      <c r="C18" s="659">
        <v>1933</v>
      </c>
      <c r="D18" s="67">
        <v>3</v>
      </c>
      <c r="E18" s="659">
        <v>177408</v>
      </c>
      <c r="F18" s="656">
        <v>30</v>
      </c>
      <c r="G18" s="657">
        <v>164527</v>
      </c>
      <c r="H18" s="656">
        <v>13</v>
      </c>
      <c r="I18" s="657">
        <v>647010</v>
      </c>
    </row>
    <row r="19" spans="1:10" x14ac:dyDescent="0.2">
      <c r="A19" s="316">
        <v>2014</v>
      </c>
      <c r="B19" s="67">
        <v>1</v>
      </c>
      <c r="C19" s="659" t="s">
        <v>168</v>
      </c>
      <c r="D19" s="67">
        <v>10</v>
      </c>
      <c r="E19" s="659">
        <v>421987</v>
      </c>
      <c r="F19" s="656">
        <v>32</v>
      </c>
      <c r="G19" s="657">
        <v>175433</v>
      </c>
      <c r="H19" s="656">
        <v>25</v>
      </c>
      <c r="I19" s="657">
        <v>2529419</v>
      </c>
    </row>
    <row r="20" spans="1:10" x14ac:dyDescent="0.2">
      <c r="A20" s="1080">
        <v>2015</v>
      </c>
      <c r="B20" s="1081">
        <v>2</v>
      </c>
      <c r="C20" s="1082">
        <v>19379</v>
      </c>
      <c r="D20" s="1081">
        <v>1</v>
      </c>
      <c r="E20" s="1082">
        <v>333780</v>
      </c>
      <c r="F20" s="660">
        <v>43</v>
      </c>
      <c r="G20" s="661">
        <v>275110</v>
      </c>
      <c r="H20" s="660">
        <v>13</v>
      </c>
      <c r="I20" s="661">
        <v>844168</v>
      </c>
    </row>
    <row r="21" spans="1:10" x14ac:dyDescent="0.2">
      <c r="A21" s="363"/>
      <c r="B21" s="654"/>
      <c r="C21" s="655"/>
      <c r="D21" s="654"/>
      <c r="E21" s="655"/>
      <c r="F21" s="656"/>
      <c r="G21" s="657"/>
      <c r="H21" s="656"/>
      <c r="I21" s="657"/>
    </row>
    <row r="22" spans="1:10" x14ac:dyDescent="0.2">
      <c r="A22" s="230" t="s">
        <v>154</v>
      </c>
      <c r="B22" s="105"/>
      <c r="C22" s="662"/>
      <c r="D22" s="105"/>
      <c r="E22" s="663"/>
      <c r="F22" s="114"/>
      <c r="G22" s="663"/>
      <c r="H22" s="105"/>
      <c r="I22" s="664"/>
      <c r="J22" s="176"/>
    </row>
    <row r="23" spans="1:10" ht="24.75" customHeight="1" x14ac:dyDescent="0.2">
      <c r="A23" s="1429" t="s">
        <v>608</v>
      </c>
      <c r="B23" s="1429"/>
      <c r="C23" s="1429"/>
      <c r="D23" s="1429"/>
      <c r="E23" s="1429"/>
      <c r="F23" s="1495"/>
      <c r="G23" s="1495"/>
      <c r="H23" s="1495"/>
    </row>
    <row r="24" spans="1:10" x14ac:dyDescent="0.2">
      <c r="A24" s="482" t="s">
        <v>747</v>
      </c>
      <c r="B24" s="91"/>
      <c r="C24" s="91"/>
      <c r="D24" s="91"/>
      <c r="E24" s="91"/>
      <c r="F24" s="91"/>
      <c r="G24" s="91"/>
      <c r="H24" s="91"/>
    </row>
    <row r="25" spans="1:10" x14ac:dyDescent="0.2">
      <c r="A25" s="91"/>
      <c r="B25" s="91"/>
      <c r="C25" s="91"/>
      <c r="D25" s="91"/>
      <c r="E25" s="91"/>
      <c r="F25" s="91"/>
      <c r="G25" s="91"/>
      <c r="H25" s="91"/>
    </row>
    <row r="26" spans="1:10" x14ac:dyDescent="0.2">
      <c r="A26" s="92" t="s">
        <v>99</v>
      </c>
      <c r="B26" s="91"/>
      <c r="C26" s="91"/>
      <c r="D26" s="91"/>
      <c r="E26" s="91"/>
      <c r="F26" s="91"/>
      <c r="G26" s="91"/>
      <c r="H26" s="91"/>
    </row>
    <row r="27" spans="1:10" x14ac:dyDescent="0.2">
      <c r="A27" s="93" t="s">
        <v>102</v>
      </c>
    </row>
  </sheetData>
  <mergeCells count="9">
    <mergeCell ref="A23:H23"/>
    <mergeCell ref="A3:F3"/>
    <mergeCell ref="F5:I5"/>
    <mergeCell ref="F6:G6"/>
    <mergeCell ref="H6:I6"/>
    <mergeCell ref="A6:A7"/>
    <mergeCell ref="B6:C6"/>
    <mergeCell ref="D6:E6"/>
    <mergeCell ref="B5:E5"/>
  </mergeCells>
  <phoneticPr fontId="2" type="noConversion"/>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20"/>
  <sheetViews>
    <sheetView zoomScaleSheetLayoutView="100" workbookViewId="0">
      <selection activeCell="B70" sqref="B70"/>
    </sheetView>
  </sheetViews>
  <sheetFormatPr defaultRowHeight="12.75" x14ac:dyDescent="0.2"/>
  <cols>
    <col min="1" max="1" width="19" style="90" customWidth="1"/>
    <col min="2" max="2" width="13" style="89" customWidth="1"/>
    <col min="3" max="8" width="11.7109375" style="89" customWidth="1"/>
    <col min="9" max="16384" width="9.140625" style="90"/>
  </cols>
  <sheetData>
    <row r="1" spans="1:9" x14ac:dyDescent="0.2">
      <c r="A1" s="85" t="s">
        <v>649</v>
      </c>
      <c r="B1" s="90"/>
      <c r="C1" s="90"/>
      <c r="D1" s="90"/>
      <c r="E1" s="90"/>
      <c r="F1" s="90"/>
      <c r="G1" s="90"/>
      <c r="H1" s="104" t="s">
        <v>531</v>
      </c>
    </row>
    <row r="2" spans="1:9" x14ac:dyDescent="0.2">
      <c r="A2" s="85" t="s">
        <v>300</v>
      </c>
      <c r="B2" s="90"/>
      <c r="C2" s="90"/>
      <c r="D2" s="90"/>
      <c r="E2" s="90"/>
      <c r="F2" s="90"/>
      <c r="G2" s="90"/>
      <c r="H2" s="90"/>
    </row>
    <row r="3" spans="1:9" x14ac:dyDescent="0.2">
      <c r="A3" s="126" t="s">
        <v>733</v>
      </c>
      <c r="B3" s="90"/>
      <c r="C3" s="90"/>
      <c r="D3" s="90"/>
      <c r="E3" s="90"/>
      <c r="F3" s="90"/>
      <c r="G3" s="90"/>
      <c r="H3" s="90"/>
    </row>
    <row r="4" spans="1:9" x14ac:dyDescent="0.2">
      <c r="A4" s="126"/>
      <c r="B4" s="90"/>
      <c r="C4" s="90"/>
      <c r="D4" s="90"/>
      <c r="E4" s="90"/>
      <c r="F4" s="90"/>
      <c r="G4" s="90"/>
      <c r="H4" s="90"/>
    </row>
    <row r="5" spans="1:9" x14ac:dyDescent="0.2">
      <c r="A5" s="1299"/>
      <c r="B5" s="1297" t="s">
        <v>368</v>
      </c>
      <c r="C5" s="1298" t="s">
        <v>305</v>
      </c>
      <c r="D5" s="1298"/>
      <c r="E5" s="1298"/>
      <c r="F5" s="1298"/>
      <c r="G5" s="1298"/>
      <c r="H5" s="1297" t="s">
        <v>369</v>
      </c>
    </row>
    <row r="6" spans="1:9" ht="25.5" x14ac:dyDescent="0.2">
      <c r="A6" s="1296"/>
      <c r="B6" s="1296"/>
      <c r="C6" s="64" t="s">
        <v>370</v>
      </c>
      <c r="D6" s="64" t="s">
        <v>371</v>
      </c>
      <c r="E6" s="64" t="s">
        <v>372</v>
      </c>
      <c r="F6" s="64" t="s">
        <v>355</v>
      </c>
      <c r="G6" s="64" t="s">
        <v>373</v>
      </c>
      <c r="H6" s="1296"/>
    </row>
    <row r="7" spans="1:9" x14ac:dyDescent="0.2">
      <c r="A7" s="127">
        <v>2009</v>
      </c>
      <c r="B7" s="822">
        <v>118</v>
      </c>
      <c r="C7" s="114">
        <v>1</v>
      </c>
      <c r="D7" s="114">
        <v>43</v>
      </c>
      <c r="E7" s="114">
        <v>1</v>
      </c>
      <c r="F7" s="114">
        <v>59</v>
      </c>
      <c r="G7" s="114" t="s">
        <v>168</v>
      </c>
      <c r="H7" s="812">
        <v>104</v>
      </c>
      <c r="I7" s="50"/>
    </row>
    <row r="8" spans="1:9" x14ac:dyDescent="0.2">
      <c r="A8" s="127">
        <v>2010</v>
      </c>
      <c r="B8" s="155">
        <v>247</v>
      </c>
      <c r="C8" s="114">
        <v>3</v>
      </c>
      <c r="D8" s="114">
        <v>83</v>
      </c>
      <c r="E8" s="114">
        <v>1</v>
      </c>
      <c r="F8" s="114">
        <v>133</v>
      </c>
      <c r="G8" s="114" t="s">
        <v>168</v>
      </c>
      <c r="H8" s="812">
        <v>220</v>
      </c>
      <c r="I8" s="50"/>
    </row>
    <row r="9" spans="1:9" x14ac:dyDescent="0.2">
      <c r="A9" s="127">
        <v>2011</v>
      </c>
      <c r="B9" s="155">
        <v>208</v>
      </c>
      <c r="C9" s="114" t="s">
        <v>168</v>
      </c>
      <c r="D9" s="114">
        <v>59</v>
      </c>
      <c r="E9" s="114" t="s">
        <v>168</v>
      </c>
      <c r="F9" s="114">
        <v>143</v>
      </c>
      <c r="G9" s="114" t="s">
        <v>168</v>
      </c>
      <c r="H9" s="812">
        <v>202</v>
      </c>
      <c r="I9" s="50"/>
    </row>
    <row r="10" spans="1:9" x14ac:dyDescent="0.2">
      <c r="A10" s="127">
        <v>2012</v>
      </c>
      <c r="B10" s="155">
        <v>217</v>
      </c>
      <c r="C10" s="114">
        <v>6</v>
      </c>
      <c r="D10" s="114">
        <v>72</v>
      </c>
      <c r="E10" s="114" t="s">
        <v>168</v>
      </c>
      <c r="F10" s="114">
        <v>129</v>
      </c>
      <c r="G10" s="114" t="s">
        <v>168</v>
      </c>
      <c r="H10" s="812">
        <v>207</v>
      </c>
      <c r="I10" s="50"/>
    </row>
    <row r="11" spans="1:9" x14ac:dyDescent="0.2">
      <c r="A11" s="127">
        <v>2013</v>
      </c>
      <c r="B11" s="155">
        <v>252</v>
      </c>
      <c r="C11" s="114" t="s">
        <v>168</v>
      </c>
      <c r="D11" s="114">
        <v>66</v>
      </c>
      <c r="E11" s="114" t="s">
        <v>168</v>
      </c>
      <c r="F11" s="114">
        <v>137</v>
      </c>
      <c r="G11" s="114" t="s">
        <v>168</v>
      </c>
      <c r="H11" s="812">
        <v>203</v>
      </c>
      <c r="I11" s="50"/>
    </row>
    <row r="12" spans="1:9" x14ac:dyDescent="0.2">
      <c r="A12" s="127">
        <v>2014</v>
      </c>
      <c r="B12" s="155">
        <v>247</v>
      </c>
      <c r="C12" s="105"/>
      <c r="D12" s="105">
        <v>77</v>
      </c>
      <c r="E12" s="105"/>
      <c r="F12" s="105">
        <v>156</v>
      </c>
      <c r="G12" s="105"/>
      <c r="H12" s="1074">
        <v>233</v>
      </c>
      <c r="I12" s="50"/>
    </row>
    <row r="13" spans="1:9" x14ac:dyDescent="0.2">
      <c r="A13" s="128">
        <v>2015</v>
      </c>
      <c r="B13" s="823">
        <v>242</v>
      </c>
      <c r="C13" s="120">
        <v>4</v>
      </c>
      <c r="D13" s="120">
        <v>76</v>
      </c>
      <c r="E13" s="120"/>
      <c r="F13" s="120">
        <v>153</v>
      </c>
      <c r="G13" s="120"/>
      <c r="H13" s="821">
        <v>233</v>
      </c>
      <c r="I13" s="50"/>
    </row>
    <row r="14" spans="1:9" x14ac:dyDescent="0.2">
      <c r="A14" s="126"/>
      <c r="B14" s="90"/>
      <c r="C14" s="90"/>
      <c r="D14" s="90"/>
      <c r="E14" s="90"/>
      <c r="F14" s="90"/>
      <c r="G14" s="90"/>
      <c r="H14" s="90"/>
      <c r="I14" s="50"/>
    </row>
    <row r="15" spans="1:9" x14ac:dyDescent="0.2">
      <c r="A15" s="136"/>
      <c r="B15" s="105"/>
      <c r="C15" s="105"/>
      <c r="D15" s="105"/>
      <c r="E15" s="105"/>
      <c r="F15" s="105"/>
      <c r="G15" s="105"/>
      <c r="H15" s="105"/>
      <c r="I15" s="50"/>
    </row>
    <row r="16" spans="1:9" x14ac:dyDescent="0.2">
      <c r="A16" s="1295" t="s">
        <v>734</v>
      </c>
      <c r="B16" s="1297" t="s">
        <v>368</v>
      </c>
      <c r="C16" s="1298" t="s">
        <v>305</v>
      </c>
      <c r="D16" s="1298"/>
      <c r="E16" s="1298"/>
      <c r="F16" s="1298"/>
      <c r="G16" s="1298"/>
      <c r="H16" s="1297" t="s">
        <v>369</v>
      </c>
      <c r="I16" s="50"/>
    </row>
    <row r="17" spans="1:9" ht="25.5" x14ac:dyDescent="0.2">
      <c r="A17" s="1296"/>
      <c r="B17" s="1296"/>
      <c r="C17" s="64" t="s">
        <v>370</v>
      </c>
      <c r="D17" s="64" t="s">
        <v>371</v>
      </c>
      <c r="E17" s="64" t="s">
        <v>372</v>
      </c>
      <c r="F17" s="64" t="s">
        <v>355</v>
      </c>
      <c r="G17" s="64" t="s">
        <v>373</v>
      </c>
      <c r="H17" s="1296"/>
      <c r="I17" s="50"/>
    </row>
    <row r="18" spans="1:9" x14ac:dyDescent="0.2">
      <c r="A18" s="1065"/>
      <c r="B18" s="1062"/>
      <c r="C18" s="1062"/>
      <c r="D18" s="1062"/>
      <c r="E18" s="1062"/>
      <c r="F18" s="1062"/>
      <c r="G18" s="1062"/>
      <c r="H18" s="1062"/>
      <c r="I18" s="50"/>
    </row>
    <row r="19" spans="1:9" x14ac:dyDescent="0.2">
      <c r="A19" s="85" t="s">
        <v>374</v>
      </c>
      <c r="B19" s="90"/>
      <c r="C19" s="90"/>
      <c r="D19" s="90"/>
      <c r="E19" s="90"/>
      <c r="F19" s="90"/>
      <c r="G19" s="90"/>
      <c r="H19" s="90"/>
      <c r="I19" s="50"/>
    </row>
    <row r="20" spans="1:9" x14ac:dyDescent="0.2">
      <c r="A20" s="130" t="s">
        <v>375</v>
      </c>
      <c r="B20" s="114"/>
      <c r="C20" s="78"/>
      <c r="D20" s="114"/>
      <c r="E20" s="78"/>
      <c r="F20" s="114"/>
      <c r="G20" s="78"/>
      <c r="H20" s="63"/>
      <c r="I20" s="50"/>
    </row>
    <row r="21" spans="1:9" x14ac:dyDescent="0.2">
      <c r="A21" s="87" t="s">
        <v>376</v>
      </c>
      <c r="B21" s="153">
        <v>203</v>
      </c>
      <c r="C21" s="78">
        <v>4</v>
      </c>
      <c r="D21" s="114">
        <v>62</v>
      </c>
      <c r="E21" s="78"/>
      <c r="F21" s="114">
        <v>132</v>
      </c>
      <c r="G21" s="78"/>
      <c r="H21" s="810">
        <v>198</v>
      </c>
      <c r="I21" s="50"/>
    </row>
    <row r="22" spans="1:9" x14ac:dyDescent="0.2">
      <c r="A22" s="87" t="s">
        <v>377</v>
      </c>
      <c r="B22" s="153">
        <v>6</v>
      </c>
      <c r="C22" s="78"/>
      <c r="D22" s="114">
        <v>3</v>
      </c>
      <c r="E22" s="78"/>
      <c r="F22" s="78">
        <v>5</v>
      </c>
      <c r="G22" s="78"/>
      <c r="H22" s="810">
        <v>8</v>
      </c>
      <c r="I22" s="50"/>
    </row>
    <row r="23" spans="1:9" x14ac:dyDescent="0.2">
      <c r="A23" s="130" t="s">
        <v>378</v>
      </c>
      <c r="B23" s="153"/>
      <c r="C23" s="78"/>
      <c r="D23" s="114"/>
      <c r="E23" s="114"/>
      <c r="F23" s="114"/>
      <c r="G23" s="78"/>
      <c r="H23" s="810"/>
      <c r="I23" s="50"/>
    </row>
    <row r="24" spans="1:9" x14ac:dyDescent="0.2">
      <c r="A24" s="87" t="s">
        <v>376</v>
      </c>
      <c r="B24" s="157">
        <v>3</v>
      </c>
      <c r="C24" s="78"/>
      <c r="D24" s="78">
        <v>4</v>
      </c>
      <c r="E24" s="78"/>
      <c r="F24" s="78">
        <v>0</v>
      </c>
      <c r="G24" s="78"/>
      <c r="H24" s="810">
        <v>4</v>
      </c>
      <c r="I24" s="50"/>
    </row>
    <row r="25" spans="1:9" x14ac:dyDescent="0.2">
      <c r="A25" s="87" t="s">
        <v>377</v>
      </c>
      <c r="B25" s="153">
        <v>8</v>
      </c>
      <c r="C25" s="78"/>
      <c r="D25" s="78">
        <v>4</v>
      </c>
      <c r="E25" s="78"/>
      <c r="F25" s="114">
        <v>3</v>
      </c>
      <c r="G25" s="78"/>
      <c r="H25" s="810">
        <v>7</v>
      </c>
      <c r="I25" s="50"/>
    </row>
    <row r="26" spans="1:9" x14ac:dyDescent="0.2">
      <c r="B26" s="153"/>
      <c r="C26" s="78"/>
      <c r="D26" s="114"/>
      <c r="E26" s="78"/>
      <c r="F26" s="114"/>
      <c r="G26" s="78"/>
      <c r="H26" s="824" t="s">
        <v>168</v>
      </c>
      <c r="I26" s="50"/>
    </row>
    <row r="27" spans="1:9" x14ac:dyDescent="0.2">
      <c r="A27" s="85" t="s">
        <v>379</v>
      </c>
      <c r="B27" s="153"/>
      <c r="C27" s="114"/>
      <c r="D27" s="114"/>
      <c r="E27" s="114"/>
      <c r="F27" s="114"/>
      <c r="G27" s="114"/>
      <c r="H27" s="810"/>
      <c r="I27" s="50"/>
    </row>
    <row r="28" spans="1:9" x14ac:dyDescent="0.2">
      <c r="A28" s="131" t="s">
        <v>380</v>
      </c>
      <c r="B28" s="157">
        <v>1</v>
      </c>
      <c r="C28" s="78"/>
      <c r="D28" s="78">
        <v>0</v>
      </c>
      <c r="E28" s="78"/>
      <c r="F28" s="78">
        <v>0</v>
      </c>
      <c r="G28" s="78"/>
      <c r="H28" s="810">
        <v>0</v>
      </c>
      <c r="I28" s="50"/>
    </row>
    <row r="29" spans="1:9" x14ac:dyDescent="0.2">
      <c r="B29" s="157"/>
      <c r="C29" s="78"/>
      <c r="D29" s="78"/>
      <c r="E29" s="78"/>
      <c r="F29" s="78"/>
      <c r="G29" s="78"/>
      <c r="H29" s="810"/>
      <c r="I29" s="50"/>
    </row>
    <row r="30" spans="1:9" x14ac:dyDescent="0.2">
      <c r="A30" s="85" t="s">
        <v>381</v>
      </c>
      <c r="B30" s="153"/>
      <c r="C30" s="114"/>
      <c r="D30" s="114"/>
      <c r="E30" s="114"/>
      <c r="F30" s="114"/>
      <c r="G30" s="114"/>
      <c r="H30" s="810"/>
      <c r="I30" s="50"/>
    </row>
    <row r="31" spans="1:9" x14ac:dyDescent="0.2">
      <c r="A31" s="130" t="s">
        <v>375</v>
      </c>
      <c r="B31" s="153"/>
      <c r="C31" s="114"/>
      <c r="D31" s="114"/>
      <c r="E31" s="114"/>
      <c r="F31" s="114"/>
      <c r="G31" s="114"/>
      <c r="H31" s="810"/>
      <c r="I31" s="50"/>
    </row>
    <row r="32" spans="1:9" x14ac:dyDescent="0.2">
      <c r="A32" s="87" t="s">
        <v>376</v>
      </c>
      <c r="B32" s="153">
        <v>9</v>
      </c>
      <c r="C32" s="78"/>
      <c r="D32" s="78">
        <v>2</v>
      </c>
      <c r="E32" s="78"/>
      <c r="F32" s="114">
        <v>10</v>
      </c>
      <c r="G32" s="78"/>
      <c r="H32" s="810">
        <v>12</v>
      </c>
      <c r="I32" s="50"/>
    </row>
    <row r="33" spans="1:9" x14ac:dyDescent="0.2">
      <c r="A33" s="87" t="s">
        <v>377</v>
      </c>
      <c r="B33" s="157">
        <v>9</v>
      </c>
      <c r="C33" s="78"/>
      <c r="D33" s="78">
        <v>0</v>
      </c>
      <c r="E33" s="78"/>
      <c r="F33" s="78">
        <v>3</v>
      </c>
      <c r="G33" s="78"/>
      <c r="H33" s="810">
        <v>3</v>
      </c>
      <c r="I33" s="50"/>
    </row>
    <row r="34" spans="1:9" x14ac:dyDescent="0.2">
      <c r="A34" s="130" t="s">
        <v>378</v>
      </c>
      <c r="B34" s="153"/>
      <c r="C34" s="78"/>
      <c r="D34" s="114"/>
      <c r="E34" s="78"/>
      <c r="F34" s="114"/>
      <c r="G34" s="114"/>
      <c r="H34" s="810"/>
      <c r="I34" s="50"/>
    </row>
    <row r="35" spans="1:9" x14ac:dyDescent="0.2">
      <c r="A35" s="87" t="s">
        <v>376</v>
      </c>
      <c r="B35" s="157">
        <v>2</v>
      </c>
      <c r="C35" s="78"/>
      <c r="D35" s="78">
        <v>1</v>
      </c>
      <c r="E35" s="78"/>
      <c r="F35" s="78">
        <v>0</v>
      </c>
      <c r="G35" s="78"/>
      <c r="H35" s="810">
        <v>1</v>
      </c>
      <c r="I35" s="50"/>
    </row>
    <row r="36" spans="1:9" x14ac:dyDescent="0.2">
      <c r="A36" s="87" t="s">
        <v>377</v>
      </c>
      <c r="B36" s="157">
        <v>1</v>
      </c>
      <c r="C36" s="78"/>
      <c r="D36" s="78">
        <v>0</v>
      </c>
      <c r="E36" s="78"/>
      <c r="F36" s="78">
        <v>0</v>
      </c>
      <c r="G36" s="78"/>
      <c r="H36" s="824">
        <v>0</v>
      </c>
      <c r="I36" s="50"/>
    </row>
    <row r="37" spans="1:9" x14ac:dyDescent="0.2">
      <c r="B37" s="157"/>
      <c r="C37" s="78"/>
      <c r="D37" s="78"/>
      <c r="E37" s="78"/>
      <c r="F37" s="78"/>
      <c r="G37" s="78"/>
      <c r="H37" s="810"/>
      <c r="I37" s="50"/>
    </row>
    <row r="38" spans="1:9" x14ac:dyDescent="0.2">
      <c r="A38" s="85" t="s">
        <v>191</v>
      </c>
      <c r="B38" s="157"/>
      <c r="C38" s="78"/>
      <c r="D38" s="114"/>
      <c r="E38" s="78"/>
      <c r="F38" s="114"/>
      <c r="G38" s="114"/>
      <c r="H38" s="810"/>
      <c r="I38" s="50"/>
    </row>
    <row r="39" spans="1:9" ht="25.5" x14ac:dyDescent="0.2">
      <c r="A39" s="132" t="s">
        <v>382</v>
      </c>
      <c r="B39" s="157"/>
      <c r="C39" s="78"/>
      <c r="D39" s="78"/>
      <c r="E39" s="78"/>
      <c r="F39" s="78"/>
      <c r="G39" s="78"/>
      <c r="H39" s="810"/>
      <c r="I39" s="50"/>
    </row>
    <row r="40" spans="1:9" ht="38.25" x14ac:dyDescent="0.2">
      <c r="A40" s="132" t="s">
        <v>383</v>
      </c>
      <c r="B40" s="157"/>
      <c r="C40" s="78"/>
      <c r="D40" s="78" t="s">
        <v>168</v>
      </c>
      <c r="E40" s="78"/>
      <c r="F40" s="78" t="s">
        <v>168</v>
      </c>
      <c r="G40" s="78"/>
      <c r="H40" s="824" t="s">
        <v>168</v>
      </c>
      <c r="I40" s="50"/>
    </row>
    <row r="41" spans="1:9" x14ac:dyDescent="0.2">
      <c r="A41" s="825" t="s">
        <v>191</v>
      </c>
      <c r="B41" s="826"/>
      <c r="C41" s="827"/>
      <c r="D41" s="827" t="s">
        <v>168</v>
      </c>
      <c r="E41" s="827"/>
      <c r="F41" s="827" t="s">
        <v>168</v>
      </c>
      <c r="G41" s="827"/>
      <c r="H41" s="828" t="s">
        <v>168</v>
      </c>
      <c r="I41" s="50"/>
    </row>
    <row r="42" spans="1:9" x14ac:dyDescent="0.2">
      <c r="A42" s="814" t="s">
        <v>152</v>
      </c>
      <c r="B42" s="818">
        <v>242</v>
      </c>
      <c r="C42" s="818">
        <v>4</v>
      </c>
      <c r="D42" s="818">
        <v>76</v>
      </c>
      <c r="E42" s="818"/>
      <c r="F42" s="818">
        <v>153</v>
      </c>
      <c r="G42" s="818"/>
      <c r="H42" s="818">
        <v>233</v>
      </c>
      <c r="I42" s="50"/>
    </row>
    <row r="43" spans="1:9" x14ac:dyDescent="0.2">
      <c r="A43" s="136"/>
      <c r="B43" s="105"/>
      <c r="C43" s="105"/>
      <c r="D43" s="105"/>
      <c r="E43" s="105"/>
      <c r="F43" s="105"/>
      <c r="G43" s="105"/>
      <c r="H43" s="105"/>
      <c r="I43" s="50"/>
    </row>
    <row r="44" spans="1:9" x14ac:dyDescent="0.2">
      <c r="A44" s="136"/>
      <c r="B44" s="105"/>
      <c r="C44" s="105"/>
      <c r="D44" s="105"/>
      <c r="E44" s="105"/>
      <c r="F44" s="105"/>
      <c r="G44" s="105"/>
      <c r="H44" s="105"/>
      <c r="I44" s="50"/>
    </row>
    <row r="45" spans="1:9" ht="14.25" customHeight="1" x14ac:dyDescent="0.2">
      <c r="A45" s="1295" t="s">
        <v>104</v>
      </c>
      <c r="B45" s="1297" t="s">
        <v>368</v>
      </c>
      <c r="C45" s="1298" t="s">
        <v>305</v>
      </c>
      <c r="D45" s="1298"/>
      <c r="E45" s="1298"/>
      <c r="F45" s="1298"/>
      <c r="G45" s="1298"/>
      <c r="H45" s="1297" t="s">
        <v>369</v>
      </c>
      <c r="I45" s="50"/>
    </row>
    <row r="46" spans="1:9" ht="42" customHeight="1" x14ac:dyDescent="0.2">
      <c r="A46" s="1296"/>
      <c r="B46" s="1296"/>
      <c r="C46" s="64" t="s">
        <v>370</v>
      </c>
      <c r="D46" s="64" t="s">
        <v>371</v>
      </c>
      <c r="E46" s="64" t="s">
        <v>372</v>
      </c>
      <c r="F46" s="64" t="s">
        <v>355</v>
      </c>
      <c r="G46" s="64" t="s">
        <v>373</v>
      </c>
      <c r="H46" s="1296"/>
      <c r="I46" s="50"/>
    </row>
    <row r="47" spans="1:9" ht="12.75" customHeight="1" x14ac:dyDescent="0.2">
      <c r="A47" s="129"/>
      <c r="B47" s="74"/>
      <c r="C47" s="74"/>
      <c r="D47" s="74"/>
      <c r="E47" s="74"/>
      <c r="F47" s="74"/>
      <c r="G47" s="74"/>
      <c r="H47" s="74"/>
      <c r="I47" s="50"/>
    </row>
    <row r="48" spans="1:9" x14ac:dyDescent="0.2">
      <c r="A48" s="85" t="s">
        <v>374</v>
      </c>
      <c r="B48" s="90"/>
      <c r="C48" s="90"/>
      <c r="D48" s="90"/>
      <c r="E48" s="90"/>
      <c r="F48" s="90"/>
      <c r="G48" s="90"/>
      <c r="H48" s="90"/>
      <c r="I48" s="50"/>
    </row>
    <row r="49" spans="1:9" x14ac:dyDescent="0.2">
      <c r="A49" s="130" t="s">
        <v>375</v>
      </c>
      <c r="B49" s="114"/>
      <c r="C49" s="78"/>
      <c r="D49" s="114"/>
      <c r="E49" s="78"/>
      <c r="F49" s="114"/>
      <c r="G49" s="78"/>
      <c r="H49" s="63"/>
      <c r="I49" s="50"/>
    </row>
    <row r="50" spans="1:9" x14ac:dyDescent="0.2">
      <c r="A50" s="87" t="s">
        <v>376</v>
      </c>
      <c r="B50" s="153">
        <v>206</v>
      </c>
      <c r="C50" s="78"/>
      <c r="D50" s="114">
        <v>63</v>
      </c>
      <c r="E50" s="78"/>
      <c r="F50" s="114">
        <v>138</v>
      </c>
      <c r="G50" s="78"/>
      <c r="H50" s="810">
        <f>SUM(D50:G50)</f>
        <v>201</v>
      </c>
      <c r="I50" s="50"/>
    </row>
    <row r="51" spans="1:9" x14ac:dyDescent="0.2">
      <c r="A51" s="87" t="s">
        <v>377</v>
      </c>
      <c r="B51" s="153">
        <v>8</v>
      </c>
      <c r="C51" s="78"/>
      <c r="D51" s="114">
        <v>2</v>
      </c>
      <c r="E51" s="78"/>
      <c r="F51" s="78">
        <v>8</v>
      </c>
      <c r="G51" s="78"/>
      <c r="H51" s="810">
        <f>SUM(D51:G51)</f>
        <v>10</v>
      </c>
      <c r="I51" s="50"/>
    </row>
    <row r="52" spans="1:9" x14ac:dyDescent="0.2">
      <c r="A52" s="130" t="s">
        <v>378</v>
      </c>
      <c r="B52" s="153"/>
      <c r="C52" s="78"/>
      <c r="D52" s="114"/>
      <c r="E52" s="114"/>
      <c r="F52" s="114"/>
      <c r="G52" s="78"/>
      <c r="H52" s="810"/>
      <c r="I52" s="50"/>
    </row>
    <row r="53" spans="1:9" x14ac:dyDescent="0.2">
      <c r="A53" s="87" t="s">
        <v>376</v>
      </c>
      <c r="B53" s="157">
        <v>5</v>
      </c>
      <c r="C53" s="78"/>
      <c r="D53" s="78">
        <v>8</v>
      </c>
      <c r="E53" s="78"/>
      <c r="F53" s="78">
        <v>1</v>
      </c>
      <c r="G53" s="78"/>
      <c r="H53" s="810">
        <f>SUM(D53:G53)</f>
        <v>9</v>
      </c>
      <c r="I53" s="50"/>
    </row>
    <row r="54" spans="1:9" x14ac:dyDescent="0.2">
      <c r="A54" s="87" t="s">
        <v>377</v>
      </c>
      <c r="B54" s="153">
        <v>7</v>
      </c>
      <c r="C54" s="78"/>
      <c r="D54" s="78" t="s">
        <v>168</v>
      </c>
      <c r="E54" s="78"/>
      <c r="F54" s="114">
        <v>1</v>
      </c>
      <c r="G54" s="78"/>
      <c r="H54" s="810">
        <f>SUM(D54:G54)</f>
        <v>1</v>
      </c>
      <c r="I54" s="50"/>
    </row>
    <row r="55" spans="1:9" x14ac:dyDescent="0.2">
      <c r="B55" s="153"/>
      <c r="C55" s="78"/>
      <c r="D55" s="114"/>
      <c r="E55" s="78"/>
      <c r="F55" s="114"/>
      <c r="G55" s="78"/>
      <c r="H55" s="824" t="s">
        <v>168</v>
      </c>
      <c r="I55" s="50"/>
    </row>
    <row r="56" spans="1:9" x14ac:dyDescent="0.2">
      <c r="A56" s="85" t="s">
        <v>379</v>
      </c>
      <c r="B56" s="153"/>
      <c r="C56" s="114"/>
      <c r="D56" s="114"/>
      <c r="E56" s="114"/>
      <c r="F56" s="114"/>
      <c r="G56" s="114"/>
      <c r="H56" s="810"/>
      <c r="I56" s="50"/>
    </row>
    <row r="57" spans="1:9" x14ac:dyDescent="0.2">
      <c r="A57" s="131" t="s">
        <v>380</v>
      </c>
      <c r="B57" s="157">
        <v>8</v>
      </c>
      <c r="C57" s="78"/>
      <c r="D57" s="78">
        <v>3</v>
      </c>
      <c r="E57" s="78"/>
      <c r="F57" s="78">
        <v>1</v>
      </c>
      <c r="G57" s="78"/>
      <c r="H57" s="810">
        <f>SUM(D57:G57)</f>
        <v>4</v>
      </c>
      <c r="I57" s="50"/>
    </row>
    <row r="58" spans="1:9" x14ac:dyDescent="0.2">
      <c r="B58" s="157"/>
      <c r="C58" s="78"/>
      <c r="D58" s="78"/>
      <c r="E58" s="78"/>
      <c r="F58" s="78"/>
      <c r="G58" s="78"/>
      <c r="H58" s="810"/>
      <c r="I58" s="50"/>
    </row>
    <row r="59" spans="1:9" x14ac:dyDescent="0.2">
      <c r="A59" s="85" t="s">
        <v>381</v>
      </c>
      <c r="B59" s="153"/>
      <c r="C59" s="114"/>
      <c r="D59" s="114"/>
      <c r="E59" s="114"/>
      <c r="F59" s="114"/>
      <c r="G59" s="114"/>
      <c r="H59" s="810"/>
      <c r="I59" s="50"/>
    </row>
    <row r="60" spans="1:9" x14ac:dyDescent="0.2">
      <c r="A60" s="130" t="s">
        <v>375</v>
      </c>
      <c r="B60" s="153"/>
      <c r="C60" s="114"/>
      <c r="D60" s="114"/>
      <c r="E60" s="114"/>
      <c r="F60" s="114"/>
      <c r="G60" s="114"/>
      <c r="H60" s="810"/>
      <c r="I60" s="50"/>
    </row>
    <row r="61" spans="1:9" x14ac:dyDescent="0.2">
      <c r="A61" s="87" t="s">
        <v>376</v>
      </c>
      <c r="B61" s="153">
        <v>4</v>
      </c>
      <c r="C61" s="78"/>
      <c r="D61" s="78">
        <v>1</v>
      </c>
      <c r="E61" s="78"/>
      <c r="F61" s="114">
        <v>5</v>
      </c>
      <c r="G61" s="78"/>
      <c r="H61" s="810">
        <f>SUM(D61:G61)</f>
        <v>6</v>
      </c>
      <c r="I61" s="50"/>
    </row>
    <row r="62" spans="1:9" x14ac:dyDescent="0.2">
      <c r="A62" s="87" t="s">
        <v>377</v>
      </c>
      <c r="B62" s="157">
        <v>1</v>
      </c>
      <c r="C62" s="78"/>
      <c r="D62" s="78" t="s">
        <v>168</v>
      </c>
      <c r="E62" s="78"/>
      <c r="F62" s="78">
        <v>1</v>
      </c>
      <c r="G62" s="78"/>
      <c r="H62" s="810">
        <f>SUM(D62:G62)</f>
        <v>1</v>
      </c>
      <c r="I62" s="50"/>
    </row>
    <row r="63" spans="1:9" x14ac:dyDescent="0.2">
      <c r="A63" s="130" t="s">
        <v>378</v>
      </c>
      <c r="B63" s="153"/>
      <c r="C63" s="78"/>
      <c r="D63" s="114"/>
      <c r="E63" s="78"/>
      <c r="F63" s="114"/>
      <c r="G63" s="114"/>
      <c r="H63" s="810"/>
      <c r="I63" s="50"/>
    </row>
    <row r="64" spans="1:9" x14ac:dyDescent="0.2">
      <c r="A64" s="87" t="s">
        <v>376</v>
      </c>
      <c r="B64" s="157">
        <v>1</v>
      </c>
      <c r="C64" s="78"/>
      <c r="D64" s="78" t="s">
        <v>168</v>
      </c>
      <c r="E64" s="78"/>
      <c r="F64" s="78">
        <v>1</v>
      </c>
      <c r="G64" s="78"/>
      <c r="H64" s="810">
        <f>SUM(D64:G64)</f>
        <v>1</v>
      </c>
      <c r="I64" s="50"/>
    </row>
    <row r="65" spans="1:9" x14ac:dyDescent="0.2">
      <c r="A65" s="87" t="s">
        <v>377</v>
      </c>
      <c r="B65" s="157">
        <v>1</v>
      </c>
      <c r="C65" s="78"/>
      <c r="D65" s="78" t="s">
        <v>168</v>
      </c>
      <c r="E65" s="78"/>
      <c r="F65" s="78" t="s">
        <v>168</v>
      </c>
      <c r="G65" s="78"/>
      <c r="H65" s="824" t="s">
        <v>168</v>
      </c>
      <c r="I65" s="50"/>
    </row>
    <row r="66" spans="1:9" x14ac:dyDescent="0.2">
      <c r="B66" s="157"/>
      <c r="C66" s="78"/>
      <c r="D66" s="78"/>
      <c r="E66" s="78"/>
      <c r="F66" s="78"/>
      <c r="G66" s="78"/>
      <c r="H66" s="810"/>
      <c r="I66" s="50"/>
    </row>
    <row r="67" spans="1:9" x14ac:dyDescent="0.2">
      <c r="A67" s="85" t="s">
        <v>191</v>
      </c>
      <c r="B67" s="157"/>
      <c r="C67" s="78"/>
      <c r="D67" s="114"/>
      <c r="E67" s="78"/>
      <c r="F67" s="114"/>
      <c r="G67" s="114"/>
      <c r="H67" s="810"/>
      <c r="I67" s="50"/>
    </row>
    <row r="68" spans="1:9" ht="25.5" x14ac:dyDescent="0.2">
      <c r="A68" s="132" t="s">
        <v>382</v>
      </c>
      <c r="B68" s="157"/>
      <c r="C68" s="78"/>
      <c r="D68" s="78"/>
      <c r="E68" s="78"/>
      <c r="F68" s="78"/>
      <c r="G68" s="78"/>
      <c r="H68" s="810"/>
      <c r="I68" s="50"/>
    </row>
    <row r="69" spans="1:9" ht="36.75" customHeight="1" x14ac:dyDescent="0.2">
      <c r="A69" s="132" t="s">
        <v>383</v>
      </c>
      <c r="B69" s="157">
        <v>2</v>
      </c>
      <c r="C69" s="78"/>
      <c r="D69" s="78" t="s">
        <v>168</v>
      </c>
      <c r="E69" s="78"/>
      <c r="F69" s="78" t="s">
        <v>168</v>
      </c>
      <c r="G69" s="78"/>
      <c r="H69" s="824" t="s">
        <v>168</v>
      </c>
      <c r="I69" s="50"/>
    </row>
    <row r="70" spans="1:9" x14ac:dyDescent="0.2">
      <c r="A70" s="825"/>
      <c r="B70" s="826">
        <v>4</v>
      </c>
      <c r="C70" s="827"/>
      <c r="D70" s="827" t="s">
        <v>168</v>
      </c>
      <c r="E70" s="827"/>
      <c r="F70" s="827" t="s">
        <v>168</v>
      </c>
      <c r="G70" s="827"/>
      <c r="H70" s="828" t="s">
        <v>168</v>
      </c>
      <c r="I70" s="50"/>
    </row>
    <row r="71" spans="1:9" x14ac:dyDescent="0.2">
      <c r="A71" s="85" t="s">
        <v>152</v>
      </c>
      <c r="B71" s="818">
        <f>SUM(B50:B70)</f>
        <v>247</v>
      </c>
      <c r="C71" s="810"/>
      <c r="D71" s="810">
        <f>SUM(D50:D70)</f>
        <v>77</v>
      </c>
      <c r="E71" s="810"/>
      <c r="F71" s="810">
        <f>SUM(F50:F70)</f>
        <v>156</v>
      </c>
      <c r="G71" s="810"/>
      <c r="H71" s="810">
        <f>SUM(D71:G71)</f>
        <v>233</v>
      </c>
      <c r="I71" s="50"/>
    </row>
    <row r="72" spans="1:9" x14ac:dyDescent="0.2">
      <c r="A72" s="124"/>
      <c r="B72" s="102"/>
      <c r="C72" s="102" t="str">
        <f t="shared" ref="C72:H72" si="0">IF(AND(C71="-",SUM(C50:C69)=0),"",IF(C71=SUM(C50:C69),"","TOTALS DON’T MATCH SUM OF THE PART"))</f>
        <v/>
      </c>
      <c r="D72" s="102" t="str">
        <f t="shared" si="0"/>
        <v/>
      </c>
      <c r="E72" s="102" t="str">
        <f t="shared" si="0"/>
        <v/>
      </c>
      <c r="F72" s="102" t="str">
        <f t="shared" si="0"/>
        <v/>
      </c>
      <c r="G72" s="102" t="str">
        <f t="shared" si="0"/>
        <v/>
      </c>
      <c r="H72" s="102" t="str">
        <f t="shared" si="0"/>
        <v/>
      </c>
      <c r="I72" s="50"/>
    </row>
    <row r="73" spans="1:9" x14ac:dyDescent="0.2">
      <c r="A73" s="135"/>
      <c r="B73" s="121" t="str">
        <f>IF(B71=B12,"","ERROR WITH TOP TABLE")</f>
        <v/>
      </c>
      <c r="C73" s="121" t="str">
        <f t="shared" ref="C73:H73" si="1">IF(C71=C12,"","ERROR WITH TOP TABLE")</f>
        <v/>
      </c>
      <c r="D73" s="121" t="str">
        <f t="shared" si="1"/>
        <v/>
      </c>
      <c r="E73" s="121" t="str">
        <f t="shared" si="1"/>
        <v/>
      </c>
      <c r="F73" s="121" t="str">
        <f t="shared" si="1"/>
        <v/>
      </c>
      <c r="G73" s="121" t="str">
        <f t="shared" si="1"/>
        <v/>
      </c>
      <c r="H73" s="121" t="str">
        <f t="shared" si="1"/>
        <v/>
      </c>
      <c r="I73" s="50"/>
    </row>
    <row r="74" spans="1:9" ht="14.25" customHeight="1" x14ac:dyDescent="0.2">
      <c r="A74" s="1299" t="s">
        <v>558</v>
      </c>
      <c r="B74" s="1300" t="s">
        <v>368</v>
      </c>
      <c r="C74" s="1302" t="s">
        <v>305</v>
      </c>
      <c r="D74" s="1302"/>
      <c r="E74" s="1302"/>
      <c r="F74" s="1302"/>
      <c r="G74" s="1302"/>
      <c r="H74" s="1300" t="s">
        <v>369</v>
      </c>
      <c r="I74" s="50"/>
    </row>
    <row r="75" spans="1:9" ht="40.5" customHeight="1" x14ac:dyDescent="0.2">
      <c r="A75" s="1296"/>
      <c r="B75" s="1296"/>
      <c r="C75" s="64" t="s">
        <v>370</v>
      </c>
      <c r="D75" s="64" t="s">
        <v>371</v>
      </c>
      <c r="E75" s="64" t="s">
        <v>372</v>
      </c>
      <c r="F75" s="64" t="s">
        <v>355</v>
      </c>
      <c r="G75" s="64" t="s">
        <v>373</v>
      </c>
      <c r="H75" s="1296"/>
      <c r="I75" s="50"/>
    </row>
    <row r="76" spans="1:9" ht="12.75" customHeight="1" x14ac:dyDescent="0.2">
      <c r="A76" s="129"/>
      <c r="B76" s="74"/>
      <c r="C76" s="74"/>
      <c r="D76" s="74"/>
      <c r="E76" s="74"/>
      <c r="F76" s="74"/>
      <c r="G76" s="74"/>
      <c r="H76" s="74"/>
      <c r="I76" s="50"/>
    </row>
    <row r="77" spans="1:9" x14ac:dyDescent="0.2">
      <c r="A77" s="85" t="s">
        <v>374</v>
      </c>
      <c r="B77" s="90"/>
      <c r="C77" s="90"/>
      <c r="D77" s="90"/>
      <c r="E77" s="90"/>
      <c r="F77" s="90"/>
      <c r="G77" s="90"/>
      <c r="H77" s="90"/>
      <c r="I77" s="50"/>
    </row>
    <row r="78" spans="1:9" x14ac:dyDescent="0.2">
      <c r="A78" s="130" t="s">
        <v>375</v>
      </c>
      <c r="I78" s="50"/>
    </row>
    <row r="79" spans="1:9" x14ac:dyDescent="0.2">
      <c r="A79" s="87" t="s">
        <v>376</v>
      </c>
      <c r="B79" s="153">
        <v>196</v>
      </c>
      <c r="C79" s="59" t="s">
        <v>168</v>
      </c>
      <c r="D79" s="114">
        <v>56</v>
      </c>
      <c r="E79" s="59" t="s">
        <v>168</v>
      </c>
      <c r="F79" s="114">
        <v>108</v>
      </c>
      <c r="G79" s="59" t="s">
        <v>168</v>
      </c>
      <c r="H79" s="810">
        <v>164</v>
      </c>
      <c r="I79" s="50"/>
    </row>
    <row r="80" spans="1:9" x14ac:dyDescent="0.2">
      <c r="A80" s="87" t="s">
        <v>377</v>
      </c>
      <c r="B80" s="153">
        <v>14</v>
      </c>
      <c r="C80" s="59" t="s">
        <v>168</v>
      </c>
      <c r="D80" s="114">
        <v>1</v>
      </c>
      <c r="E80" s="59" t="s">
        <v>168</v>
      </c>
      <c r="F80" s="59">
        <v>10</v>
      </c>
      <c r="G80" s="59" t="s">
        <v>168</v>
      </c>
      <c r="H80" s="810">
        <v>11</v>
      </c>
      <c r="I80" s="50"/>
    </row>
    <row r="81" spans="1:9" x14ac:dyDescent="0.2">
      <c r="A81" s="130" t="s">
        <v>378</v>
      </c>
      <c r="B81" s="153"/>
      <c r="C81" s="59"/>
      <c r="D81" s="114"/>
      <c r="E81" s="114"/>
      <c r="F81" s="114"/>
      <c r="G81" s="59"/>
      <c r="H81" s="810"/>
      <c r="I81" s="50"/>
    </row>
    <row r="82" spans="1:9" x14ac:dyDescent="0.2">
      <c r="A82" s="87" t="s">
        <v>376</v>
      </c>
      <c r="B82" s="148">
        <v>5</v>
      </c>
      <c r="C82" s="59" t="s">
        <v>168</v>
      </c>
      <c r="D82" s="59">
        <v>3</v>
      </c>
      <c r="E82" s="59" t="s">
        <v>168</v>
      </c>
      <c r="F82" s="59">
        <v>2</v>
      </c>
      <c r="G82" s="59" t="s">
        <v>168</v>
      </c>
      <c r="H82" s="810">
        <v>5</v>
      </c>
      <c r="I82" s="50"/>
    </row>
    <row r="83" spans="1:9" x14ac:dyDescent="0.2">
      <c r="A83" s="87" t="s">
        <v>377</v>
      </c>
      <c r="B83" s="153">
        <v>7</v>
      </c>
      <c r="C83" s="59" t="s">
        <v>168</v>
      </c>
      <c r="D83" s="114">
        <v>3</v>
      </c>
      <c r="E83" s="59" t="s">
        <v>168</v>
      </c>
      <c r="F83" s="114">
        <v>4</v>
      </c>
      <c r="G83" s="59" t="s">
        <v>168</v>
      </c>
      <c r="H83" s="810">
        <v>7</v>
      </c>
      <c r="I83" s="50"/>
    </row>
    <row r="84" spans="1:9" x14ac:dyDescent="0.2">
      <c r="B84" s="153"/>
      <c r="C84" s="59"/>
      <c r="D84" s="114"/>
      <c r="E84" s="59"/>
      <c r="F84" s="114"/>
      <c r="G84" s="59"/>
      <c r="H84" s="810"/>
      <c r="I84" s="50"/>
    </row>
    <row r="85" spans="1:9" x14ac:dyDescent="0.2">
      <c r="A85" s="85" t="s">
        <v>379</v>
      </c>
      <c r="B85" s="153"/>
      <c r="C85" s="114"/>
      <c r="D85" s="114"/>
      <c r="E85" s="114"/>
      <c r="F85" s="114"/>
      <c r="G85" s="114"/>
      <c r="H85" s="810"/>
      <c r="I85" s="50"/>
    </row>
    <row r="86" spans="1:9" x14ac:dyDescent="0.2">
      <c r="A86" s="131" t="s">
        <v>380</v>
      </c>
      <c r="B86" s="148">
        <v>17</v>
      </c>
      <c r="C86" s="59" t="s">
        <v>168</v>
      </c>
      <c r="D86" s="59" t="s">
        <v>168</v>
      </c>
      <c r="E86" s="59" t="s">
        <v>168</v>
      </c>
      <c r="F86" s="59">
        <v>2</v>
      </c>
      <c r="G86" s="59" t="s">
        <v>168</v>
      </c>
      <c r="H86" s="810">
        <v>2</v>
      </c>
      <c r="I86" s="50"/>
    </row>
    <row r="87" spans="1:9" x14ac:dyDescent="0.2">
      <c r="B87" s="148"/>
      <c r="C87" s="59"/>
      <c r="D87" s="59"/>
      <c r="E87" s="59"/>
      <c r="F87" s="59"/>
      <c r="G87" s="59"/>
      <c r="H87" s="810"/>
      <c r="I87" s="50"/>
    </row>
    <row r="88" spans="1:9" x14ac:dyDescent="0.2">
      <c r="A88" s="85" t="s">
        <v>381</v>
      </c>
      <c r="B88" s="153"/>
      <c r="C88" s="114"/>
      <c r="D88" s="114"/>
      <c r="E88" s="114"/>
      <c r="F88" s="114"/>
      <c r="G88" s="114"/>
      <c r="H88" s="810"/>
      <c r="I88" s="50"/>
    </row>
    <row r="89" spans="1:9" x14ac:dyDescent="0.2">
      <c r="A89" s="130" t="s">
        <v>375</v>
      </c>
      <c r="B89" s="153"/>
      <c r="C89" s="114"/>
      <c r="D89" s="114"/>
      <c r="E89" s="114"/>
      <c r="F89" s="114"/>
      <c r="G89" s="114"/>
      <c r="H89" s="810"/>
      <c r="I89" s="50"/>
    </row>
    <row r="90" spans="1:9" x14ac:dyDescent="0.2">
      <c r="A90" s="87" t="s">
        <v>376</v>
      </c>
      <c r="B90" s="153">
        <v>11</v>
      </c>
      <c r="C90" s="59" t="s">
        <v>168</v>
      </c>
      <c r="D90" s="59">
        <v>1</v>
      </c>
      <c r="E90" s="59" t="s">
        <v>168</v>
      </c>
      <c r="F90" s="114">
        <v>9</v>
      </c>
      <c r="G90" s="59" t="s">
        <v>168</v>
      </c>
      <c r="H90" s="810">
        <v>10</v>
      </c>
      <c r="I90" s="50"/>
    </row>
    <row r="91" spans="1:9" x14ac:dyDescent="0.2">
      <c r="A91" s="87" t="s">
        <v>377</v>
      </c>
      <c r="B91" s="148">
        <v>2</v>
      </c>
      <c r="C91" s="59" t="s">
        <v>168</v>
      </c>
      <c r="D91" s="59" t="s">
        <v>168</v>
      </c>
      <c r="E91" s="59" t="s">
        <v>168</v>
      </c>
      <c r="F91" s="59">
        <v>1</v>
      </c>
      <c r="G91" s="59" t="s">
        <v>168</v>
      </c>
      <c r="H91" s="810">
        <v>1</v>
      </c>
      <c r="I91" s="50"/>
    </row>
    <row r="92" spans="1:9" x14ac:dyDescent="0.2">
      <c r="A92" s="130" t="s">
        <v>378</v>
      </c>
      <c r="B92" s="153"/>
      <c r="C92" s="59"/>
      <c r="D92" s="114"/>
      <c r="E92" s="59"/>
      <c r="F92" s="114"/>
      <c r="G92" s="114"/>
      <c r="H92" s="810"/>
      <c r="I92" s="50"/>
    </row>
    <row r="93" spans="1:9" x14ac:dyDescent="0.2">
      <c r="A93" s="87" t="s">
        <v>376</v>
      </c>
      <c r="B93" s="148" t="s">
        <v>168</v>
      </c>
      <c r="C93" s="59" t="s">
        <v>168</v>
      </c>
      <c r="D93" s="59">
        <v>1</v>
      </c>
      <c r="E93" s="59" t="s">
        <v>168</v>
      </c>
      <c r="F93" s="59">
        <v>1</v>
      </c>
      <c r="G93" s="59" t="s">
        <v>168</v>
      </c>
      <c r="H93" s="810">
        <v>2</v>
      </c>
      <c r="I93" s="50"/>
    </row>
    <row r="94" spans="1:9" x14ac:dyDescent="0.2">
      <c r="A94" s="87" t="s">
        <v>377</v>
      </c>
      <c r="B94" s="148" t="s">
        <v>168</v>
      </c>
      <c r="C94" s="59" t="s">
        <v>168</v>
      </c>
      <c r="D94" s="59">
        <v>1</v>
      </c>
      <c r="E94" s="59" t="s">
        <v>168</v>
      </c>
      <c r="F94" s="59" t="s">
        <v>168</v>
      </c>
      <c r="G94" s="59" t="s">
        <v>168</v>
      </c>
      <c r="H94" s="810">
        <v>1</v>
      </c>
      <c r="I94" s="50"/>
    </row>
    <row r="95" spans="1:9" x14ac:dyDescent="0.2">
      <c r="B95" s="148"/>
      <c r="C95" s="59"/>
      <c r="D95" s="59"/>
      <c r="E95" s="59"/>
      <c r="F95" s="59"/>
      <c r="G95" s="59"/>
      <c r="H95" s="810"/>
      <c r="I95" s="50"/>
    </row>
    <row r="96" spans="1:9" x14ac:dyDescent="0.2">
      <c r="A96" s="85" t="s">
        <v>191</v>
      </c>
      <c r="B96" s="148"/>
      <c r="C96" s="59"/>
      <c r="D96" s="114"/>
      <c r="E96" s="59"/>
      <c r="F96" s="114"/>
      <c r="G96" s="114"/>
      <c r="H96" s="810"/>
      <c r="I96" s="50"/>
    </row>
    <row r="97" spans="1:9" ht="25.5" x14ac:dyDescent="0.2">
      <c r="A97" s="132" t="s">
        <v>382</v>
      </c>
      <c r="B97" s="148" t="s">
        <v>168</v>
      </c>
      <c r="C97" s="59" t="s">
        <v>168</v>
      </c>
      <c r="D97" s="59" t="s">
        <v>168</v>
      </c>
      <c r="E97" s="59" t="s">
        <v>168</v>
      </c>
      <c r="F97" s="59" t="s">
        <v>168</v>
      </c>
      <c r="G97" s="59" t="s">
        <v>168</v>
      </c>
      <c r="H97" s="810"/>
      <c r="I97" s="50"/>
    </row>
    <row r="98" spans="1:9" ht="36.75" customHeight="1" x14ac:dyDescent="0.2">
      <c r="A98" s="132" t="s">
        <v>383</v>
      </c>
      <c r="B98" s="148" t="s">
        <v>168</v>
      </c>
      <c r="C98" s="59" t="s">
        <v>168</v>
      </c>
      <c r="D98" s="59" t="s">
        <v>168</v>
      </c>
      <c r="E98" s="59" t="s">
        <v>168</v>
      </c>
      <c r="F98" s="59" t="s">
        <v>168</v>
      </c>
      <c r="G98" s="59" t="s">
        <v>168</v>
      </c>
      <c r="H98" s="813" t="s">
        <v>168</v>
      </c>
      <c r="I98" s="50"/>
    </row>
    <row r="99" spans="1:9" x14ac:dyDescent="0.2">
      <c r="A99" s="825"/>
      <c r="B99" s="829"/>
      <c r="C99" s="830"/>
      <c r="D99" s="830"/>
      <c r="E99" s="830"/>
      <c r="F99" s="830"/>
      <c r="G99" s="830"/>
      <c r="H99" s="831"/>
      <c r="I99" s="50"/>
    </row>
    <row r="100" spans="1:9" x14ac:dyDescent="0.2">
      <c r="A100" s="81" t="s">
        <v>152</v>
      </c>
      <c r="B100" s="818">
        <v>252</v>
      </c>
      <c r="C100" s="811" t="s">
        <v>168</v>
      </c>
      <c r="D100" s="811">
        <v>66</v>
      </c>
      <c r="E100" s="811" t="s">
        <v>168</v>
      </c>
      <c r="F100" s="811">
        <v>137</v>
      </c>
      <c r="G100" s="811" t="s">
        <v>168</v>
      </c>
      <c r="H100" s="811">
        <v>203</v>
      </c>
      <c r="I100" s="50"/>
    </row>
    <row r="101" spans="1:9" x14ac:dyDescent="0.2">
      <c r="A101" s="105"/>
      <c r="B101" s="102" t="str">
        <f t="shared" ref="B101:H101" si="2">IF(AND(B100="-",SUM(B79:B98)=0),"",IF(B100=SUM(B79:B98),"","TOTALS DON’T MATCH SUM OF THE PART"))</f>
        <v/>
      </c>
      <c r="C101" s="102" t="str">
        <f t="shared" si="2"/>
        <v/>
      </c>
      <c r="D101" s="102" t="str">
        <f t="shared" si="2"/>
        <v/>
      </c>
      <c r="E101" s="102" t="str">
        <f t="shared" si="2"/>
        <v/>
      </c>
      <c r="F101" s="102" t="str">
        <f t="shared" si="2"/>
        <v/>
      </c>
      <c r="G101" s="102" t="str">
        <f t="shared" si="2"/>
        <v/>
      </c>
      <c r="H101" s="102" t="str">
        <f t="shared" si="2"/>
        <v/>
      </c>
      <c r="I101" s="50"/>
    </row>
    <row r="102" spans="1:9" x14ac:dyDescent="0.2">
      <c r="A102" s="135"/>
      <c r="B102" s="121" t="str">
        <f>IF(B100=B11,"","ERROR WITH TOP TABLE")</f>
        <v/>
      </c>
      <c r="C102" s="121" t="str">
        <f t="shared" ref="C102:H102" si="3">IF(C100=C11,"","ERROR WITH TOP TABLE")</f>
        <v/>
      </c>
      <c r="D102" s="121" t="str">
        <f t="shared" si="3"/>
        <v/>
      </c>
      <c r="E102" s="121" t="str">
        <f t="shared" si="3"/>
        <v/>
      </c>
      <c r="F102" s="121" t="str">
        <f t="shared" si="3"/>
        <v/>
      </c>
      <c r="G102" s="121" t="str">
        <f t="shared" si="3"/>
        <v/>
      </c>
      <c r="H102" s="121" t="str">
        <f t="shared" si="3"/>
        <v/>
      </c>
      <c r="I102" s="50"/>
    </row>
    <row r="103" spans="1:9" s="134" customFormat="1" ht="15" customHeight="1" x14ac:dyDescent="0.2">
      <c r="A103" s="1299" t="s">
        <v>557</v>
      </c>
      <c r="B103" s="1300" t="s">
        <v>368</v>
      </c>
      <c r="C103" s="1302" t="s">
        <v>305</v>
      </c>
      <c r="D103" s="1302"/>
      <c r="E103" s="1302"/>
      <c r="F103" s="1302"/>
      <c r="G103" s="1302"/>
      <c r="H103" s="1300" t="s">
        <v>369</v>
      </c>
      <c r="I103" s="50"/>
    </row>
    <row r="104" spans="1:9" ht="41.25" customHeight="1" x14ac:dyDescent="0.2">
      <c r="A104" s="1296"/>
      <c r="B104" s="1301"/>
      <c r="C104" s="64" t="s">
        <v>370</v>
      </c>
      <c r="D104" s="64" t="s">
        <v>371</v>
      </c>
      <c r="E104" s="64" t="s">
        <v>372</v>
      </c>
      <c r="F104" s="64" t="s">
        <v>355</v>
      </c>
      <c r="G104" s="64" t="s">
        <v>373</v>
      </c>
      <c r="H104" s="1301"/>
      <c r="I104" s="50"/>
    </row>
    <row r="105" spans="1:9" x14ac:dyDescent="0.2">
      <c r="A105" s="129"/>
      <c r="B105" s="74"/>
      <c r="C105" s="74"/>
      <c r="D105" s="74"/>
      <c r="E105" s="74"/>
      <c r="F105" s="74"/>
      <c r="G105" s="74"/>
      <c r="H105" s="74"/>
      <c r="I105" s="50"/>
    </row>
    <row r="106" spans="1:9" x14ac:dyDescent="0.2">
      <c r="A106" s="85" t="s">
        <v>374</v>
      </c>
      <c r="I106" s="50"/>
    </row>
    <row r="107" spans="1:9" x14ac:dyDescent="0.2">
      <c r="A107" s="130" t="s">
        <v>375</v>
      </c>
      <c r="I107" s="50"/>
    </row>
    <row r="108" spans="1:9" x14ac:dyDescent="0.2">
      <c r="A108" s="87" t="s">
        <v>376</v>
      </c>
      <c r="B108" s="153">
        <v>182</v>
      </c>
      <c r="C108" s="114">
        <v>5</v>
      </c>
      <c r="D108" s="114">
        <v>55</v>
      </c>
      <c r="E108" s="59" t="s">
        <v>168</v>
      </c>
      <c r="F108" s="114">
        <v>112</v>
      </c>
      <c r="G108" s="114" t="s">
        <v>168</v>
      </c>
      <c r="H108" s="810">
        <v>172</v>
      </c>
      <c r="I108" s="50"/>
    </row>
    <row r="109" spans="1:9" x14ac:dyDescent="0.2">
      <c r="A109" s="87" t="s">
        <v>377</v>
      </c>
      <c r="B109" s="153">
        <v>3</v>
      </c>
      <c r="C109" s="59"/>
      <c r="D109" s="114">
        <v>3</v>
      </c>
      <c r="E109" s="59" t="s">
        <v>168</v>
      </c>
      <c r="F109" s="59" t="s">
        <v>168</v>
      </c>
      <c r="G109" s="59" t="s">
        <v>168</v>
      </c>
      <c r="H109" s="810">
        <v>3</v>
      </c>
      <c r="I109" s="50"/>
    </row>
    <row r="110" spans="1:9" x14ac:dyDescent="0.2">
      <c r="A110" s="130" t="s">
        <v>378</v>
      </c>
      <c r="B110" s="153"/>
      <c r="C110" s="59"/>
      <c r="D110" s="114"/>
      <c r="E110" s="114"/>
      <c r="F110" s="114"/>
      <c r="G110" s="59"/>
      <c r="H110" s="810"/>
      <c r="I110" s="50"/>
    </row>
    <row r="111" spans="1:9" x14ac:dyDescent="0.2">
      <c r="A111" s="87" t="s">
        <v>376</v>
      </c>
      <c r="B111" s="148">
        <v>2</v>
      </c>
      <c r="C111" s="59" t="s">
        <v>168</v>
      </c>
      <c r="D111" s="59" t="s">
        <v>168</v>
      </c>
      <c r="E111" s="59" t="s">
        <v>168</v>
      </c>
      <c r="F111" s="59">
        <v>1</v>
      </c>
      <c r="G111" s="59" t="s">
        <v>168</v>
      </c>
      <c r="H111" s="810">
        <v>1</v>
      </c>
      <c r="I111" s="50"/>
    </row>
    <row r="112" spans="1:9" x14ac:dyDescent="0.2">
      <c r="A112" s="87" t="s">
        <v>377</v>
      </c>
      <c r="B112" s="153">
        <v>11</v>
      </c>
      <c r="C112" s="59">
        <v>1</v>
      </c>
      <c r="D112" s="114">
        <v>7</v>
      </c>
      <c r="E112" s="59" t="s">
        <v>168</v>
      </c>
      <c r="F112" s="114">
        <v>3</v>
      </c>
      <c r="G112" s="59" t="s">
        <v>168</v>
      </c>
      <c r="H112" s="810">
        <v>11</v>
      </c>
      <c r="I112" s="50"/>
    </row>
    <row r="113" spans="1:9" x14ac:dyDescent="0.2">
      <c r="B113" s="153"/>
      <c r="C113" s="59"/>
      <c r="D113" s="114"/>
      <c r="E113" s="59"/>
      <c r="F113" s="114"/>
      <c r="G113" s="59"/>
      <c r="H113" s="810"/>
      <c r="I113" s="50"/>
    </row>
    <row r="114" spans="1:9" x14ac:dyDescent="0.2">
      <c r="A114" s="85" t="s">
        <v>379</v>
      </c>
      <c r="B114" s="153"/>
      <c r="C114" s="114"/>
      <c r="D114" s="114"/>
      <c r="E114" s="114"/>
      <c r="F114" s="114"/>
      <c r="G114" s="114"/>
      <c r="H114" s="810"/>
      <c r="I114" s="50"/>
    </row>
    <row r="115" spans="1:9" x14ac:dyDescent="0.2">
      <c r="A115" s="131" t="s">
        <v>380</v>
      </c>
      <c r="B115" s="148" t="s">
        <v>168</v>
      </c>
      <c r="C115" s="59" t="s">
        <v>168</v>
      </c>
      <c r="D115" s="59" t="s">
        <v>168</v>
      </c>
      <c r="E115" s="59" t="s">
        <v>168</v>
      </c>
      <c r="F115" s="59" t="s">
        <v>168</v>
      </c>
      <c r="G115" s="59" t="s">
        <v>168</v>
      </c>
      <c r="H115" s="810" t="s">
        <v>168</v>
      </c>
      <c r="I115" s="50"/>
    </row>
    <row r="116" spans="1:9" x14ac:dyDescent="0.2">
      <c r="B116" s="148"/>
      <c r="C116" s="59"/>
      <c r="D116" s="59"/>
      <c r="E116" s="59"/>
      <c r="F116" s="59"/>
      <c r="G116" s="59"/>
      <c r="H116" s="810"/>
      <c r="I116" s="50"/>
    </row>
    <row r="117" spans="1:9" x14ac:dyDescent="0.2">
      <c r="A117" s="85" t="s">
        <v>381</v>
      </c>
      <c r="B117" s="153"/>
      <c r="C117" s="114"/>
      <c r="D117" s="114"/>
      <c r="E117" s="114"/>
      <c r="F117" s="114"/>
      <c r="G117" s="114"/>
      <c r="H117" s="810"/>
      <c r="I117" s="50"/>
    </row>
    <row r="118" spans="1:9" x14ac:dyDescent="0.2">
      <c r="A118" s="130" t="s">
        <v>375</v>
      </c>
      <c r="B118" s="153"/>
      <c r="C118" s="114"/>
      <c r="D118" s="114"/>
      <c r="E118" s="114"/>
      <c r="F118" s="114"/>
      <c r="G118" s="114"/>
      <c r="H118" s="810"/>
      <c r="I118" s="50"/>
    </row>
    <row r="119" spans="1:9" x14ac:dyDescent="0.2">
      <c r="A119" s="87" t="s">
        <v>376</v>
      </c>
      <c r="B119" s="153">
        <v>11</v>
      </c>
      <c r="C119" s="59" t="s">
        <v>168</v>
      </c>
      <c r="D119" s="59">
        <v>1</v>
      </c>
      <c r="E119" s="59" t="s">
        <v>168</v>
      </c>
      <c r="F119" s="114">
        <v>11</v>
      </c>
      <c r="G119" s="59" t="s">
        <v>168</v>
      </c>
      <c r="H119" s="810">
        <v>12</v>
      </c>
      <c r="I119" s="50"/>
    </row>
    <row r="120" spans="1:9" x14ac:dyDescent="0.2">
      <c r="A120" s="87" t="s">
        <v>377</v>
      </c>
      <c r="B120" s="148">
        <v>7</v>
      </c>
      <c r="C120" s="59" t="s">
        <v>168</v>
      </c>
      <c r="D120" s="59">
        <v>6</v>
      </c>
      <c r="E120" s="59" t="s">
        <v>168</v>
      </c>
      <c r="F120" s="59">
        <v>1</v>
      </c>
      <c r="G120" s="59" t="s">
        <v>168</v>
      </c>
      <c r="H120" s="810">
        <v>7</v>
      </c>
      <c r="I120" s="50"/>
    </row>
    <row r="121" spans="1:9" x14ac:dyDescent="0.2">
      <c r="A121" s="130" t="s">
        <v>378</v>
      </c>
      <c r="B121" s="153"/>
      <c r="C121" s="59"/>
      <c r="D121" s="114"/>
      <c r="E121" s="59"/>
      <c r="F121" s="114"/>
      <c r="G121" s="114"/>
      <c r="H121" s="810"/>
      <c r="I121" s="50"/>
    </row>
    <row r="122" spans="1:9" x14ac:dyDescent="0.2">
      <c r="A122" s="87" t="s">
        <v>376</v>
      </c>
      <c r="B122" s="148">
        <v>1</v>
      </c>
      <c r="C122" s="59" t="s">
        <v>168</v>
      </c>
      <c r="D122" s="59" t="s">
        <v>168</v>
      </c>
      <c r="E122" s="59" t="s">
        <v>168</v>
      </c>
      <c r="F122" s="59">
        <v>1</v>
      </c>
      <c r="G122" s="59" t="s">
        <v>168</v>
      </c>
      <c r="H122" s="810">
        <v>1</v>
      </c>
      <c r="I122" s="50"/>
    </row>
    <row r="123" spans="1:9" x14ac:dyDescent="0.2">
      <c r="A123" s="87" t="s">
        <v>377</v>
      </c>
      <c r="B123" s="148" t="s">
        <v>168</v>
      </c>
      <c r="C123" s="59" t="s">
        <v>168</v>
      </c>
      <c r="D123" s="59" t="s">
        <v>168</v>
      </c>
      <c r="E123" s="59" t="s">
        <v>168</v>
      </c>
      <c r="F123" s="59" t="s">
        <v>168</v>
      </c>
      <c r="G123" s="59" t="s">
        <v>168</v>
      </c>
      <c r="H123" s="810" t="s">
        <v>168</v>
      </c>
      <c r="I123" s="50"/>
    </row>
    <row r="124" spans="1:9" x14ac:dyDescent="0.2">
      <c r="B124" s="148"/>
      <c r="C124" s="59"/>
      <c r="D124" s="59"/>
      <c r="E124" s="59"/>
      <c r="F124" s="59"/>
      <c r="G124" s="59"/>
      <c r="H124" s="810"/>
      <c r="I124" s="50"/>
    </row>
    <row r="125" spans="1:9" x14ac:dyDescent="0.2">
      <c r="A125" s="85" t="s">
        <v>191</v>
      </c>
      <c r="B125" s="148"/>
      <c r="C125" s="59"/>
      <c r="D125" s="114"/>
      <c r="E125" s="59"/>
      <c r="F125" s="114"/>
      <c r="G125" s="114"/>
      <c r="H125" s="810"/>
      <c r="I125" s="50"/>
    </row>
    <row r="126" spans="1:9" ht="25.5" x14ac:dyDescent="0.2">
      <c r="A126" s="132" t="s">
        <v>382</v>
      </c>
      <c r="B126" s="148" t="s">
        <v>168</v>
      </c>
      <c r="C126" s="59" t="s">
        <v>168</v>
      </c>
      <c r="D126" s="59" t="s">
        <v>168</v>
      </c>
      <c r="E126" s="59" t="s">
        <v>168</v>
      </c>
      <c r="F126" s="59" t="s">
        <v>168</v>
      </c>
      <c r="G126" s="59" t="s">
        <v>168</v>
      </c>
      <c r="H126" s="810" t="s">
        <v>168</v>
      </c>
      <c r="I126" s="50"/>
    </row>
    <row r="127" spans="1:9" ht="38.25" x14ac:dyDescent="0.2">
      <c r="A127" s="132" t="s">
        <v>383</v>
      </c>
      <c r="B127" s="148" t="s">
        <v>168</v>
      </c>
      <c r="C127" s="59" t="s">
        <v>168</v>
      </c>
      <c r="D127" s="59" t="s">
        <v>168</v>
      </c>
      <c r="E127" s="59" t="s">
        <v>168</v>
      </c>
      <c r="F127" s="59" t="s">
        <v>168</v>
      </c>
      <c r="G127" s="59" t="s">
        <v>168</v>
      </c>
      <c r="H127" s="810" t="s">
        <v>168</v>
      </c>
      <c r="I127" s="50"/>
    </row>
    <row r="128" spans="1:9" x14ac:dyDescent="0.2">
      <c r="A128" s="825"/>
      <c r="B128" s="829"/>
      <c r="C128" s="830"/>
      <c r="D128" s="830"/>
      <c r="E128" s="830"/>
      <c r="F128" s="830"/>
      <c r="G128" s="830"/>
      <c r="H128" s="831"/>
      <c r="I128" s="50"/>
    </row>
    <row r="129" spans="1:9" x14ac:dyDescent="0.2">
      <c r="A129" s="81" t="s">
        <v>152</v>
      </c>
      <c r="B129" s="811">
        <v>217</v>
      </c>
      <c r="C129" s="811">
        <v>6</v>
      </c>
      <c r="D129" s="811">
        <v>72</v>
      </c>
      <c r="E129" s="811" t="s">
        <v>168</v>
      </c>
      <c r="F129" s="811">
        <v>129</v>
      </c>
      <c r="G129" s="811" t="s">
        <v>168</v>
      </c>
      <c r="H129" s="811">
        <v>207</v>
      </c>
      <c r="I129" s="50"/>
    </row>
    <row r="130" spans="1:9" x14ac:dyDescent="0.2">
      <c r="A130" s="105"/>
      <c r="B130" s="102" t="str">
        <f t="shared" ref="B130:H130" si="4">IF(AND(B129="-",SUM(B108:B127)=0),"",IF(B129=SUM(B108:B127),"","TOTALS DON’T MATCH SUM OF THE PART"))</f>
        <v/>
      </c>
      <c r="C130" s="102" t="str">
        <f t="shared" si="4"/>
        <v/>
      </c>
      <c r="D130" s="102" t="str">
        <f t="shared" si="4"/>
        <v/>
      </c>
      <c r="E130" s="102" t="str">
        <f t="shared" si="4"/>
        <v/>
      </c>
      <c r="F130" s="102" t="str">
        <f t="shared" si="4"/>
        <v/>
      </c>
      <c r="G130" s="102" t="str">
        <f t="shared" si="4"/>
        <v/>
      </c>
      <c r="H130" s="102" t="str">
        <f t="shared" si="4"/>
        <v/>
      </c>
      <c r="I130" s="50"/>
    </row>
    <row r="131" spans="1:9" x14ac:dyDescent="0.2">
      <c r="A131" s="105"/>
      <c r="B131" s="121" t="str">
        <f>IF(B129=B10,"","ERROR WITH TOP TABLE")</f>
        <v/>
      </c>
      <c r="C131" s="121" t="str">
        <f t="shared" ref="C131:H131" si="5">IF(C129=C10,"","ERROR WITH TOP TABLE")</f>
        <v/>
      </c>
      <c r="D131" s="121" t="str">
        <f t="shared" si="5"/>
        <v/>
      </c>
      <c r="E131" s="121" t="str">
        <f t="shared" si="5"/>
        <v/>
      </c>
      <c r="F131" s="121" t="str">
        <f t="shared" si="5"/>
        <v/>
      </c>
      <c r="G131" s="121" t="str">
        <f t="shared" si="5"/>
        <v/>
      </c>
      <c r="H131" s="121" t="str">
        <f t="shared" si="5"/>
        <v/>
      </c>
      <c r="I131" s="50"/>
    </row>
    <row r="132" spans="1:9" x14ac:dyDescent="0.2">
      <c r="A132" s="1306" t="s">
        <v>575</v>
      </c>
      <c r="B132" s="1273" t="s">
        <v>368</v>
      </c>
      <c r="C132" s="1271" t="s">
        <v>305</v>
      </c>
      <c r="D132" s="1271"/>
      <c r="E132" s="1271"/>
      <c r="F132" s="1271"/>
      <c r="G132" s="1271"/>
      <c r="H132" s="1273" t="s">
        <v>369</v>
      </c>
      <c r="I132" s="50"/>
    </row>
    <row r="133" spans="1:9" ht="39.75" customHeight="1" x14ac:dyDescent="0.2">
      <c r="A133" s="1278"/>
      <c r="B133" s="1303"/>
      <c r="C133" s="94" t="s">
        <v>370</v>
      </c>
      <c r="D133" s="94" t="s">
        <v>371</v>
      </c>
      <c r="E133" s="94" t="s">
        <v>372</v>
      </c>
      <c r="F133" s="94" t="s">
        <v>355</v>
      </c>
      <c r="G133" s="94" t="s">
        <v>373</v>
      </c>
      <c r="H133" s="1303"/>
      <c r="I133" s="50"/>
    </row>
    <row r="134" spans="1:9" x14ac:dyDescent="0.2">
      <c r="A134" s="129"/>
      <c r="B134" s="74"/>
      <c r="C134" s="74"/>
      <c r="D134" s="74"/>
      <c r="E134" s="74"/>
      <c r="F134" s="74"/>
      <c r="G134" s="74"/>
      <c r="H134" s="74"/>
      <c r="I134" s="50"/>
    </row>
    <row r="135" spans="1:9" x14ac:dyDescent="0.2">
      <c r="A135" s="85" t="s">
        <v>374</v>
      </c>
      <c r="I135" s="50"/>
    </row>
    <row r="136" spans="1:9" x14ac:dyDescent="0.2">
      <c r="A136" s="130" t="s">
        <v>375</v>
      </c>
      <c r="I136" s="50"/>
    </row>
    <row r="137" spans="1:9" x14ac:dyDescent="0.2">
      <c r="A137" s="87" t="s">
        <v>376</v>
      </c>
      <c r="B137" s="153">
        <v>168</v>
      </c>
      <c r="C137" s="114" t="s">
        <v>168</v>
      </c>
      <c r="D137" s="114">
        <v>48</v>
      </c>
      <c r="E137" s="59" t="s">
        <v>168</v>
      </c>
      <c r="F137" s="114">
        <v>123</v>
      </c>
      <c r="G137" s="114" t="s">
        <v>168</v>
      </c>
      <c r="H137" s="810">
        <v>171</v>
      </c>
      <c r="I137" s="50"/>
    </row>
    <row r="138" spans="1:9" x14ac:dyDescent="0.2">
      <c r="A138" s="87" t="s">
        <v>377</v>
      </c>
      <c r="B138" s="153">
        <v>2</v>
      </c>
      <c r="C138" s="59" t="s">
        <v>168</v>
      </c>
      <c r="D138" s="114" t="s">
        <v>168</v>
      </c>
      <c r="E138" s="59" t="s">
        <v>168</v>
      </c>
      <c r="F138" s="59">
        <v>1</v>
      </c>
      <c r="G138" s="59" t="s">
        <v>168</v>
      </c>
      <c r="H138" s="810">
        <v>1</v>
      </c>
      <c r="I138" s="50"/>
    </row>
    <row r="139" spans="1:9" x14ac:dyDescent="0.2">
      <c r="A139" s="130" t="s">
        <v>378</v>
      </c>
      <c r="B139" s="153"/>
      <c r="C139" s="59"/>
      <c r="D139" s="114"/>
      <c r="E139" s="114"/>
      <c r="F139" s="114"/>
      <c r="G139" s="59"/>
      <c r="H139" s="810"/>
      <c r="I139" s="50"/>
    </row>
    <row r="140" spans="1:9" x14ac:dyDescent="0.2">
      <c r="A140" s="87" t="s">
        <v>376</v>
      </c>
      <c r="B140" s="148">
        <v>4</v>
      </c>
      <c r="C140" s="59" t="s">
        <v>168</v>
      </c>
      <c r="D140" s="59">
        <v>1</v>
      </c>
      <c r="E140" s="59" t="s">
        <v>168</v>
      </c>
      <c r="F140" s="59">
        <v>2</v>
      </c>
      <c r="G140" s="59" t="s">
        <v>168</v>
      </c>
      <c r="H140" s="810">
        <v>3</v>
      </c>
      <c r="I140" s="50"/>
    </row>
    <row r="141" spans="1:9" x14ac:dyDescent="0.2">
      <c r="A141" s="87" t="s">
        <v>377</v>
      </c>
      <c r="B141" s="153">
        <v>14</v>
      </c>
      <c r="C141" s="59" t="s">
        <v>168</v>
      </c>
      <c r="D141" s="114">
        <v>7</v>
      </c>
      <c r="E141" s="59" t="s">
        <v>168</v>
      </c>
      <c r="F141" s="114">
        <v>5</v>
      </c>
      <c r="G141" s="59" t="s">
        <v>168</v>
      </c>
      <c r="H141" s="810">
        <v>12</v>
      </c>
      <c r="I141" s="50"/>
    </row>
    <row r="142" spans="1:9" x14ac:dyDescent="0.2">
      <c r="B142" s="153"/>
      <c r="C142" s="59"/>
      <c r="D142" s="114"/>
      <c r="E142" s="59"/>
      <c r="F142" s="114"/>
      <c r="G142" s="59"/>
      <c r="H142" s="810"/>
      <c r="I142" s="50"/>
    </row>
    <row r="143" spans="1:9" x14ac:dyDescent="0.2">
      <c r="A143" s="85" t="s">
        <v>379</v>
      </c>
      <c r="B143" s="153"/>
      <c r="C143" s="114"/>
      <c r="D143" s="114"/>
      <c r="E143" s="114"/>
      <c r="F143" s="114"/>
      <c r="G143" s="114"/>
      <c r="H143" s="810"/>
      <c r="I143" s="50"/>
    </row>
    <row r="144" spans="1:9" x14ac:dyDescent="0.2">
      <c r="A144" s="131" t="s">
        <v>380</v>
      </c>
      <c r="B144" s="148" t="s">
        <v>168</v>
      </c>
      <c r="C144" s="59" t="s">
        <v>168</v>
      </c>
      <c r="D144" s="59" t="s">
        <v>168</v>
      </c>
      <c r="E144" s="59" t="s">
        <v>168</v>
      </c>
      <c r="F144" s="59" t="s">
        <v>168</v>
      </c>
      <c r="G144" s="59" t="s">
        <v>168</v>
      </c>
      <c r="H144" s="810" t="s">
        <v>168</v>
      </c>
      <c r="I144" s="50"/>
    </row>
    <row r="145" spans="1:9" x14ac:dyDescent="0.2">
      <c r="B145" s="148"/>
      <c r="C145" s="59"/>
      <c r="D145" s="59"/>
      <c r="E145" s="59"/>
      <c r="F145" s="59"/>
      <c r="G145" s="59"/>
      <c r="H145" s="810"/>
      <c r="I145" s="50"/>
    </row>
    <row r="146" spans="1:9" x14ac:dyDescent="0.2">
      <c r="A146" s="85" t="s">
        <v>381</v>
      </c>
      <c r="B146" s="153"/>
      <c r="C146" s="114"/>
      <c r="D146" s="114"/>
      <c r="E146" s="114"/>
      <c r="F146" s="114"/>
      <c r="G146" s="114"/>
      <c r="H146" s="810"/>
      <c r="I146" s="50"/>
    </row>
    <row r="147" spans="1:9" x14ac:dyDescent="0.2">
      <c r="A147" s="130" t="s">
        <v>375</v>
      </c>
      <c r="B147" s="153"/>
      <c r="C147" s="114"/>
      <c r="D147" s="114"/>
      <c r="E147" s="114"/>
      <c r="F147" s="114"/>
      <c r="G147" s="114"/>
      <c r="H147" s="810"/>
      <c r="I147" s="50"/>
    </row>
    <row r="148" spans="1:9" x14ac:dyDescent="0.2">
      <c r="A148" s="87" t="s">
        <v>376</v>
      </c>
      <c r="B148" s="153">
        <v>9</v>
      </c>
      <c r="C148" s="59" t="s">
        <v>168</v>
      </c>
      <c r="D148" s="59">
        <v>1</v>
      </c>
      <c r="E148" s="59" t="s">
        <v>168</v>
      </c>
      <c r="F148" s="114">
        <v>6</v>
      </c>
      <c r="G148" s="59" t="s">
        <v>168</v>
      </c>
      <c r="H148" s="810">
        <v>7</v>
      </c>
      <c r="I148" s="50"/>
    </row>
    <row r="149" spans="1:9" x14ac:dyDescent="0.2">
      <c r="A149" s="87" t="s">
        <v>377</v>
      </c>
      <c r="B149" s="148">
        <v>2</v>
      </c>
      <c r="C149" s="59" t="s">
        <v>168</v>
      </c>
      <c r="D149" s="59">
        <v>1</v>
      </c>
      <c r="E149" s="59" t="s">
        <v>168</v>
      </c>
      <c r="F149" s="59" t="s">
        <v>168</v>
      </c>
      <c r="G149" s="59" t="s">
        <v>168</v>
      </c>
      <c r="H149" s="810">
        <v>1</v>
      </c>
      <c r="I149" s="50"/>
    </row>
    <row r="150" spans="1:9" x14ac:dyDescent="0.2">
      <c r="A150" s="130" t="s">
        <v>378</v>
      </c>
      <c r="B150" s="153"/>
      <c r="C150" s="59"/>
      <c r="D150" s="114"/>
      <c r="E150" s="59"/>
      <c r="F150" s="114"/>
      <c r="G150" s="114"/>
      <c r="H150" s="810"/>
      <c r="I150" s="50"/>
    </row>
    <row r="151" spans="1:9" x14ac:dyDescent="0.2">
      <c r="A151" s="87" t="s">
        <v>376</v>
      </c>
      <c r="B151" s="148">
        <v>1</v>
      </c>
      <c r="C151" s="59" t="s">
        <v>168</v>
      </c>
      <c r="D151" s="59">
        <v>1</v>
      </c>
      <c r="E151" s="59" t="s">
        <v>168</v>
      </c>
      <c r="F151" s="59" t="s">
        <v>168</v>
      </c>
      <c r="G151" s="59" t="s">
        <v>168</v>
      </c>
      <c r="H151" s="810">
        <v>1</v>
      </c>
      <c r="I151" s="50"/>
    </row>
    <row r="152" spans="1:9" x14ac:dyDescent="0.2">
      <c r="A152" s="87" t="s">
        <v>377</v>
      </c>
      <c r="B152" s="148">
        <v>7</v>
      </c>
      <c r="C152" s="59" t="s">
        <v>168</v>
      </c>
      <c r="D152" s="59" t="s">
        <v>168</v>
      </c>
      <c r="E152" s="59" t="s">
        <v>168</v>
      </c>
      <c r="F152" s="59">
        <v>6</v>
      </c>
      <c r="G152" s="59" t="s">
        <v>168</v>
      </c>
      <c r="H152" s="810">
        <v>6</v>
      </c>
      <c r="I152" s="50"/>
    </row>
    <row r="153" spans="1:9" x14ac:dyDescent="0.2">
      <c r="B153" s="148"/>
      <c r="C153" s="59"/>
      <c r="D153" s="59"/>
      <c r="E153" s="59"/>
      <c r="F153" s="59"/>
      <c r="G153" s="59"/>
      <c r="H153" s="810"/>
      <c r="I153" s="50"/>
    </row>
    <row r="154" spans="1:9" x14ac:dyDescent="0.2">
      <c r="A154" s="85" t="s">
        <v>191</v>
      </c>
      <c r="B154" s="148"/>
      <c r="C154" s="59"/>
      <c r="D154" s="114"/>
      <c r="E154" s="59"/>
      <c r="F154" s="114"/>
      <c r="G154" s="114"/>
      <c r="H154" s="810"/>
      <c r="I154" s="50"/>
    </row>
    <row r="155" spans="1:9" ht="25.5" x14ac:dyDescent="0.2">
      <c r="A155" s="132" t="s">
        <v>382</v>
      </c>
      <c r="B155" s="148" t="s">
        <v>168</v>
      </c>
      <c r="C155" s="59" t="s">
        <v>168</v>
      </c>
      <c r="D155" s="59" t="s">
        <v>168</v>
      </c>
      <c r="E155" s="59" t="s">
        <v>168</v>
      </c>
      <c r="F155" s="59" t="s">
        <v>168</v>
      </c>
      <c r="G155" s="59" t="s">
        <v>168</v>
      </c>
      <c r="H155" s="810" t="s">
        <v>168</v>
      </c>
      <c r="I155" s="50"/>
    </row>
    <row r="156" spans="1:9" ht="38.25" x14ac:dyDescent="0.2">
      <c r="A156" s="132" t="s">
        <v>383</v>
      </c>
      <c r="B156" s="148">
        <v>1</v>
      </c>
      <c r="C156" s="59" t="s">
        <v>168</v>
      </c>
      <c r="D156" s="59" t="s">
        <v>168</v>
      </c>
      <c r="E156" s="59" t="s">
        <v>168</v>
      </c>
      <c r="F156" s="59" t="s">
        <v>168</v>
      </c>
      <c r="G156" s="59" t="s">
        <v>168</v>
      </c>
      <c r="H156" s="810" t="s">
        <v>168</v>
      </c>
      <c r="I156" s="50"/>
    </row>
    <row r="157" spans="1:9" x14ac:dyDescent="0.2">
      <c r="A157" s="825"/>
      <c r="B157" s="829"/>
      <c r="C157" s="830"/>
      <c r="D157" s="830"/>
      <c r="E157" s="830"/>
      <c r="F157" s="830"/>
      <c r="G157" s="830"/>
      <c r="H157" s="831"/>
      <c r="I157" s="50"/>
    </row>
    <row r="158" spans="1:9" x14ac:dyDescent="0.2">
      <c r="A158" s="85" t="s">
        <v>152</v>
      </c>
      <c r="B158" s="810">
        <v>208</v>
      </c>
      <c r="C158" s="810" t="s">
        <v>168</v>
      </c>
      <c r="D158" s="810">
        <v>59</v>
      </c>
      <c r="E158" s="810" t="s">
        <v>168</v>
      </c>
      <c r="F158" s="810">
        <v>143</v>
      </c>
      <c r="G158" s="810" t="s">
        <v>168</v>
      </c>
      <c r="H158" s="810">
        <v>202</v>
      </c>
      <c r="I158" s="50"/>
    </row>
    <row r="159" spans="1:9" x14ac:dyDescent="0.2">
      <c r="A159" s="124"/>
      <c r="B159" s="102" t="str">
        <f t="shared" ref="B159:H159" si="6">IF(AND(B158="-",SUM(B137:B156)=0),"",IF(B158=SUM(B137:B156),"","TOTALS DON’T MATCH SUM OF THE PART"))</f>
        <v/>
      </c>
      <c r="C159" s="102" t="str">
        <f t="shared" si="6"/>
        <v/>
      </c>
      <c r="D159" s="102" t="str">
        <f t="shared" si="6"/>
        <v/>
      </c>
      <c r="E159" s="102" t="str">
        <f t="shared" si="6"/>
        <v/>
      </c>
      <c r="F159" s="102" t="str">
        <f t="shared" si="6"/>
        <v/>
      </c>
      <c r="G159" s="102" t="str">
        <f t="shared" si="6"/>
        <v/>
      </c>
      <c r="H159" s="102" t="str">
        <f t="shared" si="6"/>
        <v/>
      </c>
      <c r="I159" s="50"/>
    </row>
    <row r="160" spans="1:9" x14ac:dyDescent="0.2">
      <c r="A160" s="105"/>
      <c r="B160" s="121" t="str">
        <f>IF(B158=B9,"","ERROR WITH TOP TABLE")</f>
        <v/>
      </c>
      <c r="C160" s="121" t="str">
        <f t="shared" ref="C160:H160" si="7">IF(C158=C9,"","ERROR WITH TOP TABLE")</f>
        <v/>
      </c>
      <c r="D160" s="121" t="str">
        <f t="shared" si="7"/>
        <v/>
      </c>
      <c r="E160" s="121" t="str">
        <f t="shared" si="7"/>
        <v/>
      </c>
      <c r="F160" s="121" t="str">
        <f t="shared" si="7"/>
        <v/>
      </c>
      <c r="G160" s="121" t="str">
        <f t="shared" si="7"/>
        <v/>
      </c>
      <c r="H160" s="121" t="str">
        <f t="shared" si="7"/>
        <v/>
      </c>
      <c r="I160" s="50"/>
    </row>
    <row r="161" spans="1:9" x14ac:dyDescent="0.2">
      <c r="A161" s="1306" t="s">
        <v>589</v>
      </c>
      <c r="B161" s="1273" t="s">
        <v>368</v>
      </c>
      <c r="C161" s="1271" t="s">
        <v>305</v>
      </c>
      <c r="D161" s="1271"/>
      <c r="E161" s="1271"/>
      <c r="F161" s="1271"/>
      <c r="G161" s="1271"/>
      <c r="H161" s="1273" t="s">
        <v>369</v>
      </c>
      <c r="I161" s="50"/>
    </row>
    <row r="162" spans="1:9" ht="39" customHeight="1" x14ac:dyDescent="0.2">
      <c r="A162" s="1278"/>
      <c r="B162" s="1303"/>
      <c r="C162" s="94" t="s">
        <v>370</v>
      </c>
      <c r="D162" s="94" t="s">
        <v>371</v>
      </c>
      <c r="E162" s="94" t="s">
        <v>372</v>
      </c>
      <c r="F162" s="94" t="s">
        <v>355</v>
      </c>
      <c r="G162" s="94" t="s">
        <v>373</v>
      </c>
      <c r="H162" s="1303"/>
      <c r="I162" s="50"/>
    </row>
    <row r="163" spans="1:9" x14ac:dyDescent="0.2">
      <c r="A163" s="129"/>
      <c r="B163" s="74"/>
      <c r="C163" s="74"/>
      <c r="D163" s="74"/>
      <c r="E163" s="74"/>
      <c r="F163" s="74"/>
      <c r="G163" s="74"/>
      <c r="H163" s="74"/>
      <c r="I163" s="50"/>
    </row>
    <row r="164" spans="1:9" x14ac:dyDescent="0.2">
      <c r="A164" s="85" t="s">
        <v>374</v>
      </c>
      <c r="I164" s="50"/>
    </row>
    <row r="165" spans="1:9" x14ac:dyDescent="0.2">
      <c r="A165" s="130" t="s">
        <v>375</v>
      </c>
      <c r="I165" s="50"/>
    </row>
    <row r="166" spans="1:9" x14ac:dyDescent="0.2">
      <c r="A166" s="87" t="s">
        <v>376</v>
      </c>
      <c r="B166" s="153">
        <v>181</v>
      </c>
      <c r="C166" s="114">
        <v>3</v>
      </c>
      <c r="D166" s="114">
        <v>68</v>
      </c>
      <c r="E166" s="59">
        <v>1</v>
      </c>
      <c r="F166" s="114">
        <v>91</v>
      </c>
      <c r="G166" s="114" t="s">
        <v>168</v>
      </c>
      <c r="H166" s="810">
        <v>163</v>
      </c>
      <c r="I166" s="50"/>
    </row>
    <row r="167" spans="1:9" x14ac:dyDescent="0.2">
      <c r="A167" s="87" t="s">
        <v>377</v>
      </c>
      <c r="B167" s="153">
        <v>20</v>
      </c>
      <c r="C167" s="59" t="s">
        <v>168</v>
      </c>
      <c r="D167" s="114">
        <v>7</v>
      </c>
      <c r="E167" s="59" t="s">
        <v>168</v>
      </c>
      <c r="F167" s="59">
        <v>5</v>
      </c>
      <c r="G167" s="59" t="s">
        <v>168</v>
      </c>
      <c r="H167" s="810">
        <v>12</v>
      </c>
      <c r="I167" s="50"/>
    </row>
    <row r="168" spans="1:9" x14ac:dyDescent="0.2">
      <c r="A168" s="130" t="s">
        <v>378</v>
      </c>
      <c r="B168" s="153"/>
      <c r="C168" s="59"/>
      <c r="D168" s="114"/>
      <c r="E168" s="114"/>
      <c r="F168" s="114"/>
      <c r="G168" s="59"/>
      <c r="H168" s="810"/>
      <c r="I168" s="50"/>
    </row>
    <row r="169" spans="1:9" x14ac:dyDescent="0.2">
      <c r="A169" s="87" t="s">
        <v>376</v>
      </c>
      <c r="B169" s="148">
        <v>2</v>
      </c>
      <c r="C169" s="59" t="s">
        <v>168</v>
      </c>
      <c r="D169" s="59">
        <v>2</v>
      </c>
      <c r="E169" s="59" t="s">
        <v>168</v>
      </c>
      <c r="F169" s="59" t="s">
        <v>168</v>
      </c>
      <c r="G169" s="59" t="s">
        <v>168</v>
      </c>
      <c r="H169" s="810">
        <v>2</v>
      </c>
      <c r="I169" s="50"/>
    </row>
    <row r="170" spans="1:9" x14ac:dyDescent="0.2">
      <c r="A170" s="87" t="s">
        <v>377</v>
      </c>
      <c r="B170" s="153">
        <v>8</v>
      </c>
      <c r="C170" s="59" t="s">
        <v>168</v>
      </c>
      <c r="D170" s="114">
        <v>2</v>
      </c>
      <c r="E170" s="59" t="s">
        <v>168</v>
      </c>
      <c r="F170" s="114">
        <v>6</v>
      </c>
      <c r="G170" s="59" t="s">
        <v>168</v>
      </c>
      <c r="H170" s="810">
        <v>8</v>
      </c>
      <c r="I170" s="50"/>
    </row>
    <row r="171" spans="1:9" x14ac:dyDescent="0.2">
      <c r="B171" s="153"/>
      <c r="C171" s="59"/>
      <c r="D171" s="114"/>
      <c r="E171" s="59"/>
      <c r="F171" s="114"/>
      <c r="G171" s="59"/>
      <c r="H171" s="810"/>
      <c r="I171" s="50"/>
    </row>
    <row r="172" spans="1:9" x14ac:dyDescent="0.2">
      <c r="A172" s="85" t="s">
        <v>379</v>
      </c>
      <c r="B172" s="153"/>
      <c r="C172" s="114"/>
      <c r="D172" s="114"/>
      <c r="E172" s="114"/>
      <c r="F172" s="114"/>
      <c r="G172" s="114"/>
      <c r="H172" s="810"/>
      <c r="I172" s="50"/>
    </row>
    <row r="173" spans="1:9" x14ac:dyDescent="0.2">
      <c r="A173" s="131" t="s">
        <v>380</v>
      </c>
      <c r="B173" s="148">
        <v>17</v>
      </c>
      <c r="C173" s="59" t="s">
        <v>168</v>
      </c>
      <c r="D173" s="59">
        <v>2</v>
      </c>
      <c r="E173" s="59" t="s">
        <v>168</v>
      </c>
      <c r="F173" s="59">
        <v>15</v>
      </c>
      <c r="G173" s="59" t="s">
        <v>168</v>
      </c>
      <c r="H173" s="810">
        <v>17</v>
      </c>
      <c r="I173" s="50"/>
    </row>
    <row r="174" spans="1:9" x14ac:dyDescent="0.2">
      <c r="B174" s="148"/>
      <c r="C174" s="59"/>
      <c r="D174" s="59"/>
      <c r="E174" s="59"/>
      <c r="F174" s="59"/>
      <c r="G174" s="59"/>
      <c r="H174" s="810"/>
      <c r="I174" s="50"/>
    </row>
    <row r="175" spans="1:9" x14ac:dyDescent="0.2">
      <c r="A175" s="85" t="s">
        <v>381</v>
      </c>
      <c r="B175" s="153"/>
      <c r="C175" s="114"/>
      <c r="D175" s="114"/>
      <c r="E175" s="114"/>
      <c r="F175" s="114"/>
      <c r="G175" s="114"/>
      <c r="H175" s="810"/>
      <c r="I175" s="50"/>
    </row>
    <row r="176" spans="1:9" x14ac:dyDescent="0.2">
      <c r="A176" s="130" t="s">
        <v>375</v>
      </c>
      <c r="B176" s="153"/>
      <c r="C176" s="114"/>
      <c r="D176" s="114"/>
      <c r="E176" s="114"/>
      <c r="F176" s="114"/>
      <c r="G176" s="114"/>
      <c r="H176" s="810"/>
      <c r="I176" s="50"/>
    </row>
    <row r="177" spans="1:9" x14ac:dyDescent="0.2">
      <c r="A177" s="87" t="s">
        <v>376</v>
      </c>
      <c r="B177" s="153">
        <v>12</v>
      </c>
      <c r="C177" s="59" t="s">
        <v>168</v>
      </c>
      <c r="D177" s="59">
        <v>2</v>
      </c>
      <c r="E177" s="59" t="s">
        <v>168</v>
      </c>
      <c r="F177" s="114">
        <v>9</v>
      </c>
      <c r="G177" s="59" t="s">
        <v>168</v>
      </c>
      <c r="H177" s="810">
        <v>11</v>
      </c>
      <c r="I177" s="50"/>
    </row>
    <row r="178" spans="1:9" x14ac:dyDescent="0.2">
      <c r="A178" s="87" t="s">
        <v>377</v>
      </c>
      <c r="B178" s="148">
        <v>3</v>
      </c>
      <c r="C178" s="59" t="s">
        <v>168</v>
      </c>
      <c r="D178" s="59" t="s">
        <v>168</v>
      </c>
      <c r="E178" s="59" t="s">
        <v>168</v>
      </c>
      <c r="F178" s="59">
        <v>3</v>
      </c>
      <c r="G178" s="59" t="s">
        <v>168</v>
      </c>
      <c r="H178" s="810">
        <v>3</v>
      </c>
      <c r="I178" s="50"/>
    </row>
    <row r="179" spans="1:9" x14ac:dyDescent="0.2">
      <c r="A179" s="130" t="s">
        <v>378</v>
      </c>
      <c r="B179" s="153"/>
      <c r="C179" s="59"/>
      <c r="D179" s="114"/>
      <c r="E179" s="59"/>
      <c r="F179" s="114"/>
      <c r="G179" s="114"/>
      <c r="H179" s="810"/>
      <c r="I179" s="50"/>
    </row>
    <row r="180" spans="1:9" x14ac:dyDescent="0.2">
      <c r="A180" s="87" t="s">
        <v>376</v>
      </c>
      <c r="B180" s="148">
        <v>2</v>
      </c>
      <c r="C180" s="59" t="s">
        <v>168</v>
      </c>
      <c r="D180" s="59" t="s">
        <v>168</v>
      </c>
      <c r="E180" s="59" t="s">
        <v>168</v>
      </c>
      <c r="F180" s="59">
        <v>2</v>
      </c>
      <c r="G180" s="59" t="s">
        <v>168</v>
      </c>
      <c r="H180" s="810">
        <v>2</v>
      </c>
      <c r="I180" s="50"/>
    </row>
    <row r="181" spans="1:9" x14ac:dyDescent="0.2">
      <c r="A181" s="87" t="s">
        <v>377</v>
      </c>
      <c r="B181" s="148">
        <v>2</v>
      </c>
      <c r="C181" s="59" t="s">
        <v>168</v>
      </c>
      <c r="D181" s="59" t="s">
        <v>168</v>
      </c>
      <c r="E181" s="59" t="s">
        <v>168</v>
      </c>
      <c r="F181" s="59">
        <v>2</v>
      </c>
      <c r="G181" s="59" t="s">
        <v>168</v>
      </c>
      <c r="H181" s="810">
        <v>2</v>
      </c>
      <c r="I181" s="50"/>
    </row>
    <row r="182" spans="1:9" x14ac:dyDescent="0.2">
      <c r="B182" s="148"/>
      <c r="C182" s="59"/>
      <c r="D182" s="59"/>
      <c r="E182" s="59"/>
      <c r="F182" s="59"/>
      <c r="G182" s="59"/>
      <c r="H182" s="810"/>
      <c r="I182" s="50"/>
    </row>
    <row r="183" spans="1:9" x14ac:dyDescent="0.2">
      <c r="A183" s="85" t="s">
        <v>191</v>
      </c>
      <c r="B183" s="148"/>
      <c r="C183" s="59"/>
      <c r="D183" s="114"/>
      <c r="E183" s="59"/>
      <c r="F183" s="114"/>
      <c r="G183" s="114"/>
      <c r="H183" s="810"/>
      <c r="I183" s="50"/>
    </row>
    <row r="184" spans="1:9" ht="25.5" x14ac:dyDescent="0.2">
      <c r="A184" s="132" t="s">
        <v>382</v>
      </c>
      <c r="B184" s="148" t="s">
        <v>168</v>
      </c>
      <c r="C184" s="59" t="s">
        <v>168</v>
      </c>
      <c r="D184" s="59" t="s">
        <v>168</v>
      </c>
      <c r="E184" s="59" t="s">
        <v>168</v>
      </c>
      <c r="F184" s="59" t="s">
        <v>168</v>
      </c>
      <c r="G184" s="59" t="s">
        <v>168</v>
      </c>
      <c r="H184" s="810" t="s">
        <v>168</v>
      </c>
      <c r="I184" s="50"/>
    </row>
    <row r="185" spans="1:9" ht="38.25" x14ac:dyDescent="0.2">
      <c r="A185" s="132" t="s">
        <v>383</v>
      </c>
      <c r="B185" s="148" t="s">
        <v>168</v>
      </c>
      <c r="C185" s="59" t="s">
        <v>168</v>
      </c>
      <c r="D185" s="59" t="s">
        <v>168</v>
      </c>
      <c r="E185" s="59" t="s">
        <v>168</v>
      </c>
      <c r="F185" s="59" t="s">
        <v>168</v>
      </c>
      <c r="G185" s="59" t="s">
        <v>168</v>
      </c>
      <c r="H185" s="810" t="s">
        <v>168</v>
      </c>
      <c r="I185" s="50"/>
    </row>
    <row r="186" spans="1:9" x14ac:dyDescent="0.2">
      <c r="A186" s="825"/>
      <c r="B186" s="829"/>
      <c r="C186" s="830"/>
      <c r="D186" s="830"/>
      <c r="E186" s="830"/>
      <c r="F186" s="830"/>
      <c r="G186" s="830"/>
      <c r="H186" s="831"/>
      <c r="I186" s="50"/>
    </row>
    <row r="187" spans="1:9" x14ac:dyDescent="0.2">
      <c r="A187" s="85" t="s">
        <v>152</v>
      </c>
      <c r="B187" s="810">
        <v>247</v>
      </c>
      <c r="C187" s="810">
        <v>3</v>
      </c>
      <c r="D187" s="810">
        <v>83</v>
      </c>
      <c r="E187" s="810">
        <v>1</v>
      </c>
      <c r="F187" s="810">
        <v>133</v>
      </c>
      <c r="G187" s="810" t="s">
        <v>168</v>
      </c>
      <c r="H187" s="810">
        <v>220</v>
      </c>
      <c r="I187" s="50"/>
    </row>
    <row r="188" spans="1:9" x14ac:dyDescent="0.2">
      <c r="A188" s="124"/>
      <c r="B188" s="102" t="str">
        <f t="shared" ref="B188:H188" si="8">IF(AND(B187="-",SUM(B166:B185)=0),"",IF(B187=SUM(B166:B185),"","TOTALS DON’T MATCH SUM OF THE PART"))</f>
        <v/>
      </c>
      <c r="C188" s="102" t="str">
        <f t="shared" si="8"/>
        <v/>
      </c>
      <c r="D188" s="102" t="str">
        <f t="shared" si="8"/>
        <v/>
      </c>
      <c r="E188" s="102" t="str">
        <f t="shared" si="8"/>
        <v/>
      </c>
      <c r="F188" s="102" t="str">
        <f t="shared" si="8"/>
        <v/>
      </c>
      <c r="G188" s="102" t="str">
        <f t="shared" si="8"/>
        <v/>
      </c>
      <c r="H188" s="102" t="str">
        <f t="shared" si="8"/>
        <v/>
      </c>
      <c r="I188" s="50"/>
    </row>
    <row r="189" spans="1:9" x14ac:dyDescent="0.2">
      <c r="A189" s="105"/>
      <c r="B189" s="121" t="str">
        <f>IF(B187=B8,"","ERROR WITH TOP TABLE")</f>
        <v/>
      </c>
      <c r="C189" s="121" t="str">
        <f t="shared" ref="C189:H189" si="9">IF(C187=C8,"","ERROR WITH TOP TABLE")</f>
        <v/>
      </c>
      <c r="D189" s="121" t="str">
        <f t="shared" si="9"/>
        <v/>
      </c>
      <c r="E189" s="121" t="str">
        <f t="shared" si="9"/>
        <v/>
      </c>
      <c r="F189" s="121" t="str">
        <f t="shared" si="9"/>
        <v/>
      </c>
      <c r="G189" s="121" t="str">
        <f t="shared" si="9"/>
        <v/>
      </c>
      <c r="H189" s="121" t="str">
        <f t="shared" si="9"/>
        <v/>
      </c>
      <c r="I189" s="50"/>
    </row>
    <row r="190" spans="1:9" x14ac:dyDescent="0.2">
      <c r="A190" s="1304" t="s">
        <v>494</v>
      </c>
      <c r="B190" s="1273" t="s">
        <v>368</v>
      </c>
      <c r="C190" s="1271" t="s">
        <v>305</v>
      </c>
      <c r="D190" s="1271"/>
      <c r="E190" s="1271"/>
      <c r="F190" s="1271"/>
      <c r="G190" s="1271"/>
      <c r="H190" s="1273" t="s">
        <v>369</v>
      </c>
      <c r="I190" s="50"/>
    </row>
    <row r="191" spans="1:9" ht="45" customHeight="1" x14ac:dyDescent="0.2">
      <c r="A191" s="1305"/>
      <c r="B191" s="1303"/>
      <c r="C191" s="94" t="s">
        <v>370</v>
      </c>
      <c r="D191" s="94" t="s">
        <v>371</v>
      </c>
      <c r="E191" s="94" t="s">
        <v>372</v>
      </c>
      <c r="F191" s="94" t="s">
        <v>355</v>
      </c>
      <c r="G191" s="94" t="s">
        <v>373</v>
      </c>
      <c r="H191" s="1303"/>
      <c r="I191" s="50"/>
    </row>
    <row r="192" spans="1:9" x14ac:dyDescent="0.2">
      <c r="A192" s="129"/>
      <c r="B192" s="74"/>
      <c r="C192" s="74"/>
      <c r="D192" s="74"/>
      <c r="E192" s="74"/>
      <c r="F192" s="74"/>
      <c r="G192" s="74"/>
      <c r="H192" s="74"/>
      <c r="I192" s="50"/>
    </row>
    <row r="193" spans="1:9" x14ac:dyDescent="0.2">
      <c r="A193" s="85" t="s">
        <v>374</v>
      </c>
      <c r="I193" s="50"/>
    </row>
    <row r="194" spans="1:9" x14ac:dyDescent="0.2">
      <c r="A194" s="130" t="s">
        <v>375</v>
      </c>
      <c r="I194" s="50"/>
    </row>
    <row r="195" spans="1:9" x14ac:dyDescent="0.2">
      <c r="A195" s="87" t="s">
        <v>376</v>
      </c>
      <c r="B195" s="153">
        <v>103</v>
      </c>
      <c r="C195" s="114">
        <v>1</v>
      </c>
      <c r="D195" s="114">
        <v>39</v>
      </c>
      <c r="E195" s="59" t="s">
        <v>168</v>
      </c>
      <c r="F195" s="114">
        <v>51</v>
      </c>
      <c r="G195" s="114" t="s">
        <v>168</v>
      </c>
      <c r="H195" s="810">
        <v>91</v>
      </c>
      <c r="I195" s="50"/>
    </row>
    <row r="196" spans="1:9" x14ac:dyDescent="0.2">
      <c r="A196" s="87" t="s">
        <v>377</v>
      </c>
      <c r="B196" s="153" t="s">
        <v>168</v>
      </c>
      <c r="C196" s="59" t="s">
        <v>168</v>
      </c>
      <c r="D196" s="114" t="s">
        <v>168</v>
      </c>
      <c r="E196" s="59" t="s">
        <v>168</v>
      </c>
      <c r="F196" s="59" t="s">
        <v>168</v>
      </c>
      <c r="G196" s="59" t="s">
        <v>168</v>
      </c>
      <c r="H196" s="810" t="s">
        <v>168</v>
      </c>
      <c r="I196" s="50"/>
    </row>
    <row r="197" spans="1:9" x14ac:dyDescent="0.2">
      <c r="A197" s="130" t="s">
        <v>378</v>
      </c>
      <c r="B197" s="153"/>
      <c r="C197" s="59"/>
      <c r="D197" s="114"/>
      <c r="E197" s="114"/>
      <c r="F197" s="114"/>
      <c r="G197" s="59"/>
      <c r="H197" s="810"/>
      <c r="I197" s="50"/>
    </row>
    <row r="198" spans="1:9" x14ac:dyDescent="0.2">
      <c r="A198" s="87" t="s">
        <v>376</v>
      </c>
      <c r="B198" s="148" t="s">
        <v>168</v>
      </c>
      <c r="C198" s="59" t="s">
        <v>168</v>
      </c>
      <c r="D198" s="59">
        <v>2</v>
      </c>
      <c r="E198" s="59" t="s">
        <v>168</v>
      </c>
      <c r="F198" s="59" t="s">
        <v>168</v>
      </c>
      <c r="G198" s="59" t="s">
        <v>168</v>
      </c>
      <c r="H198" s="810">
        <v>2</v>
      </c>
      <c r="I198" s="50"/>
    </row>
    <row r="199" spans="1:9" x14ac:dyDescent="0.2">
      <c r="A199" s="87" t="s">
        <v>377</v>
      </c>
      <c r="B199" s="153">
        <v>9</v>
      </c>
      <c r="C199" s="59" t="s">
        <v>168</v>
      </c>
      <c r="D199" s="114">
        <v>2</v>
      </c>
      <c r="E199" s="59" t="s">
        <v>168</v>
      </c>
      <c r="F199" s="114">
        <v>3</v>
      </c>
      <c r="G199" s="59" t="s">
        <v>168</v>
      </c>
      <c r="H199" s="810">
        <v>5</v>
      </c>
      <c r="I199" s="50"/>
    </row>
    <row r="200" spans="1:9" x14ac:dyDescent="0.2">
      <c r="B200" s="153"/>
      <c r="C200" s="59"/>
      <c r="D200" s="114"/>
      <c r="E200" s="59"/>
      <c r="F200" s="114"/>
      <c r="G200" s="59"/>
      <c r="H200" s="810"/>
      <c r="I200" s="50"/>
    </row>
    <row r="201" spans="1:9" x14ac:dyDescent="0.2">
      <c r="A201" s="85" t="s">
        <v>379</v>
      </c>
      <c r="B201" s="153"/>
      <c r="C201" s="114"/>
      <c r="D201" s="114"/>
      <c r="E201" s="114"/>
      <c r="F201" s="114"/>
      <c r="G201" s="114"/>
      <c r="H201" s="810"/>
      <c r="I201" s="50"/>
    </row>
    <row r="202" spans="1:9" x14ac:dyDescent="0.2">
      <c r="A202" s="131" t="s">
        <v>380</v>
      </c>
      <c r="B202" s="148" t="s">
        <v>168</v>
      </c>
      <c r="C202" s="59" t="s">
        <v>168</v>
      </c>
      <c r="D202" s="59" t="s">
        <v>168</v>
      </c>
      <c r="E202" s="59" t="s">
        <v>168</v>
      </c>
      <c r="F202" s="59" t="s">
        <v>168</v>
      </c>
      <c r="G202" s="59" t="s">
        <v>168</v>
      </c>
      <c r="H202" s="810" t="s">
        <v>168</v>
      </c>
      <c r="I202" s="50"/>
    </row>
    <row r="203" spans="1:9" x14ac:dyDescent="0.2">
      <c r="B203" s="148"/>
      <c r="C203" s="59"/>
      <c r="D203" s="59"/>
      <c r="E203" s="59"/>
      <c r="F203" s="59"/>
      <c r="G203" s="59"/>
      <c r="H203" s="810"/>
      <c r="I203" s="50"/>
    </row>
    <row r="204" spans="1:9" x14ac:dyDescent="0.2">
      <c r="A204" s="85" t="s">
        <v>381</v>
      </c>
      <c r="B204" s="153"/>
      <c r="C204" s="114"/>
      <c r="D204" s="114"/>
      <c r="E204" s="114"/>
      <c r="F204" s="114"/>
      <c r="G204" s="114"/>
      <c r="H204" s="810"/>
      <c r="I204" s="50"/>
    </row>
    <row r="205" spans="1:9" x14ac:dyDescent="0.2">
      <c r="A205" s="130" t="s">
        <v>375</v>
      </c>
      <c r="B205" s="153"/>
      <c r="C205" s="114"/>
      <c r="D205" s="114"/>
      <c r="E205" s="114"/>
      <c r="F205" s="114"/>
      <c r="G205" s="114"/>
      <c r="H205" s="810"/>
      <c r="I205" s="50"/>
    </row>
    <row r="206" spans="1:9" x14ac:dyDescent="0.2">
      <c r="A206" s="87" t="s">
        <v>376</v>
      </c>
      <c r="B206" s="153">
        <v>4</v>
      </c>
      <c r="C206" s="59" t="s">
        <v>168</v>
      </c>
      <c r="D206" s="59" t="s">
        <v>168</v>
      </c>
      <c r="E206" s="59">
        <v>1</v>
      </c>
      <c r="F206" s="114">
        <v>4</v>
      </c>
      <c r="G206" s="59" t="s">
        <v>168</v>
      </c>
      <c r="H206" s="810">
        <v>5</v>
      </c>
      <c r="I206" s="50"/>
    </row>
    <row r="207" spans="1:9" x14ac:dyDescent="0.2">
      <c r="A207" s="87" t="s">
        <v>377</v>
      </c>
      <c r="B207" s="148">
        <v>1</v>
      </c>
      <c r="C207" s="59" t="s">
        <v>168</v>
      </c>
      <c r="D207" s="59" t="s">
        <v>168</v>
      </c>
      <c r="E207" s="59" t="s">
        <v>168</v>
      </c>
      <c r="F207" s="59">
        <v>1</v>
      </c>
      <c r="G207" s="59" t="s">
        <v>168</v>
      </c>
      <c r="H207" s="810">
        <v>1</v>
      </c>
      <c r="I207" s="50"/>
    </row>
    <row r="208" spans="1:9" x14ac:dyDescent="0.2">
      <c r="A208" s="130" t="s">
        <v>378</v>
      </c>
      <c r="B208" s="153"/>
      <c r="C208" s="59"/>
      <c r="D208" s="114"/>
      <c r="E208" s="59"/>
      <c r="F208" s="114"/>
      <c r="G208" s="114"/>
      <c r="H208" s="810"/>
      <c r="I208" s="50"/>
    </row>
    <row r="209" spans="1:9" x14ac:dyDescent="0.2">
      <c r="A209" s="87" t="s">
        <v>376</v>
      </c>
      <c r="B209" s="148">
        <v>1</v>
      </c>
      <c r="C209" s="59" t="s">
        <v>168</v>
      </c>
      <c r="D209" s="59" t="s">
        <v>168</v>
      </c>
      <c r="E209" s="59" t="s">
        <v>168</v>
      </c>
      <c r="F209" s="59" t="s">
        <v>168</v>
      </c>
      <c r="G209" s="59" t="s">
        <v>168</v>
      </c>
      <c r="H209" s="810" t="s">
        <v>168</v>
      </c>
      <c r="I209" s="50"/>
    </row>
    <row r="210" spans="1:9" x14ac:dyDescent="0.2">
      <c r="A210" s="87" t="s">
        <v>377</v>
      </c>
      <c r="B210" s="148" t="s">
        <v>168</v>
      </c>
      <c r="C210" s="59" t="s">
        <v>168</v>
      </c>
      <c r="D210" s="59" t="s">
        <v>168</v>
      </c>
      <c r="E210" s="59" t="s">
        <v>168</v>
      </c>
      <c r="F210" s="59" t="s">
        <v>168</v>
      </c>
      <c r="G210" s="59" t="s">
        <v>168</v>
      </c>
      <c r="H210" s="810" t="s">
        <v>168</v>
      </c>
      <c r="I210" s="50"/>
    </row>
    <row r="211" spans="1:9" x14ac:dyDescent="0.2">
      <c r="B211" s="148"/>
      <c r="C211" s="59"/>
      <c r="D211" s="59"/>
      <c r="E211" s="59"/>
      <c r="F211" s="59"/>
      <c r="G211" s="59"/>
      <c r="H211" s="810"/>
      <c r="I211" s="50"/>
    </row>
    <row r="212" spans="1:9" x14ac:dyDescent="0.2">
      <c r="A212" s="85" t="s">
        <v>191</v>
      </c>
      <c r="B212" s="148"/>
      <c r="C212" s="59"/>
      <c r="D212" s="114"/>
      <c r="E212" s="59"/>
      <c r="F212" s="114"/>
      <c r="G212" s="114"/>
      <c r="H212" s="810"/>
      <c r="I212" s="50"/>
    </row>
    <row r="213" spans="1:9" ht="25.5" x14ac:dyDescent="0.2">
      <c r="A213" s="132" t="s">
        <v>382</v>
      </c>
      <c r="B213" s="148" t="s">
        <v>168</v>
      </c>
      <c r="C213" s="59" t="s">
        <v>168</v>
      </c>
      <c r="D213" s="59" t="s">
        <v>168</v>
      </c>
      <c r="E213" s="59" t="s">
        <v>168</v>
      </c>
      <c r="F213" s="59" t="s">
        <v>168</v>
      </c>
      <c r="G213" s="59" t="s">
        <v>168</v>
      </c>
      <c r="H213" s="810" t="s">
        <v>168</v>
      </c>
      <c r="I213" s="50"/>
    </row>
    <row r="214" spans="1:9" ht="38.25" x14ac:dyDescent="0.2">
      <c r="A214" s="132" t="s">
        <v>383</v>
      </c>
      <c r="B214" s="148" t="s">
        <v>168</v>
      </c>
      <c r="C214" s="59" t="s">
        <v>168</v>
      </c>
      <c r="D214" s="59" t="s">
        <v>168</v>
      </c>
      <c r="E214" s="59" t="s">
        <v>168</v>
      </c>
      <c r="F214" s="59" t="s">
        <v>168</v>
      </c>
      <c r="G214" s="59" t="s">
        <v>168</v>
      </c>
      <c r="H214" s="810" t="s">
        <v>168</v>
      </c>
      <c r="I214" s="50"/>
    </row>
    <row r="215" spans="1:9" x14ac:dyDescent="0.2">
      <c r="A215" s="825"/>
      <c r="B215" s="829"/>
      <c r="C215" s="830"/>
      <c r="D215" s="830"/>
      <c r="E215" s="830"/>
      <c r="F215" s="830"/>
      <c r="G215" s="830"/>
      <c r="H215" s="831"/>
      <c r="I215" s="50"/>
    </row>
    <row r="216" spans="1:9" x14ac:dyDescent="0.2">
      <c r="A216" s="85" t="s">
        <v>152</v>
      </c>
      <c r="B216" s="810">
        <v>118</v>
      </c>
      <c r="C216" s="810">
        <v>1</v>
      </c>
      <c r="D216" s="810">
        <v>43</v>
      </c>
      <c r="E216" s="810">
        <v>1</v>
      </c>
      <c r="F216" s="810">
        <v>59</v>
      </c>
      <c r="G216" s="810" t="s">
        <v>168</v>
      </c>
      <c r="H216" s="810">
        <v>104</v>
      </c>
      <c r="I216" s="50"/>
    </row>
    <row r="217" spans="1:9" x14ac:dyDescent="0.2">
      <c r="A217" s="124"/>
      <c r="B217" s="102" t="str">
        <f t="shared" ref="B217:H217" si="10">IF(AND(B216="-",SUM(B195:B214)=0),"",IF(B216=SUM(B195:B214),"","TOTALS DON’T MATCH SUM OF THE PART"))</f>
        <v/>
      </c>
      <c r="C217" s="102" t="str">
        <f t="shared" si="10"/>
        <v/>
      </c>
      <c r="D217" s="102" t="str">
        <f t="shared" si="10"/>
        <v/>
      </c>
      <c r="E217" s="102" t="str">
        <f t="shared" si="10"/>
        <v/>
      </c>
      <c r="F217" s="102" t="str">
        <f t="shared" si="10"/>
        <v/>
      </c>
      <c r="G217" s="102" t="str">
        <f t="shared" si="10"/>
        <v/>
      </c>
      <c r="H217" s="102" t="str">
        <f t="shared" si="10"/>
        <v/>
      </c>
    </row>
    <row r="218" spans="1:9" x14ac:dyDescent="0.2">
      <c r="A218" s="135" t="s">
        <v>590</v>
      </c>
      <c r="B218" s="121" t="str">
        <f>IF(B216=B7,"","ERROR WITH TOP TABLE")</f>
        <v/>
      </c>
      <c r="C218" s="121" t="str">
        <f t="shared" ref="C218:H218" si="11">IF(C216=C7,"","ERROR WITH TOP TABLE")</f>
        <v/>
      </c>
      <c r="D218" s="121" t="str">
        <f t="shared" si="11"/>
        <v/>
      </c>
      <c r="E218" s="121" t="str">
        <f t="shared" si="11"/>
        <v/>
      </c>
      <c r="F218" s="121" t="str">
        <f t="shared" si="11"/>
        <v/>
      </c>
      <c r="G218" s="121" t="str">
        <f t="shared" si="11"/>
        <v/>
      </c>
      <c r="H218" s="121" t="str">
        <f t="shared" si="11"/>
        <v/>
      </c>
    </row>
    <row r="219" spans="1:9" x14ac:dyDescent="0.2">
      <c r="A219" s="92" t="s">
        <v>99</v>
      </c>
    </row>
    <row r="220" spans="1:9" x14ac:dyDescent="0.2">
      <c r="A220" s="93" t="s">
        <v>102</v>
      </c>
    </row>
  </sheetData>
  <mergeCells count="32">
    <mergeCell ref="A5:A6"/>
    <mergeCell ref="B5:B6"/>
    <mergeCell ref="C5:G5"/>
    <mergeCell ref="H132:H133"/>
    <mergeCell ref="A190:A191"/>
    <mergeCell ref="B190:B191"/>
    <mergeCell ref="C190:G190"/>
    <mergeCell ref="H190:H191"/>
    <mergeCell ref="C161:G161"/>
    <mergeCell ref="H161:H162"/>
    <mergeCell ref="A161:A162"/>
    <mergeCell ref="B161:B162"/>
    <mergeCell ref="H5:H6"/>
    <mergeCell ref="A132:A133"/>
    <mergeCell ref="B132:B133"/>
    <mergeCell ref="A45:A46"/>
    <mergeCell ref="H103:H104"/>
    <mergeCell ref="C45:G45"/>
    <mergeCell ref="H45:H46"/>
    <mergeCell ref="C74:G74"/>
    <mergeCell ref="H74:H75"/>
    <mergeCell ref="A103:A104"/>
    <mergeCell ref="B103:B104"/>
    <mergeCell ref="C132:G132"/>
    <mergeCell ref="B45:B46"/>
    <mergeCell ref="C103:G103"/>
    <mergeCell ref="A16:A17"/>
    <mergeCell ref="B16:B17"/>
    <mergeCell ref="C16:G16"/>
    <mergeCell ref="H16:H17"/>
    <mergeCell ref="A74:A75"/>
    <mergeCell ref="B74:B75"/>
  </mergeCells>
  <phoneticPr fontId="2" type="noConversion"/>
  <conditionalFormatting sqref="B72:H72 B101:H101 B130:H130 B159:H159 B188:H188 B217:H217 I7:I216">
    <cfRule type="cellIs" dxfId="26" priority="1" stopIfTrue="1" operator="notEqual">
      <formula>""""""</formula>
    </cfRule>
  </conditionalFormatting>
  <hyperlinks>
    <hyperlink ref="H1" location="Index!A1" display="Index"/>
  </hyperlinks>
  <pageMargins left="0.74803149606299213" right="0.74803149606299213" top="0.98425196850393704" bottom="0.98425196850393704" header="0.51181102362204722" footer="0.51181102362204722"/>
  <pageSetup paperSize="9" scale="50" orientation="landscape" r:id="rId1"/>
  <headerFooter alignWithMargins="0">
    <oddHeader>&amp;CCourt Statistics Quarterly 
Additional Tables - 2014</oddHeader>
    <oddFooter>Page &amp;P of &amp;N</oddFooter>
  </headerFooter>
  <rowBreaks count="3" manualBreakCount="3">
    <brk id="73" max="7" man="1"/>
    <brk id="131" max="7" man="1"/>
    <brk id="18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27"/>
  <sheetViews>
    <sheetView zoomScaleSheetLayoutView="115" workbookViewId="0">
      <selection activeCell="B70" sqref="B70"/>
    </sheetView>
  </sheetViews>
  <sheetFormatPr defaultRowHeight="12.75" x14ac:dyDescent="0.2"/>
  <cols>
    <col min="1" max="1" width="29" style="90" customWidth="1"/>
    <col min="2" max="2" width="12.42578125" style="90" customWidth="1"/>
    <col min="3" max="7" width="11.7109375" style="90" customWidth="1"/>
    <col min="8" max="16384" width="9.140625" style="90"/>
  </cols>
  <sheetData>
    <row r="1" spans="1:10" x14ac:dyDescent="0.2">
      <c r="A1" s="85" t="s">
        <v>650</v>
      </c>
      <c r="G1" s="104" t="s">
        <v>531</v>
      </c>
    </row>
    <row r="2" spans="1:10" x14ac:dyDescent="0.2">
      <c r="A2" s="85" t="s">
        <v>300</v>
      </c>
      <c r="J2" s="137"/>
    </row>
    <row r="3" spans="1:10" x14ac:dyDescent="0.2">
      <c r="A3" s="1309" t="s">
        <v>735</v>
      </c>
      <c r="B3" s="1310"/>
      <c r="C3" s="1310"/>
      <c r="D3" s="1310"/>
      <c r="E3" s="1310"/>
      <c r="F3" s="1310"/>
      <c r="G3" s="1310"/>
    </row>
    <row r="4" spans="1:10" x14ac:dyDescent="0.2">
      <c r="A4" s="138"/>
      <c r="B4" s="138"/>
      <c r="C4" s="138"/>
      <c r="D4" s="138"/>
      <c r="E4" s="138"/>
      <c r="F4" s="138"/>
      <c r="G4" s="138"/>
    </row>
    <row r="5" spans="1:10" x14ac:dyDescent="0.2">
      <c r="A5" s="1295"/>
      <c r="B5" s="99"/>
      <c r="C5" s="1312" t="s">
        <v>305</v>
      </c>
      <c r="D5" s="1313"/>
      <c r="E5" s="1313"/>
      <c r="F5" s="1313"/>
      <c r="G5" s="100"/>
    </row>
    <row r="6" spans="1:10" ht="38.25" x14ac:dyDescent="0.2">
      <c r="A6" s="1311"/>
      <c r="B6" s="95" t="s">
        <v>385</v>
      </c>
      <c r="C6" s="94" t="s">
        <v>386</v>
      </c>
      <c r="D6" s="94" t="s">
        <v>371</v>
      </c>
      <c r="E6" s="94" t="s">
        <v>387</v>
      </c>
      <c r="F6" s="94" t="s">
        <v>191</v>
      </c>
      <c r="G6" s="95" t="s">
        <v>388</v>
      </c>
    </row>
    <row r="7" spans="1:10" x14ac:dyDescent="0.2">
      <c r="A7" s="139">
        <v>2009</v>
      </c>
      <c r="B7" s="63">
        <v>40</v>
      </c>
      <c r="C7" s="145">
        <v>4</v>
      </c>
      <c r="D7" s="146">
        <v>27</v>
      </c>
      <c r="E7" s="146">
        <v>26</v>
      </c>
      <c r="F7" s="147" t="s">
        <v>168</v>
      </c>
      <c r="G7" s="810">
        <v>57</v>
      </c>
      <c r="H7" s="50"/>
    </row>
    <row r="8" spans="1:10" x14ac:dyDescent="0.2">
      <c r="A8" s="139">
        <v>2010</v>
      </c>
      <c r="B8" s="63">
        <v>68</v>
      </c>
      <c r="C8" s="101">
        <v>2</v>
      </c>
      <c r="D8" s="59">
        <v>32</v>
      </c>
      <c r="E8" s="59">
        <v>25</v>
      </c>
      <c r="F8" s="148" t="s">
        <v>168</v>
      </c>
      <c r="G8" s="810">
        <v>59</v>
      </c>
      <c r="H8" s="50"/>
    </row>
    <row r="9" spans="1:10" x14ac:dyDescent="0.2">
      <c r="A9" s="139">
        <v>2011</v>
      </c>
      <c r="B9" s="63">
        <v>77</v>
      </c>
      <c r="C9" s="101" t="s">
        <v>168</v>
      </c>
      <c r="D9" s="59">
        <v>37</v>
      </c>
      <c r="E9" s="59">
        <v>38</v>
      </c>
      <c r="F9" s="148">
        <v>6</v>
      </c>
      <c r="G9" s="810">
        <v>81</v>
      </c>
      <c r="H9" s="50"/>
    </row>
    <row r="10" spans="1:10" x14ac:dyDescent="0.2">
      <c r="A10" s="139">
        <v>2012</v>
      </c>
      <c r="B10" s="63">
        <v>116</v>
      </c>
      <c r="C10" s="101">
        <v>2</v>
      </c>
      <c r="D10" s="59">
        <v>39</v>
      </c>
      <c r="E10" s="59">
        <v>38</v>
      </c>
      <c r="F10" s="148">
        <v>7</v>
      </c>
      <c r="G10" s="810">
        <v>86</v>
      </c>
      <c r="H10" s="50"/>
    </row>
    <row r="11" spans="1:10" x14ac:dyDescent="0.2">
      <c r="A11" s="139">
        <v>2013</v>
      </c>
      <c r="B11" s="63">
        <v>109</v>
      </c>
      <c r="C11" s="101" t="s">
        <v>168</v>
      </c>
      <c r="D11" s="59">
        <v>44</v>
      </c>
      <c r="E11" s="59">
        <v>47</v>
      </c>
      <c r="F11" s="148">
        <v>4</v>
      </c>
      <c r="G11" s="810">
        <v>95</v>
      </c>
      <c r="H11" s="50"/>
    </row>
    <row r="12" spans="1:10" x14ac:dyDescent="0.2">
      <c r="A12" s="1076" t="s">
        <v>736</v>
      </c>
      <c r="B12" s="63">
        <v>88</v>
      </c>
      <c r="C12" s="101"/>
      <c r="D12" s="59">
        <v>43</v>
      </c>
      <c r="E12" s="59">
        <v>26</v>
      </c>
      <c r="F12" s="148">
        <v>9</v>
      </c>
      <c r="G12" s="810">
        <v>78</v>
      </c>
      <c r="H12" s="50"/>
      <c r="J12" s="141"/>
    </row>
    <row r="13" spans="1:10" x14ac:dyDescent="0.2">
      <c r="A13" s="140">
        <v>2015</v>
      </c>
      <c r="B13" s="1075">
        <v>96</v>
      </c>
      <c r="C13" s="116"/>
      <c r="D13" s="116">
        <v>26</v>
      </c>
      <c r="E13" s="116">
        <v>32</v>
      </c>
      <c r="F13" s="116">
        <v>11</v>
      </c>
      <c r="G13" s="811">
        <v>69</v>
      </c>
      <c r="H13" s="50"/>
      <c r="J13" s="141"/>
    </row>
    <row r="14" spans="1:10" x14ac:dyDescent="0.2">
      <c r="A14" s="99"/>
      <c r="B14" s="100"/>
      <c r="C14" s="100"/>
      <c r="D14" s="100"/>
      <c r="E14" s="100"/>
      <c r="F14" s="100"/>
      <c r="G14" s="100"/>
      <c r="H14" s="142"/>
    </row>
    <row r="15" spans="1:10" x14ac:dyDescent="0.2">
      <c r="A15" s="72"/>
      <c r="B15" s="63"/>
      <c r="C15" s="63"/>
      <c r="D15" s="63"/>
      <c r="E15" s="63"/>
      <c r="F15" s="63"/>
      <c r="G15" s="63"/>
      <c r="H15" s="142"/>
    </row>
    <row r="16" spans="1:10" x14ac:dyDescent="0.2">
      <c r="A16" s="1295" t="s">
        <v>734</v>
      </c>
      <c r="B16" s="96"/>
      <c r="C16" s="1314" t="s">
        <v>305</v>
      </c>
      <c r="D16" s="1315"/>
      <c r="E16" s="1315"/>
      <c r="F16" s="1315"/>
      <c r="G16" s="97"/>
      <c r="H16" s="142"/>
    </row>
    <row r="17" spans="1:8" ht="38.25" x14ac:dyDescent="0.2">
      <c r="A17" s="1311"/>
      <c r="B17" s="1064" t="s">
        <v>385</v>
      </c>
      <c r="C17" s="1063" t="s">
        <v>386</v>
      </c>
      <c r="D17" s="1063" t="s">
        <v>371</v>
      </c>
      <c r="E17" s="1063" t="s">
        <v>387</v>
      </c>
      <c r="F17" s="1063" t="s">
        <v>191</v>
      </c>
      <c r="G17" s="1064" t="s">
        <v>388</v>
      </c>
      <c r="H17" s="142"/>
    </row>
    <row r="18" spans="1:8" x14ac:dyDescent="0.2">
      <c r="A18" s="1065"/>
      <c r="B18" s="1062"/>
      <c r="C18" s="149"/>
      <c r="D18" s="1067"/>
      <c r="E18" s="1067"/>
      <c r="F18" s="151"/>
      <c r="G18" s="1062"/>
      <c r="H18" s="142"/>
    </row>
    <row r="19" spans="1:8" x14ac:dyDescent="0.2">
      <c r="A19" s="85" t="s">
        <v>374</v>
      </c>
      <c r="B19" s="89"/>
      <c r="C19" s="152"/>
      <c r="D19" s="114"/>
      <c r="E19" s="114"/>
      <c r="F19" s="153"/>
      <c r="G19" s="89"/>
      <c r="H19" s="142"/>
    </row>
    <row r="20" spans="1:8" x14ac:dyDescent="0.2">
      <c r="A20" s="143" t="s">
        <v>375</v>
      </c>
      <c r="B20" s="89"/>
      <c r="C20" s="152"/>
      <c r="D20" s="114"/>
      <c r="E20" s="114"/>
      <c r="F20" s="153"/>
      <c r="G20" s="89"/>
      <c r="H20" s="142"/>
    </row>
    <row r="21" spans="1:8" x14ac:dyDescent="0.2">
      <c r="A21" s="87" t="s">
        <v>376</v>
      </c>
      <c r="B21" s="114">
        <v>72</v>
      </c>
      <c r="C21" s="101"/>
      <c r="D21" s="114">
        <v>21</v>
      </c>
      <c r="E21" s="114">
        <v>25</v>
      </c>
      <c r="F21" s="153">
        <v>6</v>
      </c>
      <c r="G21" s="812">
        <v>52</v>
      </c>
      <c r="H21" s="142"/>
    </row>
    <row r="22" spans="1:8" x14ac:dyDescent="0.2">
      <c r="A22" s="87" t="s">
        <v>377</v>
      </c>
      <c r="B22" s="114">
        <v>3</v>
      </c>
      <c r="C22" s="101"/>
      <c r="D22" s="114">
        <v>2</v>
      </c>
      <c r="E22" s="114"/>
      <c r="F22" s="148"/>
      <c r="G22" s="812">
        <v>2</v>
      </c>
      <c r="H22" s="142"/>
    </row>
    <row r="23" spans="1:8" x14ac:dyDescent="0.2">
      <c r="A23" s="143" t="s">
        <v>378</v>
      </c>
      <c r="B23" s="114"/>
      <c r="C23" s="152"/>
      <c r="D23" s="114"/>
      <c r="E23" s="114"/>
      <c r="F23" s="153"/>
      <c r="G23" s="812"/>
      <c r="H23" s="142"/>
    </row>
    <row r="24" spans="1:8" x14ac:dyDescent="0.2">
      <c r="A24" s="87" t="s">
        <v>376</v>
      </c>
      <c r="B24" s="59">
        <v>4</v>
      </c>
      <c r="C24" s="101"/>
      <c r="D24" s="59"/>
      <c r="E24" s="59"/>
      <c r="F24" s="148"/>
      <c r="G24" s="813"/>
      <c r="H24" s="142"/>
    </row>
    <row r="25" spans="1:8" x14ac:dyDescent="0.2">
      <c r="A25" s="87" t="s">
        <v>377</v>
      </c>
      <c r="B25" s="59">
        <v>4</v>
      </c>
      <c r="C25" s="101"/>
      <c r="D25" s="59"/>
      <c r="E25" s="59">
        <v>2</v>
      </c>
      <c r="F25" s="148"/>
      <c r="G25" s="813">
        <v>2</v>
      </c>
      <c r="H25" s="142"/>
    </row>
    <row r="26" spans="1:8" x14ac:dyDescent="0.2">
      <c r="B26" s="114"/>
      <c r="C26" s="152"/>
      <c r="D26" s="114"/>
      <c r="E26" s="114"/>
      <c r="F26" s="153"/>
      <c r="G26" s="812"/>
      <c r="H26" s="142"/>
    </row>
    <row r="27" spans="1:8" x14ac:dyDescent="0.2">
      <c r="A27" s="85" t="s">
        <v>379</v>
      </c>
      <c r="B27" s="114"/>
      <c r="C27" s="152"/>
      <c r="D27" s="114"/>
      <c r="E27" s="114"/>
      <c r="F27" s="153"/>
      <c r="G27" s="812"/>
      <c r="H27" s="142"/>
    </row>
    <row r="28" spans="1:8" x14ac:dyDescent="0.2">
      <c r="A28" s="131" t="s">
        <v>380</v>
      </c>
      <c r="B28" s="114">
        <v>12</v>
      </c>
      <c r="C28" s="101"/>
      <c r="D28" s="114">
        <v>3</v>
      </c>
      <c r="E28" s="114">
        <v>2</v>
      </c>
      <c r="F28" s="153">
        <v>4</v>
      </c>
      <c r="G28" s="812">
        <v>9</v>
      </c>
      <c r="H28" s="142"/>
    </row>
    <row r="29" spans="1:8" x14ac:dyDescent="0.2">
      <c r="B29" s="114"/>
      <c r="C29" s="152"/>
      <c r="D29" s="114"/>
      <c r="E29" s="114"/>
      <c r="F29" s="153"/>
      <c r="G29" s="812"/>
      <c r="H29" s="142"/>
    </row>
    <row r="30" spans="1:8" x14ac:dyDescent="0.2">
      <c r="A30" s="85" t="s">
        <v>381</v>
      </c>
      <c r="B30" s="114"/>
      <c r="C30" s="152"/>
      <c r="D30" s="114"/>
      <c r="E30" s="114"/>
      <c r="F30" s="153"/>
      <c r="G30" s="812"/>
      <c r="H30" s="142"/>
    </row>
    <row r="31" spans="1:8" x14ac:dyDescent="0.2">
      <c r="A31" s="143" t="s">
        <v>375</v>
      </c>
      <c r="B31" s="114"/>
      <c r="C31" s="152"/>
      <c r="D31" s="114"/>
      <c r="E31" s="114"/>
      <c r="F31" s="153"/>
      <c r="G31" s="812"/>
      <c r="H31" s="142"/>
    </row>
    <row r="32" spans="1:8" x14ac:dyDescent="0.2">
      <c r="A32" s="87" t="s">
        <v>376</v>
      </c>
      <c r="B32" s="114">
        <v>1</v>
      </c>
      <c r="C32" s="101"/>
      <c r="D32" s="114"/>
      <c r="E32" s="114"/>
      <c r="F32" s="153"/>
      <c r="G32" s="812"/>
      <c r="H32" s="142"/>
    </row>
    <row r="33" spans="1:8" x14ac:dyDescent="0.2">
      <c r="A33" s="87" t="s">
        <v>377</v>
      </c>
      <c r="B33" s="114">
        <v>0</v>
      </c>
      <c r="C33" s="101"/>
      <c r="D33" s="114"/>
      <c r="E33" s="114">
        <v>1</v>
      </c>
      <c r="F33" s="153"/>
      <c r="G33" s="812">
        <v>1</v>
      </c>
      <c r="H33" s="142"/>
    </row>
    <row r="34" spans="1:8" x14ac:dyDescent="0.2">
      <c r="A34" s="143" t="s">
        <v>378</v>
      </c>
      <c r="B34" s="114"/>
      <c r="C34" s="152"/>
      <c r="D34" s="114"/>
      <c r="E34" s="114"/>
      <c r="F34" s="153"/>
      <c r="G34" s="812"/>
      <c r="H34" s="142"/>
    </row>
    <row r="35" spans="1:8" x14ac:dyDescent="0.2">
      <c r="A35" s="87" t="s">
        <v>376</v>
      </c>
      <c r="B35" s="59">
        <v>0</v>
      </c>
      <c r="C35" s="101"/>
      <c r="D35" s="114"/>
      <c r="E35" s="114">
        <v>1</v>
      </c>
      <c r="F35" s="153"/>
      <c r="G35" s="812">
        <v>1</v>
      </c>
      <c r="H35" s="142"/>
    </row>
    <row r="36" spans="1:8" x14ac:dyDescent="0.2">
      <c r="A36" s="87" t="s">
        <v>377</v>
      </c>
      <c r="B36" s="59">
        <v>0</v>
      </c>
      <c r="C36" s="101"/>
      <c r="D36" s="114"/>
      <c r="E36" s="114">
        <v>1</v>
      </c>
      <c r="F36" s="153"/>
      <c r="G36" s="812">
        <v>1</v>
      </c>
      <c r="H36" s="142"/>
    </row>
    <row r="37" spans="1:8" x14ac:dyDescent="0.2">
      <c r="B37" s="59"/>
      <c r="C37" s="101"/>
      <c r="D37" s="59"/>
      <c r="E37" s="59"/>
      <c r="F37" s="148"/>
      <c r="G37" s="810"/>
      <c r="H37" s="142"/>
    </row>
    <row r="38" spans="1:8" x14ac:dyDescent="0.2">
      <c r="A38" s="85" t="s">
        <v>191</v>
      </c>
      <c r="B38" s="59"/>
      <c r="C38" s="101"/>
      <c r="D38" s="59"/>
      <c r="E38" s="59"/>
      <c r="F38" s="148"/>
      <c r="G38" s="810"/>
      <c r="H38" s="142"/>
    </row>
    <row r="39" spans="1:8" x14ac:dyDescent="0.2">
      <c r="A39" s="131" t="s">
        <v>382</v>
      </c>
      <c r="B39" s="59"/>
      <c r="C39" s="101"/>
      <c r="D39" s="59"/>
      <c r="E39" s="59"/>
      <c r="F39" s="148"/>
      <c r="G39" s="813"/>
      <c r="H39" s="142"/>
    </row>
    <row r="40" spans="1:8" x14ac:dyDescent="0.2">
      <c r="A40" s="131" t="s">
        <v>383</v>
      </c>
      <c r="B40" s="59"/>
      <c r="C40" s="101"/>
      <c r="D40" s="59"/>
      <c r="E40" s="59"/>
      <c r="F40" s="148">
        <v>1</v>
      </c>
      <c r="G40" s="813">
        <v>1</v>
      </c>
      <c r="H40" s="142"/>
    </row>
    <row r="41" spans="1:8" x14ac:dyDescent="0.2">
      <c r="A41" s="90" t="s">
        <v>389</v>
      </c>
      <c r="B41" s="59"/>
      <c r="C41" s="101"/>
      <c r="D41" s="59"/>
      <c r="E41" s="59"/>
      <c r="F41" s="148"/>
      <c r="G41" s="813"/>
      <c r="H41" s="142"/>
    </row>
    <row r="42" spans="1:8" x14ac:dyDescent="0.2">
      <c r="A42" s="90" t="s">
        <v>737</v>
      </c>
      <c r="B42" s="114"/>
      <c r="C42" s="152"/>
      <c r="D42" s="114"/>
      <c r="E42" s="114"/>
      <c r="F42" s="153"/>
      <c r="G42" s="812"/>
      <c r="H42" s="142"/>
    </row>
    <row r="43" spans="1:8" x14ac:dyDescent="0.2">
      <c r="A43" s="814" t="s">
        <v>152</v>
      </c>
      <c r="B43" s="815">
        <v>96</v>
      </c>
      <c r="C43" s="816"/>
      <c r="D43" s="815">
        <v>26</v>
      </c>
      <c r="E43" s="815">
        <v>32</v>
      </c>
      <c r="F43" s="817">
        <v>11</v>
      </c>
      <c r="G43" s="818">
        <v>69</v>
      </c>
      <c r="H43" s="142"/>
    </row>
    <row r="44" spans="1:8" x14ac:dyDescent="0.2">
      <c r="A44" s="72"/>
      <c r="B44" s="63"/>
      <c r="C44" s="63"/>
      <c r="D44" s="63"/>
      <c r="E44" s="63"/>
      <c r="F44" s="63"/>
      <c r="G44" s="63"/>
      <c r="H44" s="142"/>
    </row>
    <row r="45" spans="1:8" x14ac:dyDescent="0.2">
      <c r="A45" s="72"/>
      <c r="B45" s="63"/>
      <c r="C45" s="63"/>
      <c r="D45" s="63"/>
      <c r="E45" s="63"/>
      <c r="F45" s="63"/>
      <c r="G45" s="63"/>
      <c r="H45" s="142"/>
    </row>
    <row r="46" spans="1:8" x14ac:dyDescent="0.2">
      <c r="A46" s="1295" t="s">
        <v>104</v>
      </c>
      <c r="B46" s="96"/>
      <c r="C46" s="1314" t="s">
        <v>305</v>
      </c>
      <c r="D46" s="1315"/>
      <c r="E46" s="1315"/>
      <c r="F46" s="1315"/>
      <c r="G46" s="97"/>
    </row>
    <row r="47" spans="1:8" ht="38.25" x14ac:dyDescent="0.2">
      <c r="A47" s="1311"/>
      <c r="B47" s="980" t="s">
        <v>385</v>
      </c>
      <c r="C47" s="981" t="s">
        <v>386</v>
      </c>
      <c r="D47" s="981" t="s">
        <v>371</v>
      </c>
      <c r="E47" s="981" t="s">
        <v>387</v>
      </c>
      <c r="F47" s="981" t="s">
        <v>191</v>
      </c>
      <c r="G47" s="980" t="s">
        <v>388</v>
      </c>
    </row>
    <row r="48" spans="1:8" x14ac:dyDescent="0.2">
      <c r="A48" s="129"/>
      <c r="B48" s="74"/>
      <c r="C48" s="149"/>
      <c r="D48" s="150"/>
      <c r="E48" s="150"/>
      <c r="F48" s="151"/>
      <c r="G48" s="74"/>
    </row>
    <row r="49" spans="1:10" x14ac:dyDescent="0.2">
      <c r="A49" s="85" t="s">
        <v>374</v>
      </c>
      <c r="B49" s="89"/>
      <c r="C49" s="152"/>
      <c r="D49" s="114"/>
      <c r="E49" s="114"/>
      <c r="F49" s="153"/>
      <c r="G49" s="89"/>
    </row>
    <row r="50" spans="1:10" x14ac:dyDescent="0.2">
      <c r="A50" s="143" t="s">
        <v>375</v>
      </c>
      <c r="B50" s="89"/>
      <c r="C50" s="152"/>
      <c r="D50" s="114"/>
      <c r="E50" s="114"/>
      <c r="F50" s="153"/>
      <c r="G50" s="89"/>
    </row>
    <row r="51" spans="1:10" x14ac:dyDescent="0.2">
      <c r="A51" s="1077" t="s">
        <v>739</v>
      </c>
      <c r="B51" s="114">
        <v>58</v>
      </c>
      <c r="C51" s="101"/>
      <c r="D51" s="114">
        <v>33</v>
      </c>
      <c r="E51" s="114">
        <v>17</v>
      </c>
      <c r="F51" s="153">
        <v>6</v>
      </c>
      <c r="G51" s="812">
        <v>56</v>
      </c>
      <c r="H51" s="50"/>
    </row>
    <row r="52" spans="1:10" x14ac:dyDescent="0.2">
      <c r="A52" s="1077" t="s">
        <v>740</v>
      </c>
      <c r="B52" s="114">
        <v>3</v>
      </c>
      <c r="C52" s="101"/>
      <c r="D52" s="114">
        <v>1</v>
      </c>
      <c r="E52" s="114">
        <v>1</v>
      </c>
      <c r="F52" s="148" t="s">
        <v>168</v>
      </c>
      <c r="G52" s="812">
        <v>2</v>
      </c>
      <c r="H52" s="50"/>
    </row>
    <row r="53" spans="1:10" x14ac:dyDescent="0.2">
      <c r="A53" s="143" t="s">
        <v>378</v>
      </c>
      <c r="B53" s="114"/>
      <c r="C53" s="152"/>
      <c r="D53" s="114"/>
      <c r="E53" s="114"/>
      <c r="F53" s="153"/>
      <c r="G53" s="812"/>
      <c r="H53" s="50"/>
    </row>
    <row r="54" spans="1:10" x14ac:dyDescent="0.2">
      <c r="A54" s="1077" t="s">
        <v>739</v>
      </c>
      <c r="B54" s="59">
        <v>2</v>
      </c>
      <c r="C54" s="101"/>
      <c r="D54" s="59">
        <v>1</v>
      </c>
      <c r="E54" s="59">
        <v>1</v>
      </c>
      <c r="F54" s="148" t="s">
        <v>168</v>
      </c>
      <c r="G54" s="813">
        <v>2</v>
      </c>
      <c r="H54" s="50"/>
    </row>
    <row r="55" spans="1:10" x14ac:dyDescent="0.2">
      <c r="A55" s="1077" t="s">
        <v>740</v>
      </c>
      <c r="B55" s="59">
        <v>9</v>
      </c>
      <c r="C55" s="101"/>
      <c r="D55" s="59" t="s">
        <v>168</v>
      </c>
      <c r="E55" s="59">
        <v>1</v>
      </c>
      <c r="F55" s="148" t="s">
        <v>168</v>
      </c>
      <c r="G55" s="813">
        <v>1</v>
      </c>
      <c r="H55" s="50"/>
    </row>
    <row r="56" spans="1:10" x14ac:dyDescent="0.2">
      <c r="B56" s="114"/>
      <c r="C56" s="152"/>
      <c r="D56" s="114"/>
      <c r="E56" s="114"/>
      <c r="F56" s="153"/>
      <c r="G56" s="812"/>
      <c r="H56" s="50"/>
      <c r="J56" s="141"/>
    </row>
    <row r="57" spans="1:10" x14ac:dyDescent="0.2">
      <c r="A57" s="85" t="s">
        <v>379</v>
      </c>
      <c r="B57" s="114"/>
      <c r="C57" s="152"/>
      <c r="D57" s="114"/>
      <c r="E57" s="114"/>
      <c r="F57" s="153"/>
      <c r="G57" s="812"/>
      <c r="H57" s="50"/>
    </row>
    <row r="58" spans="1:10" x14ac:dyDescent="0.2">
      <c r="A58" s="1078" t="s">
        <v>741</v>
      </c>
      <c r="B58" s="114">
        <v>12</v>
      </c>
      <c r="C58" s="101"/>
      <c r="D58" s="114">
        <v>3</v>
      </c>
      <c r="E58" s="114">
        <v>6</v>
      </c>
      <c r="F58" s="153">
        <v>3</v>
      </c>
      <c r="G58" s="812">
        <v>12</v>
      </c>
      <c r="H58" s="50"/>
    </row>
    <row r="59" spans="1:10" x14ac:dyDescent="0.2">
      <c r="B59" s="114"/>
      <c r="C59" s="152"/>
      <c r="D59" s="114"/>
      <c r="E59" s="114"/>
      <c r="F59" s="153"/>
      <c r="G59" s="812"/>
      <c r="H59" s="50"/>
      <c r="J59" s="141"/>
    </row>
    <row r="60" spans="1:10" x14ac:dyDescent="0.2">
      <c r="A60" s="85" t="s">
        <v>381</v>
      </c>
      <c r="B60" s="114"/>
      <c r="C60" s="152"/>
      <c r="D60" s="114"/>
      <c r="E60" s="114"/>
      <c r="F60" s="153"/>
      <c r="G60" s="812"/>
      <c r="H60" s="50"/>
    </row>
    <row r="61" spans="1:10" x14ac:dyDescent="0.2">
      <c r="A61" s="143" t="s">
        <v>375</v>
      </c>
      <c r="B61" s="114"/>
      <c r="C61" s="152"/>
      <c r="D61" s="114"/>
      <c r="E61" s="114"/>
      <c r="F61" s="153"/>
      <c r="G61" s="812"/>
      <c r="H61" s="50"/>
    </row>
    <row r="62" spans="1:10" x14ac:dyDescent="0.2">
      <c r="A62" s="1077" t="s">
        <v>739</v>
      </c>
      <c r="B62" s="114" t="s">
        <v>168</v>
      </c>
      <c r="C62" s="101"/>
      <c r="D62" s="114">
        <v>1</v>
      </c>
      <c r="E62" s="114" t="s">
        <v>168</v>
      </c>
      <c r="F62" s="153" t="s">
        <v>168</v>
      </c>
      <c r="G62" s="812">
        <v>1</v>
      </c>
      <c r="H62" s="50"/>
    </row>
    <row r="63" spans="1:10" x14ac:dyDescent="0.2">
      <c r="A63" s="1077" t="s">
        <v>740</v>
      </c>
      <c r="B63" s="114" t="s">
        <v>168</v>
      </c>
      <c r="C63" s="101"/>
      <c r="D63" s="114">
        <v>4</v>
      </c>
      <c r="E63" s="114" t="s">
        <v>168</v>
      </c>
      <c r="F63" s="153" t="s">
        <v>168</v>
      </c>
      <c r="G63" s="812">
        <v>4</v>
      </c>
      <c r="H63" s="50"/>
    </row>
    <row r="64" spans="1:10" x14ac:dyDescent="0.2">
      <c r="A64" s="143" t="s">
        <v>378</v>
      </c>
      <c r="B64" s="114"/>
      <c r="C64" s="152"/>
      <c r="D64" s="114"/>
      <c r="E64" s="114"/>
      <c r="F64" s="153"/>
      <c r="G64" s="812"/>
      <c r="H64" s="50"/>
    </row>
    <row r="65" spans="1:10" x14ac:dyDescent="0.2">
      <c r="A65" s="1077" t="s">
        <v>739</v>
      </c>
      <c r="B65" s="59">
        <v>1</v>
      </c>
      <c r="C65" s="101"/>
      <c r="D65" s="114" t="s">
        <v>168</v>
      </c>
      <c r="E65" s="114"/>
      <c r="F65" s="153" t="s">
        <v>168</v>
      </c>
      <c r="G65" s="812"/>
      <c r="H65" s="50"/>
    </row>
    <row r="66" spans="1:10" x14ac:dyDescent="0.2">
      <c r="A66" s="1077" t="s">
        <v>740</v>
      </c>
      <c r="B66" s="59">
        <v>1</v>
      </c>
      <c r="C66" s="101"/>
      <c r="D66" s="114" t="s">
        <v>168</v>
      </c>
      <c r="E66" s="114"/>
      <c r="F66" s="153" t="s">
        <v>168</v>
      </c>
      <c r="G66" s="812"/>
      <c r="H66" s="50"/>
    </row>
    <row r="67" spans="1:10" x14ac:dyDescent="0.2">
      <c r="B67" s="59"/>
      <c r="C67" s="101"/>
      <c r="D67" s="59"/>
      <c r="E67" s="59"/>
      <c r="F67" s="148"/>
      <c r="G67" s="810"/>
      <c r="H67" s="50"/>
      <c r="J67" s="141"/>
    </row>
    <row r="68" spans="1:10" x14ac:dyDescent="0.2">
      <c r="A68" s="85" t="s">
        <v>191</v>
      </c>
      <c r="B68" s="59"/>
      <c r="C68" s="101"/>
      <c r="D68" s="59"/>
      <c r="E68" s="59"/>
      <c r="F68" s="148"/>
      <c r="G68" s="810"/>
      <c r="H68" s="50"/>
    </row>
    <row r="69" spans="1:10" x14ac:dyDescent="0.2">
      <c r="A69" s="1078" t="s">
        <v>742</v>
      </c>
      <c r="B69" s="59">
        <v>2</v>
      </c>
      <c r="C69" s="101"/>
      <c r="D69" s="59" t="s">
        <v>168</v>
      </c>
      <c r="E69" s="59"/>
      <c r="F69" s="148" t="s">
        <v>168</v>
      </c>
      <c r="G69" s="813"/>
      <c r="H69" s="50"/>
    </row>
    <row r="70" spans="1:10" x14ac:dyDescent="0.2">
      <c r="A70" s="1078" t="s">
        <v>743</v>
      </c>
      <c r="B70" s="59" t="s">
        <v>168</v>
      </c>
      <c r="C70" s="101"/>
      <c r="D70" s="59" t="s">
        <v>168</v>
      </c>
      <c r="E70" s="59"/>
      <c r="F70" s="148" t="s">
        <v>168</v>
      </c>
      <c r="G70" s="813"/>
      <c r="H70" s="50"/>
    </row>
    <row r="71" spans="1:10" x14ac:dyDescent="0.2">
      <c r="A71" s="137" t="s">
        <v>744</v>
      </c>
      <c r="B71" s="59"/>
      <c r="C71" s="101"/>
      <c r="D71" s="59"/>
      <c r="E71" s="59"/>
      <c r="F71" s="148"/>
      <c r="G71" s="813"/>
      <c r="H71" s="50"/>
    </row>
    <row r="72" spans="1:10" x14ac:dyDescent="0.2">
      <c r="B72" s="114"/>
      <c r="C72" s="152"/>
      <c r="D72" s="114"/>
      <c r="E72" s="114"/>
      <c r="F72" s="153"/>
      <c r="G72" s="812"/>
      <c r="H72" s="50"/>
    </row>
    <row r="73" spans="1:10" x14ac:dyDescent="0.2">
      <c r="A73" s="814" t="s">
        <v>152</v>
      </c>
      <c r="B73" s="815">
        <v>88</v>
      </c>
      <c r="C73" s="816"/>
      <c r="D73" s="815">
        <v>43</v>
      </c>
      <c r="E73" s="815">
        <v>26</v>
      </c>
      <c r="F73" s="817">
        <v>9</v>
      </c>
      <c r="G73" s="818">
        <v>78</v>
      </c>
      <c r="H73" s="50"/>
    </row>
    <row r="74" spans="1:10" x14ac:dyDescent="0.2">
      <c r="A74" s="72"/>
      <c r="B74" s="79" t="str">
        <f t="shared" ref="B74:G74" si="0">IF(AND(B73="-",SUM(B51:B71)=0),"",IF(B73=SUM(B51:B71),"","TOTALS DON’T MATCH SUM OF THE PART"))</f>
        <v/>
      </c>
      <c r="C74" s="79" t="str">
        <f t="shared" si="0"/>
        <v/>
      </c>
      <c r="D74" s="79" t="str">
        <f t="shared" si="0"/>
        <v/>
      </c>
      <c r="E74" s="79" t="str">
        <f t="shared" si="0"/>
        <v/>
      </c>
      <c r="F74" s="79" t="str">
        <f t="shared" si="0"/>
        <v/>
      </c>
      <c r="G74" s="79" t="str">
        <f t="shared" si="0"/>
        <v/>
      </c>
      <c r="H74" s="50"/>
    </row>
    <row r="75" spans="1:10" x14ac:dyDescent="0.2">
      <c r="A75" s="72"/>
      <c r="B75" s="121"/>
      <c r="C75" s="121"/>
      <c r="D75" s="121"/>
      <c r="E75" s="121"/>
      <c r="F75" s="121"/>
      <c r="G75" s="121"/>
      <c r="H75" s="50"/>
    </row>
    <row r="76" spans="1:10" x14ac:dyDescent="0.2">
      <c r="A76" s="1299" t="s">
        <v>558</v>
      </c>
      <c r="B76" s="81"/>
      <c r="C76" s="1307" t="s">
        <v>305</v>
      </c>
      <c r="D76" s="1308"/>
      <c r="E76" s="1308"/>
      <c r="F76" s="1308"/>
      <c r="G76" s="73"/>
    </row>
    <row r="77" spans="1:10" ht="38.25" x14ac:dyDescent="0.2">
      <c r="A77" s="1311"/>
      <c r="B77" s="95" t="s">
        <v>385</v>
      </c>
      <c r="C77" s="94" t="s">
        <v>386</v>
      </c>
      <c r="D77" s="94" t="s">
        <v>371</v>
      </c>
      <c r="E77" s="94" t="s">
        <v>387</v>
      </c>
      <c r="F77" s="94" t="s">
        <v>191</v>
      </c>
      <c r="G77" s="95" t="s">
        <v>388</v>
      </c>
    </row>
    <row r="78" spans="1:10" x14ac:dyDescent="0.2">
      <c r="A78" s="129"/>
      <c r="B78" s="74"/>
      <c r="C78" s="149"/>
      <c r="D78" s="150"/>
      <c r="E78" s="150"/>
      <c r="F78" s="151"/>
      <c r="G78" s="74"/>
    </row>
    <row r="79" spans="1:10" x14ac:dyDescent="0.2">
      <c r="A79" s="85" t="s">
        <v>374</v>
      </c>
      <c r="B79" s="89"/>
      <c r="C79" s="152"/>
      <c r="D79" s="114"/>
      <c r="E79" s="114"/>
      <c r="F79" s="153"/>
      <c r="G79" s="89"/>
    </row>
    <row r="80" spans="1:10" x14ac:dyDescent="0.2">
      <c r="A80" s="143" t="s">
        <v>375</v>
      </c>
      <c r="B80" s="89"/>
      <c r="C80" s="152"/>
      <c r="D80" s="114"/>
      <c r="E80" s="114"/>
      <c r="F80" s="153"/>
      <c r="G80" s="89"/>
    </row>
    <row r="81" spans="1:10" x14ac:dyDescent="0.2">
      <c r="A81" s="87" t="s">
        <v>376</v>
      </c>
      <c r="B81" s="114">
        <v>84</v>
      </c>
      <c r="C81" s="101" t="s">
        <v>168</v>
      </c>
      <c r="D81" s="114">
        <v>32</v>
      </c>
      <c r="E81" s="114">
        <v>36</v>
      </c>
      <c r="F81" s="153">
        <v>1</v>
      </c>
      <c r="G81" s="812">
        <v>69</v>
      </c>
      <c r="H81" s="50"/>
    </row>
    <row r="82" spans="1:10" x14ac:dyDescent="0.2">
      <c r="A82" s="87" t="s">
        <v>377</v>
      </c>
      <c r="B82" s="114">
        <v>5</v>
      </c>
      <c r="C82" s="101" t="s">
        <v>168</v>
      </c>
      <c r="D82" s="114">
        <v>4</v>
      </c>
      <c r="E82" s="114">
        <v>3</v>
      </c>
      <c r="F82" s="148" t="s">
        <v>168</v>
      </c>
      <c r="G82" s="812">
        <v>7</v>
      </c>
      <c r="H82" s="50"/>
    </row>
    <row r="83" spans="1:10" x14ac:dyDescent="0.2">
      <c r="A83" s="143" t="s">
        <v>378</v>
      </c>
      <c r="B83" s="114"/>
      <c r="C83" s="152"/>
      <c r="D83" s="114"/>
      <c r="E83" s="114"/>
      <c r="F83" s="153"/>
      <c r="G83" s="812"/>
      <c r="H83" s="50"/>
    </row>
    <row r="84" spans="1:10" x14ac:dyDescent="0.2">
      <c r="A84" s="87" t="s">
        <v>376</v>
      </c>
      <c r="B84" s="59" t="s">
        <v>168</v>
      </c>
      <c r="C84" s="101" t="s">
        <v>168</v>
      </c>
      <c r="D84" s="59" t="s">
        <v>168</v>
      </c>
      <c r="E84" s="59" t="s">
        <v>168</v>
      </c>
      <c r="F84" s="148" t="s">
        <v>168</v>
      </c>
      <c r="G84" s="813" t="s">
        <v>168</v>
      </c>
      <c r="H84" s="50"/>
    </row>
    <row r="85" spans="1:10" x14ac:dyDescent="0.2">
      <c r="A85" s="87" t="s">
        <v>377</v>
      </c>
      <c r="B85" s="59" t="s">
        <v>168</v>
      </c>
      <c r="C85" s="101" t="s">
        <v>168</v>
      </c>
      <c r="D85" s="59" t="s">
        <v>168</v>
      </c>
      <c r="E85" s="59" t="s">
        <v>168</v>
      </c>
      <c r="F85" s="148" t="s">
        <v>168</v>
      </c>
      <c r="G85" s="813" t="s">
        <v>168</v>
      </c>
      <c r="H85" s="50"/>
    </row>
    <row r="86" spans="1:10" x14ac:dyDescent="0.2">
      <c r="B86" s="114"/>
      <c r="C86" s="152"/>
      <c r="D86" s="114"/>
      <c r="E86" s="114"/>
      <c r="F86" s="153"/>
      <c r="G86" s="812"/>
      <c r="H86" s="50"/>
      <c r="J86" s="141"/>
    </row>
    <row r="87" spans="1:10" x14ac:dyDescent="0.2">
      <c r="A87" s="85" t="s">
        <v>379</v>
      </c>
      <c r="B87" s="114"/>
      <c r="C87" s="152"/>
      <c r="D87" s="114"/>
      <c r="E87" s="114"/>
      <c r="F87" s="153"/>
      <c r="G87" s="812"/>
      <c r="H87" s="50"/>
    </row>
    <row r="88" spans="1:10" x14ac:dyDescent="0.2">
      <c r="A88" s="131" t="s">
        <v>380</v>
      </c>
      <c r="B88" s="114">
        <v>12</v>
      </c>
      <c r="C88" s="101" t="s">
        <v>168</v>
      </c>
      <c r="D88" s="114">
        <v>4</v>
      </c>
      <c r="E88" s="114">
        <v>4</v>
      </c>
      <c r="F88" s="153">
        <v>3</v>
      </c>
      <c r="G88" s="812">
        <v>11</v>
      </c>
      <c r="H88" s="50"/>
    </row>
    <row r="89" spans="1:10" x14ac:dyDescent="0.2">
      <c r="B89" s="114"/>
      <c r="C89" s="152"/>
      <c r="D89" s="114"/>
      <c r="E89" s="114"/>
      <c r="F89" s="153"/>
      <c r="G89" s="812"/>
      <c r="H89" s="50"/>
      <c r="J89" s="141"/>
    </row>
    <row r="90" spans="1:10" x14ac:dyDescent="0.2">
      <c r="A90" s="85" t="s">
        <v>381</v>
      </c>
      <c r="B90" s="114"/>
      <c r="C90" s="152"/>
      <c r="D90" s="114"/>
      <c r="E90" s="114"/>
      <c r="F90" s="153"/>
      <c r="G90" s="812"/>
      <c r="H90" s="50"/>
    </row>
    <row r="91" spans="1:10" x14ac:dyDescent="0.2">
      <c r="A91" s="143" t="s">
        <v>375</v>
      </c>
      <c r="B91" s="114"/>
      <c r="C91" s="152"/>
      <c r="D91" s="114"/>
      <c r="E91" s="114"/>
      <c r="F91" s="153"/>
      <c r="G91" s="812"/>
      <c r="H91" s="50"/>
    </row>
    <row r="92" spans="1:10" x14ac:dyDescent="0.2">
      <c r="A92" s="87" t="s">
        <v>376</v>
      </c>
      <c r="B92" s="114">
        <v>2</v>
      </c>
      <c r="C92" s="101" t="s">
        <v>168</v>
      </c>
      <c r="D92" s="114">
        <v>1</v>
      </c>
      <c r="E92" s="114">
        <v>1</v>
      </c>
      <c r="F92" s="153" t="s">
        <v>168</v>
      </c>
      <c r="G92" s="812">
        <v>2</v>
      </c>
      <c r="H92" s="50"/>
    </row>
    <row r="93" spans="1:10" x14ac:dyDescent="0.2">
      <c r="A93" s="87" t="s">
        <v>377</v>
      </c>
      <c r="B93" s="114">
        <v>6</v>
      </c>
      <c r="C93" s="101" t="s">
        <v>168</v>
      </c>
      <c r="D93" s="114">
        <v>3</v>
      </c>
      <c r="E93" s="114">
        <v>3</v>
      </c>
      <c r="F93" s="153" t="s">
        <v>168</v>
      </c>
      <c r="G93" s="812">
        <v>6</v>
      </c>
      <c r="H93" s="50"/>
    </row>
    <row r="94" spans="1:10" x14ac:dyDescent="0.2">
      <c r="A94" s="143" t="s">
        <v>378</v>
      </c>
      <c r="B94" s="114"/>
      <c r="C94" s="152"/>
      <c r="D94" s="114"/>
      <c r="E94" s="114"/>
      <c r="F94" s="153"/>
      <c r="G94" s="812"/>
      <c r="H94" s="50"/>
    </row>
    <row r="95" spans="1:10" x14ac:dyDescent="0.2">
      <c r="A95" s="87" t="s">
        <v>376</v>
      </c>
      <c r="B95" s="59" t="s">
        <v>168</v>
      </c>
      <c r="C95" s="101" t="s">
        <v>168</v>
      </c>
      <c r="D95" s="114" t="s">
        <v>168</v>
      </c>
      <c r="E95" s="114" t="s">
        <v>168</v>
      </c>
      <c r="F95" s="153" t="s">
        <v>168</v>
      </c>
      <c r="G95" s="812" t="s">
        <v>168</v>
      </c>
      <c r="H95" s="50"/>
    </row>
    <row r="96" spans="1:10" x14ac:dyDescent="0.2">
      <c r="A96" s="87" t="s">
        <v>377</v>
      </c>
      <c r="B96" s="59" t="s">
        <v>168</v>
      </c>
      <c r="C96" s="101" t="s">
        <v>168</v>
      </c>
      <c r="D96" s="114" t="s">
        <v>168</v>
      </c>
      <c r="E96" s="114" t="s">
        <v>168</v>
      </c>
      <c r="F96" s="153" t="s">
        <v>168</v>
      </c>
      <c r="G96" s="812" t="s">
        <v>168</v>
      </c>
      <c r="H96" s="50"/>
    </row>
    <row r="97" spans="1:10" x14ac:dyDescent="0.2">
      <c r="B97" s="59"/>
      <c r="C97" s="101"/>
      <c r="D97" s="59"/>
      <c r="E97" s="59"/>
      <c r="F97" s="148"/>
      <c r="G97" s="810"/>
      <c r="H97" s="50"/>
      <c r="J97" s="141"/>
    </row>
    <row r="98" spans="1:10" x14ac:dyDescent="0.2">
      <c r="A98" s="85" t="s">
        <v>191</v>
      </c>
      <c r="B98" s="59"/>
      <c r="C98" s="101"/>
      <c r="D98" s="59"/>
      <c r="E98" s="59"/>
      <c r="F98" s="148"/>
      <c r="G98" s="810"/>
      <c r="H98" s="50"/>
    </row>
    <row r="99" spans="1:10" x14ac:dyDescent="0.2">
      <c r="A99" s="131" t="s">
        <v>382</v>
      </c>
      <c r="B99" s="59" t="s">
        <v>168</v>
      </c>
      <c r="C99" s="101" t="s">
        <v>168</v>
      </c>
      <c r="D99" s="59" t="s">
        <v>168</v>
      </c>
      <c r="E99" s="59" t="s">
        <v>168</v>
      </c>
      <c r="F99" s="148" t="s">
        <v>168</v>
      </c>
      <c r="G99" s="813" t="s">
        <v>168</v>
      </c>
      <c r="H99" s="50"/>
    </row>
    <row r="100" spans="1:10" x14ac:dyDescent="0.2">
      <c r="A100" s="131" t="s">
        <v>383</v>
      </c>
      <c r="B100" s="59" t="s">
        <v>168</v>
      </c>
      <c r="C100" s="101" t="s">
        <v>168</v>
      </c>
      <c r="D100" s="59" t="s">
        <v>168</v>
      </c>
      <c r="E100" s="59" t="s">
        <v>168</v>
      </c>
      <c r="F100" s="148" t="s">
        <v>168</v>
      </c>
      <c r="G100" s="813" t="s">
        <v>168</v>
      </c>
      <c r="H100" s="50"/>
    </row>
    <row r="101" spans="1:10" x14ac:dyDescent="0.2">
      <c r="A101" s="90" t="s">
        <v>389</v>
      </c>
      <c r="B101" s="59" t="s">
        <v>168</v>
      </c>
      <c r="C101" s="101" t="s">
        <v>168</v>
      </c>
      <c r="D101" s="59" t="s">
        <v>168</v>
      </c>
      <c r="E101" s="59" t="s">
        <v>168</v>
      </c>
      <c r="F101" s="148" t="s">
        <v>168</v>
      </c>
      <c r="G101" s="813" t="s">
        <v>168</v>
      </c>
      <c r="H101" s="50"/>
    </row>
    <row r="102" spans="1:10" x14ac:dyDescent="0.2">
      <c r="C102" s="154"/>
      <c r="D102" s="105"/>
      <c r="E102" s="105"/>
      <c r="F102" s="155"/>
      <c r="G102" s="819"/>
      <c r="H102" s="50"/>
    </row>
    <row r="103" spans="1:10" x14ac:dyDescent="0.2">
      <c r="A103" s="814" t="s">
        <v>152</v>
      </c>
      <c r="B103" s="815">
        <v>109</v>
      </c>
      <c r="C103" s="816" t="s">
        <v>168</v>
      </c>
      <c r="D103" s="815">
        <v>44</v>
      </c>
      <c r="E103" s="815">
        <v>47</v>
      </c>
      <c r="F103" s="817">
        <v>4</v>
      </c>
      <c r="G103" s="818">
        <v>95</v>
      </c>
      <c r="H103" s="50"/>
    </row>
    <row r="104" spans="1:10" x14ac:dyDescent="0.2">
      <c r="A104" s="99"/>
      <c r="B104" s="158" t="str">
        <f t="shared" ref="B104:G104" si="1">IF(AND(B103="-",SUM(B81:B101)=0),"",IF(B103=SUM(B81:B101),"","TOTALS DON’T MATCH SUM OF THE PART"))</f>
        <v/>
      </c>
      <c r="C104" s="158" t="str">
        <f t="shared" si="1"/>
        <v/>
      </c>
      <c r="D104" s="158" t="str">
        <f t="shared" si="1"/>
        <v/>
      </c>
      <c r="E104" s="158" t="str">
        <f t="shared" si="1"/>
        <v/>
      </c>
      <c r="F104" s="158" t="str">
        <f t="shared" si="1"/>
        <v/>
      </c>
      <c r="G104" s="158" t="str">
        <f t="shared" si="1"/>
        <v/>
      </c>
      <c r="H104" s="50"/>
    </row>
    <row r="105" spans="1:10" x14ac:dyDescent="0.2">
      <c r="A105" s="72"/>
      <c r="B105" s="121" t="str">
        <f t="shared" ref="B105:G105" si="2">IF(B103=B11,"","ERROR WITH TOP TABLE")</f>
        <v/>
      </c>
      <c r="C105" s="121" t="str">
        <f t="shared" si="2"/>
        <v/>
      </c>
      <c r="D105" s="121" t="str">
        <f t="shared" si="2"/>
        <v/>
      </c>
      <c r="E105" s="121" t="str">
        <f t="shared" si="2"/>
        <v/>
      </c>
      <c r="F105" s="121" t="str">
        <f t="shared" si="2"/>
        <v/>
      </c>
      <c r="G105" s="121" t="str">
        <f t="shared" si="2"/>
        <v/>
      </c>
    </row>
    <row r="106" spans="1:10" x14ac:dyDescent="0.2">
      <c r="A106" s="1299" t="s">
        <v>557</v>
      </c>
      <c r="C106" s="1307" t="s">
        <v>305</v>
      </c>
      <c r="D106" s="1308"/>
      <c r="E106" s="1308"/>
      <c r="F106" s="1308"/>
      <c r="G106" s="73"/>
    </row>
    <row r="107" spans="1:10" ht="38.25" x14ac:dyDescent="0.2">
      <c r="A107" s="1311"/>
      <c r="B107" s="95" t="s">
        <v>385</v>
      </c>
      <c r="C107" s="94" t="s">
        <v>386</v>
      </c>
      <c r="D107" s="94" t="s">
        <v>371</v>
      </c>
      <c r="E107" s="94" t="s">
        <v>387</v>
      </c>
      <c r="F107" s="94" t="s">
        <v>191</v>
      </c>
      <c r="G107" s="95" t="s">
        <v>388</v>
      </c>
    </row>
    <row r="108" spans="1:10" x14ac:dyDescent="0.2">
      <c r="A108" s="129"/>
      <c r="B108" s="74"/>
      <c r="C108" s="149"/>
      <c r="D108" s="150"/>
      <c r="E108" s="150"/>
      <c r="F108" s="151"/>
      <c r="G108" s="74"/>
    </row>
    <row r="109" spans="1:10" x14ac:dyDescent="0.2">
      <c r="A109" s="85" t="s">
        <v>374</v>
      </c>
      <c r="B109" s="89"/>
      <c r="C109" s="152"/>
      <c r="D109" s="114"/>
      <c r="E109" s="114"/>
      <c r="F109" s="153"/>
      <c r="G109" s="89"/>
    </row>
    <row r="110" spans="1:10" x14ac:dyDescent="0.2">
      <c r="A110" s="143" t="s">
        <v>375</v>
      </c>
      <c r="B110" s="89"/>
      <c r="C110" s="152"/>
      <c r="D110" s="114"/>
      <c r="E110" s="114"/>
      <c r="F110" s="153"/>
      <c r="G110" s="89"/>
    </row>
    <row r="111" spans="1:10" x14ac:dyDescent="0.2">
      <c r="A111" s="87" t="s">
        <v>376</v>
      </c>
      <c r="B111" s="59">
        <v>68</v>
      </c>
      <c r="C111" s="156" t="s">
        <v>168</v>
      </c>
      <c r="D111" s="78">
        <v>23</v>
      </c>
      <c r="E111" s="78">
        <v>35</v>
      </c>
      <c r="F111" s="157" t="s">
        <v>168</v>
      </c>
      <c r="G111" s="810">
        <v>58</v>
      </c>
      <c r="H111" s="50"/>
    </row>
    <row r="112" spans="1:10" x14ac:dyDescent="0.2">
      <c r="A112" s="87" t="s">
        <v>377</v>
      </c>
      <c r="B112" s="59">
        <v>12</v>
      </c>
      <c r="C112" s="152" t="s">
        <v>168</v>
      </c>
      <c r="D112" s="114">
        <v>7</v>
      </c>
      <c r="E112" s="114" t="s">
        <v>168</v>
      </c>
      <c r="F112" s="153" t="s">
        <v>168</v>
      </c>
      <c r="G112" s="810">
        <v>7</v>
      </c>
      <c r="H112" s="50"/>
    </row>
    <row r="113" spans="1:8" x14ac:dyDescent="0.2">
      <c r="A113" s="143" t="s">
        <v>378</v>
      </c>
      <c r="B113" s="59"/>
      <c r="C113" s="101"/>
      <c r="D113" s="59"/>
      <c r="E113" s="59"/>
      <c r="F113" s="148"/>
      <c r="G113" s="810"/>
      <c r="H113" s="50"/>
    </row>
    <row r="114" spans="1:8" x14ac:dyDescent="0.2">
      <c r="A114" s="87" t="s">
        <v>376</v>
      </c>
      <c r="B114" s="59">
        <v>2</v>
      </c>
      <c r="C114" s="101" t="s">
        <v>168</v>
      </c>
      <c r="D114" s="59">
        <v>2</v>
      </c>
      <c r="E114" s="59" t="s">
        <v>168</v>
      </c>
      <c r="F114" s="153" t="s">
        <v>168</v>
      </c>
      <c r="G114" s="810">
        <v>2</v>
      </c>
      <c r="H114" s="50"/>
    </row>
    <row r="115" spans="1:8" x14ac:dyDescent="0.2">
      <c r="A115" s="87" t="s">
        <v>377</v>
      </c>
      <c r="B115" s="59">
        <v>4</v>
      </c>
      <c r="C115" s="101" t="s">
        <v>168</v>
      </c>
      <c r="D115" s="59">
        <v>4</v>
      </c>
      <c r="E115" s="59" t="s">
        <v>168</v>
      </c>
      <c r="F115" s="153" t="s">
        <v>168</v>
      </c>
      <c r="G115" s="810">
        <v>4</v>
      </c>
      <c r="H115" s="50"/>
    </row>
    <row r="116" spans="1:8" x14ac:dyDescent="0.2">
      <c r="B116" s="59"/>
      <c r="C116" s="101"/>
      <c r="D116" s="59"/>
      <c r="E116" s="59"/>
      <c r="F116" s="148"/>
      <c r="G116" s="810"/>
      <c r="H116" s="50"/>
    </row>
    <row r="117" spans="1:8" x14ac:dyDescent="0.2">
      <c r="A117" s="85" t="s">
        <v>379</v>
      </c>
      <c r="B117" s="59"/>
      <c r="C117" s="101"/>
      <c r="D117" s="59"/>
      <c r="E117" s="59"/>
      <c r="F117" s="148"/>
      <c r="G117" s="810"/>
      <c r="H117" s="50"/>
    </row>
    <row r="118" spans="1:8" x14ac:dyDescent="0.2">
      <c r="A118" s="131" t="s">
        <v>380</v>
      </c>
      <c r="B118" s="59">
        <v>15</v>
      </c>
      <c r="C118" s="101">
        <v>2</v>
      </c>
      <c r="D118" s="59">
        <v>3</v>
      </c>
      <c r="E118" s="59">
        <v>3</v>
      </c>
      <c r="F118" s="153" t="s">
        <v>168</v>
      </c>
      <c r="G118" s="810">
        <v>8</v>
      </c>
      <c r="H118" s="50"/>
    </row>
    <row r="119" spans="1:8" x14ac:dyDescent="0.2">
      <c r="B119" s="59"/>
      <c r="C119" s="101"/>
      <c r="D119" s="59"/>
      <c r="E119" s="59"/>
      <c r="F119" s="148"/>
      <c r="G119" s="810"/>
      <c r="H119" s="50"/>
    </row>
    <row r="120" spans="1:8" x14ac:dyDescent="0.2">
      <c r="A120" s="85" t="s">
        <v>381</v>
      </c>
      <c r="B120" s="59">
        <v>7</v>
      </c>
      <c r="C120" s="101"/>
      <c r="D120" s="59"/>
      <c r="E120" s="59"/>
      <c r="F120" s="148"/>
      <c r="G120" s="810"/>
      <c r="H120" s="50"/>
    </row>
    <row r="121" spans="1:8" x14ac:dyDescent="0.2">
      <c r="A121" s="143" t="s">
        <v>375</v>
      </c>
      <c r="B121" s="59"/>
      <c r="C121" s="101"/>
      <c r="D121" s="59"/>
      <c r="E121" s="59"/>
      <c r="F121" s="148"/>
      <c r="G121" s="810"/>
      <c r="H121" s="50"/>
    </row>
    <row r="122" spans="1:8" x14ac:dyDescent="0.2">
      <c r="A122" s="87" t="s">
        <v>376</v>
      </c>
      <c r="B122" s="59">
        <v>1</v>
      </c>
      <c r="C122" s="101" t="s">
        <v>168</v>
      </c>
      <c r="D122" s="59" t="s">
        <v>168</v>
      </c>
      <c r="E122" s="59" t="s">
        <v>168</v>
      </c>
      <c r="F122" s="153" t="s">
        <v>168</v>
      </c>
      <c r="G122" s="810" t="s">
        <v>168</v>
      </c>
      <c r="H122" s="50"/>
    </row>
    <row r="123" spans="1:8" x14ac:dyDescent="0.2">
      <c r="A123" s="87" t="s">
        <v>377</v>
      </c>
      <c r="B123" s="59" t="s">
        <v>168</v>
      </c>
      <c r="C123" s="101" t="s">
        <v>168</v>
      </c>
      <c r="D123" s="59" t="s">
        <v>168</v>
      </c>
      <c r="E123" s="59" t="s">
        <v>168</v>
      </c>
      <c r="F123" s="153" t="s">
        <v>168</v>
      </c>
      <c r="G123" s="810" t="s">
        <v>168</v>
      </c>
      <c r="H123" s="50"/>
    </row>
    <row r="124" spans="1:8" x14ac:dyDescent="0.2">
      <c r="A124" s="143" t="s">
        <v>378</v>
      </c>
      <c r="B124" s="59"/>
      <c r="C124" s="101"/>
      <c r="D124" s="59"/>
      <c r="E124" s="59"/>
      <c r="F124" s="148"/>
      <c r="G124" s="810"/>
      <c r="H124" s="50"/>
    </row>
    <row r="125" spans="1:8" x14ac:dyDescent="0.2">
      <c r="A125" s="87" t="s">
        <v>376</v>
      </c>
      <c r="B125" s="59" t="s">
        <v>168</v>
      </c>
      <c r="C125" s="101" t="s">
        <v>168</v>
      </c>
      <c r="D125" s="59" t="s">
        <v>168</v>
      </c>
      <c r="E125" s="59" t="s">
        <v>168</v>
      </c>
      <c r="F125" s="153" t="s">
        <v>168</v>
      </c>
      <c r="G125" s="810" t="s">
        <v>168</v>
      </c>
      <c r="H125" s="50"/>
    </row>
    <row r="126" spans="1:8" x14ac:dyDescent="0.2">
      <c r="A126" s="87" t="s">
        <v>377</v>
      </c>
      <c r="B126" s="59">
        <v>6</v>
      </c>
      <c r="C126" s="101" t="s">
        <v>168</v>
      </c>
      <c r="D126" s="59" t="s">
        <v>168</v>
      </c>
      <c r="E126" s="59" t="s">
        <v>168</v>
      </c>
      <c r="F126" s="153" t="s">
        <v>168</v>
      </c>
      <c r="G126" s="810" t="s">
        <v>168</v>
      </c>
      <c r="H126" s="50"/>
    </row>
    <row r="127" spans="1:8" x14ac:dyDescent="0.2">
      <c r="B127" s="59"/>
      <c r="C127" s="101"/>
      <c r="D127" s="59"/>
      <c r="E127" s="59"/>
      <c r="F127" s="148"/>
      <c r="G127" s="810"/>
      <c r="H127" s="50"/>
    </row>
    <row r="128" spans="1:8" x14ac:dyDescent="0.2">
      <c r="A128" s="85" t="s">
        <v>191</v>
      </c>
      <c r="B128" s="59"/>
      <c r="C128" s="101"/>
      <c r="D128" s="59"/>
      <c r="E128" s="59"/>
      <c r="F128" s="148"/>
      <c r="G128" s="810"/>
      <c r="H128" s="50"/>
    </row>
    <row r="129" spans="1:8" x14ac:dyDescent="0.2">
      <c r="A129" s="131" t="s">
        <v>382</v>
      </c>
      <c r="B129" s="59" t="s">
        <v>168</v>
      </c>
      <c r="C129" s="101" t="s">
        <v>168</v>
      </c>
      <c r="D129" s="59" t="s">
        <v>168</v>
      </c>
      <c r="E129" s="59" t="s">
        <v>168</v>
      </c>
      <c r="F129" s="153" t="s">
        <v>168</v>
      </c>
      <c r="G129" s="810" t="s">
        <v>168</v>
      </c>
      <c r="H129" s="50"/>
    </row>
    <row r="130" spans="1:8" x14ac:dyDescent="0.2">
      <c r="A130" s="131" t="s">
        <v>383</v>
      </c>
      <c r="B130" s="59">
        <v>1</v>
      </c>
      <c r="C130" s="101" t="s">
        <v>168</v>
      </c>
      <c r="D130" s="59" t="s">
        <v>168</v>
      </c>
      <c r="E130" s="59" t="s">
        <v>168</v>
      </c>
      <c r="F130" s="148">
        <v>1</v>
      </c>
      <c r="G130" s="810">
        <v>1</v>
      </c>
      <c r="H130" s="50"/>
    </row>
    <row r="131" spans="1:8" x14ac:dyDescent="0.2">
      <c r="A131" s="90" t="s">
        <v>389</v>
      </c>
      <c r="B131" s="59" t="s">
        <v>168</v>
      </c>
      <c r="C131" s="101" t="s">
        <v>168</v>
      </c>
      <c r="D131" s="59" t="s">
        <v>168</v>
      </c>
      <c r="E131" s="59" t="s">
        <v>168</v>
      </c>
      <c r="F131" s="148">
        <v>6</v>
      </c>
      <c r="G131" s="810">
        <v>6</v>
      </c>
      <c r="H131" s="50"/>
    </row>
    <row r="132" spans="1:8" x14ac:dyDescent="0.2">
      <c r="C132" s="154"/>
      <c r="D132" s="105"/>
      <c r="E132" s="105"/>
      <c r="F132" s="155"/>
      <c r="G132" s="819"/>
      <c r="H132" s="50"/>
    </row>
    <row r="133" spans="1:8" x14ac:dyDescent="0.2">
      <c r="A133" s="814" t="s">
        <v>152</v>
      </c>
      <c r="B133" s="815">
        <v>116</v>
      </c>
      <c r="C133" s="816">
        <v>2</v>
      </c>
      <c r="D133" s="815">
        <v>39</v>
      </c>
      <c r="E133" s="815">
        <v>38</v>
      </c>
      <c r="F133" s="817">
        <v>7</v>
      </c>
      <c r="G133" s="818">
        <v>86</v>
      </c>
      <c r="H133" s="50"/>
    </row>
    <row r="134" spans="1:8" x14ac:dyDescent="0.2">
      <c r="A134" s="72"/>
      <c r="B134" s="79" t="str">
        <f t="shared" ref="B134:G134" si="3">IF(AND(B133="-",SUM(B111:B131)=0),"",IF(B133=SUM(B111:B131),"","TOTALS DON’T MATCH SUM OF THE PART"))</f>
        <v/>
      </c>
      <c r="C134" s="79" t="str">
        <f t="shared" si="3"/>
        <v/>
      </c>
      <c r="D134" s="79" t="str">
        <f t="shared" si="3"/>
        <v/>
      </c>
      <c r="E134" s="79" t="str">
        <f t="shared" si="3"/>
        <v/>
      </c>
      <c r="F134" s="79" t="str">
        <f t="shared" si="3"/>
        <v/>
      </c>
      <c r="G134" s="79" t="str">
        <f t="shared" si="3"/>
        <v/>
      </c>
      <c r="H134" s="50"/>
    </row>
    <row r="135" spans="1:8" x14ac:dyDescent="0.2">
      <c r="A135" s="105"/>
      <c r="B135" s="121" t="str">
        <f t="shared" ref="B135:G135" si="4">IF(B133=B10,"","ERROR WITH TOP TABLE")</f>
        <v/>
      </c>
      <c r="C135" s="121" t="str">
        <f t="shared" si="4"/>
        <v/>
      </c>
      <c r="D135" s="121" t="str">
        <f t="shared" si="4"/>
        <v/>
      </c>
      <c r="E135" s="121" t="str">
        <f t="shared" si="4"/>
        <v/>
      </c>
      <c r="F135" s="121" t="str">
        <f t="shared" si="4"/>
        <v/>
      </c>
      <c r="G135" s="121" t="str">
        <f t="shared" si="4"/>
        <v/>
      </c>
    </row>
    <row r="136" spans="1:8" x14ac:dyDescent="0.2">
      <c r="A136" s="72"/>
      <c r="B136" s="81"/>
      <c r="C136" s="1307" t="s">
        <v>305</v>
      </c>
      <c r="D136" s="1308"/>
      <c r="E136" s="1308"/>
      <c r="F136" s="1308"/>
      <c r="G136" s="73"/>
    </row>
    <row r="137" spans="1:8" ht="38.25" x14ac:dyDescent="0.2">
      <c r="A137" s="144" t="s">
        <v>575</v>
      </c>
      <c r="B137" s="95" t="s">
        <v>385</v>
      </c>
      <c r="C137" s="94" t="s">
        <v>386</v>
      </c>
      <c r="D137" s="94" t="s">
        <v>371</v>
      </c>
      <c r="E137" s="94" t="s">
        <v>387</v>
      </c>
      <c r="F137" s="94" t="s">
        <v>191</v>
      </c>
      <c r="G137" s="95" t="s">
        <v>388</v>
      </c>
    </row>
    <row r="138" spans="1:8" x14ac:dyDescent="0.2">
      <c r="A138" s="129"/>
      <c r="B138" s="74"/>
      <c r="C138" s="149"/>
      <c r="D138" s="150"/>
      <c r="E138" s="150"/>
      <c r="F138" s="151"/>
      <c r="G138" s="74"/>
    </row>
    <row r="139" spans="1:8" x14ac:dyDescent="0.2">
      <c r="A139" s="85" t="s">
        <v>374</v>
      </c>
      <c r="B139" s="89"/>
      <c r="C139" s="152"/>
      <c r="D139" s="114"/>
      <c r="E139" s="114"/>
      <c r="F139" s="153"/>
      <c r="G139" s="89"/>
    </row>
    <row r="140" spans="1:8" x14ac:dyDescent="0.2">
      <c r="A140" s="143" t="s">
        <v>375</v>
      </c>
      <c r="B140" s="89"/>
      <c r="C140" s="152"/>
      <c r="D140" s="114"/>
      <c r="E140" s="114"/>
      <c r="F140" s="153"/>
      <c r="G140" s="89"/>
    </row>
    <row r="141" spans="1:8" x14ac:dyDescent="0.2">
      <c r="A141" s="87" t="s">
        <v>376</v>
      </c>
      <c r="B141" s="59">
        <v>56</v>
      </c>
      <c r="C141" s="156" t="s">
        <v>168</v>
      </c>
      <c r="D141" s="78">
        <v>30</v>
      </c>
      <c r="E141" s="78">
        <v>25</v>
      </c>
      <c r="F141" s="157" t="s">
        <v>168</v>
      </c>
      <c r="G141" s="810">
        <v>55</v>
      </c>
      <c r="H141" s="50"/>
    </row>
    <row r="142" spans="1:8" x14ac:dyDescent="0.2">
      <c r="A142" s="87" t="s">
        <v>377</v>
      </c>
      <c r="B142" s="59">
        <v>5</v>
      </c>
      <c r="C142" s="152" t="s">
        <v>168</v>
      </c>
      <c r="D142" s="114">
        <v>1</v>
      </c>
      <c r="E142" s="114">
        <v>4</v>
      </c>
      <c r="F142" s="153" t="s">
        <v>168</v>
      </c>
      <c r="G142" s="810">
        <v>5</v>
      </c>
      <c r="H142" s="50"/>
    </row>
    <row r="143" spans="1:8" x14ac:dyDescent="0.2">
      <c r="A143" s="143" t="s">
        <v>378</v>
      </c>
      <c r="B143" s="59"/>
      <c r="C143" s="101"/>
      <c r="D143" s="59"/>
      <c r="E143" s="59"/>
      <c r="F143" s="148"/>
      <c r="G143" s="810"/>
      <c r="H143" s="50"/>
    </row>
    <row r="144" spans="1:8" x14ac:dyDescent="0.2">
      <c r="A144" s="87" t="s">
        <v>376</v>
      </c>
      <c r="B144" s="59">
        <v>3</v>
      </c>
      <c r="C144" s="101" t="s">
        <v>168</v>
      </c>
      <c r="D144" s="59">
        <v>3</v>
      </c>
      <c r="E144" s="59" t="s">
        <v>168</v>
      </c>
      <c r="F144" s="153" t="s">
        <v>168</v>
      </c>
      <c r="G144" s="810">
        <v>3</v>
      </c>
      <c r="H144" s="50"/>
    </row>
    <row r="145" spans="1:8" x14ac:dyDescent="0.2">
      <c r="A145" s="87" t="s">
        <v>377</v>
      </c>
      <c r="B145" s="59" t="s">
        <v>168</v>
      </c>
      <c r="C145" s="101" t="s">
        <v>168</v>
      </c>
      <c r="D145" s="59" t="s">
        <v>168</v>
      </c>
      <c r="E145" s="59" t="s">
        <v>168</v>
      </c>
      <c r="F145" s="153" t="s">
        <v>168</v>
      </c>
      <c r="G145" s="810" t="s">
        <v>168</v>
      </c>
      <c r="H145" s="50"/>
    </row>
    <row r="146" spans="1:8" x14ac:dyDescent="0.2">
      <c r="B146" s="59"/>
      <c r="C146" s="101"/>
      <c r="D146" s="59"/>
      <c r="E146" s="59"/>
      <c r="F146" s="148"/>
      <c r="G146" s="810"/>
      <c r="H146" s="50"/>
    </row>
    <row r="147" spans="1:8" x14ac:dyDescent="0.2">
      <c r="A147" s="85" t="s">
        <v>379</v>
      </c>
      <c r="B147" s="59"/>
      <c r="C147" s="101"/>
      <c r="D147" s="59"/>
      <c r="E147" s="59"/>
      <c r="F147" s="148"/>
      <c r="G147" s="810"/>
      <c r="H147" s="50"/>
    </row>
    <row r="148" spans="1:8" x14ac:dyDescent="0.2">
      <c r="A148" s="131" t="s">
        <v>380</v>
      </c>
      <c r="B148" s="59">
        <v>10</v>
      </c>
      <c r="C148" s="101" t="s">
        <v>168</v>
      </c>
      <c r="D148" s="59">
        <v>1</v>
      </c>
      <c r="E148" s="59">
        <v>9</v>
      </c>
      <c r="F148" s="153" t="s">
        <v>168</v>
      </c>
      <c r="G148" s="810">
        <v>10</v>
      </c>
      <c r="H148" s="50"/>
    </row>
    <row r="149" spans="1:8" x14ac:dyDescent="0.2">
      <c r="B149" s="59"/>
      <c r="C149" s="101"/>
      <c r="D149" s="59"/>
      <c r="E149" s="59"/>
      <c r="F149" s="148"/>
      <c r="G149" s="810"/>
      <c r="H149" s="50"/>
    </row>
    <row r="150" spans="1:8" x14ac:dyDescent="0.2">
      <c r="A150" s="85" t="s">
        <v>381</v>
      </c>
      <c r="B150" s="59"/>
      <c r="C150" s="101"/>
      <c r="D150" s="59"/>
      <c r="E150" s="59"/>
      <c r="F150" s="148"/>
      <c r="G150" s="810"/>
      <c r="H150" s="50"/>
    </row>
    <row r="151" spans="1:8" x14ac:dyDescent="0.2">
      <c r="A151" s="143" t="s">
        <v>375</v>
      </c>
      <c r="B151" s="59"/>
      <c r="C151" s="101"/>
      <c r="D151" s="59"/>
      <c r="E151" s="59"/>
      <c r="F151" s="148"/>
      <c r="G151" s="810"/>
      <c r="H151" s="50"/>
    </row>
    <row r="152" spans="1:8" x14ac:dyDescent="0.2">
      <c r="A152" s="87" t="s">
        <v>376</v>
      </c>
      <c r="B152" s="59">
        <v>2</v>
      </c>
      <c r="C152" s="101" t="s">
        <v>168</v>
      </c>
      <c r="D152" s="59">
        <v>2</v>
      </c>
      <c r="E152" s="59" t="s">
        <v>168</v>
      </c>
      <c r="F152" s="153" t="s">
        <v>168</v>
      </c>
      <c r="G152" s="810">
        <v>2</v>
      </c>
      <c r="H152" s="50"/>
    </row>
    <row r="153" spans="1:8" x14ac:dyDescent="0.2">
      <c r="A153" s="87" t="s">
        <v>377</v>
      </c>
      <c r="B153" s="59" t="s">
        <v>168</v>
      </c>
      <c r="C153" s="101" t="s">
        <v>168</v>
      </c>
      <c r="D153" s="59" t="s">
        <v>168</v>
      </c>
      <c r="E153" s="59" t="s">
        <v>168</v>
      </c>
      <c r="F153" s="153" t="s">
        <v>168</v>
      </c>
      <c r="G153" s="810" t="s">
        <v>168</v>
      </c>
      <c r="H153" s="50"/>
    </row>
    <row r="154" spans="1:8" x14ac:dyDescent="0.2">
      <c r="A154" s="143" t="s">
        <v>378</v>
      </c>
      <c r="B154" s="59"/>
      <c r="C154" s="101"/>
      <c r="D154" s="59"/>
      <c r="E154" s="59"/>
      <c r="F154" s="148"/>
      <c r="G154" s="810"/>
      <c r="H154" s="50"/>
    </row>
    <row r="155" spans="1:8" x14ac:dyDescent="0.2">
      <c r="A155" s="87" t="s">
        <v>376</v>
      </c>
      <c r="B155" s="59" t="s">
        <v>168</v>
      </c>
      <c r="C155" s="101" t="s">
        <v>168</v>
      </c>
      <c r="D155" s="59" t="s">
        <v>168</v>
      </c>
      <c r="E155" s="59" t="s">
        <v>168</v>
      </c>
      <c r="F155" s="153" t="s">
        <v>168</v>
      </c>
      <c r="G155" s="810" t="s">
        <v>168</v>
      </c>
      <c r="H155" s="50"/>
    </row>
    <row r="156" spans="1:8" x14ac:dyDescent="0.2">
      <c r="A156" s="87" t="s">
        <v>377</v>
      </c>
      <c r="B156" s="59" t="s">
        <v>168</v>
      </c>
      <c r="C156" s="101" t="s">
        <v>168</v>
      </c>
      <c r="D156" s="59" t="s">
        <v>168</v>
      </c>
      <c r="E156" s="59" t="s">
        <v>168</v>
      </c>
      <c r="F156" s="153" t="s">
        <v>168</v>
      </c>
      <c r="G156" s="810" t="s">
        <v>168</v>
      </c>
      <c r="H156" s="50"/>
    </row>
    <row r="157" spans="1:8" x14ac:dyDescent="0.2">
      <c r="B157" s="59"/>
      <c r="C157" s="101"/>
      <c r="D157" s="59"/>
      <c r="E157" s="59"/>
      <c r="F157" s="148"/>
      <c r="G157" s="810"/>
      <c r="H157" s="50"/>
    </row>
    <row r="158" spans="1:8" x14ac:dyDescent="0.2">
      <c r="A158" s="85" t="s">
        <v>191</v>
      </c>
      <c r="B158" s="59"/>
      <c r="C158" s="101"/>
      <c r="D158" s="59"/>
      <c r="E158" s="59"/>
      <c r="F158" s="148"/>
      <c r="G158" s="810"/>
      <c r="H158" s="50"/>
    </row>
    <row r="159" spans="1:8" x14ac:dyDescent="0.2">
      <c r="A159" s="131" t="s">
        <v>382</v>
      </c>
      <c r="B159" s="59" t="s">
        <v>168</v>
      </c>
      <c r="C159" s="101" t="s">
        <v>168</v>
      </c>
      <c r="D159" s="59" t="s">
        <v>168</v>
      </c>
      <c r="E159" s="59" t="s">
        <v>168</v>
      </c>
      <c r="F159" s="153" t="s">
        <v>168</v>
      </c>
      <c r="G159" s="810" t="s">
        <v>168</v>
      </c>
      <c r="H159" s="50"/>
    </row>
    <row r="160" spans="1:8" x14ac:dyDescent="0.2">
      <c r="A160" s="131" t="s">
        <v>383</v>
      </c>
      <c r="B160" s="59">
        <v>1</v>
      </c>
      <c r="C160" s="101" t="s">
        <v>168</v>
      </c>
      <c r="D160" s="59" t="s">
        <v>168</v>
      </c>
      <c r="E160" s="59" t="s">
        <v>168</v>
      </c>
      <c r="F160" s="148">
        <v>5</v>
      </c>
      <c r="G160" s="810">
        <v>5</v>
      </c>
      <c r="H160" s="50"/>
    </row>
    <row r="161" spans="1:8" x14ac:dyDescent="0.2">
      <c r="A161" s="90" t="s">
        <v>389</v>
      </c>
      <c r="B161" s="59" t="s">
        <v>168</v>
      </c>
      <c r="C161" s="101" t="s">
        <v>168</v>
      </c>
      <c r="D161" s="59" t="s">
        <v>168</v>
      </c>
      <c r="E161" s="59" t="s">
        <v>168</v>
      </c>
      <c r="F161" s="148">
        <v>1</v>
      </c>
      <c r="G161" s="810">
        <v>1</v>
      </c>
      <c r="H161" s="50"/>
    </row>
    <row r="162" spans="1:8" x14ac:dyDescent="0.2">
      <c r="C162" s="154"/>
      <c r="D162" s="105"/>
      <c r="E162" s="105"/>
      <c r="F162" s="155"/>
      <c r="G162" s="819"/>
      <c r="H162" s="50"/>
    </row>
    <row r="163" spans="1:8" x14ac:dyDescent="0.2">
      <c r="A163" s="814" t="s">
        <v>152</v>
      </c>
      <c r="B163" s="815">
        <v>77</v>
      </c>
      <c r="C163" s="816" t="s">
        <v>168</v>
      </c>
      <c r="D163" s="815">
        <v>37</v>
      </c>
      <c r="E163" s="815">
        <v>38</v>
      </c>
      <c r="F163" s="817">
        <v>6</v>
      </c>
      <c r="G163" s="818">
        <v>81</v>
      </c>
      <c r="H163" s="50"/>
    </row>
    <row r="164" spans="1:8" x14ac:dyDescent="0.2">
      <c r="A164" s="72"/>
      <c r="B164" s="79" t="str">
        <f t="shared" ref="B164:G164" si="5">IF(AND(B163="-",SUM(B141:B161)=0),"",IF(B163=SUM(B141:B161),"","TOTALS DON’T MATCH SUM OF THE PART"))</f>
        <v/>
      </c>
      <c r="C164" s="79" t="str">
        <f t="shared" si="5"/>
        <v/>
      </c>
      <c r="D164" s="79" t="str">
        <f t="shared" si="5"/>
        <v/>
      </c>
      <c r="E164" s="79" t="str">
        <f t="shared" si="5"/>
        <v/>
      </c>
      <c r="F164" s="79" t="str">
        <f t="shared" si="5"/>
        <v/>
      </c>
      <c r="G164" s="79" t="str">
        <f t="shared" si="5"/>
        <v/>
      </c>
      <c r="H164" s="50"/>
    </row>
    <row r="165" spans="1:8" x14ac:dyDescent="0.2">
      <c r="A165" s="105"/>
      <c r="B165" s="121" t="str">
        <f t="shared" ref="B165:G165" si="6">IF(B163=B9,"","ERROR WITH TOP TABLE")</f>
        <v/>
      </c>
      <c r="C165" s="121" t="str">
        <f t="shared" si="6"/>
        <v/>
      </c>
      <c r="D165" s="121" t="str">
        <f t="shared" si="6"/>
        <v/>
      </c>
      <c r="E165" s="121" t="str">
        <f t="shared" si="6"/>
        <v/>
      </c>
      <c r="F165" s="121" t="str">
        <f t="shared" si="6"/>
        <v/>
      </c>
      <c r="G165" s="121" t="str">
        <f t="shared" si="6"/>
        <v/>
      </c>
    </row>
    <row r="166" spans="1:8" x14ac:dyDescent="0.2">
      <c r="A166" s="72"/>
      <c r="B166" s="81"/>
      <c r="C166" s="1307" t="s">
        <v>305</v>
      </c>
      <c r="D166" s="1308"/>
      <c r="E166" s="1308"/>
      <c r="F166" s="1308"/>
      <c r="G166" s="73"/>
    </row>
    <row r="167" spans="1:8" ht="38.25" x14ac:dyDescent="0.2">
      <c r="A167" s="144" t="s">
        <v>589</v>
      </c>
      <c r="B167" s="95" t="s">
        <v>385</v>
      </c>
      <c r="C167" s="94" t="s">
        <v>386</v>
      </c>
      <c r="D167" s="94" t="s">
        <v>371</v>
      </c>
      <c r="E167" s="94" t="s">
        <v>387</v>
      </c>
      <c r="F167" s="94" t="s">
        <v>191</v>
      </c>
      <c r="G167" s="95" t="s">
        <v>388</v>
      </c>
    </row>
    <row r="168" spans="1:8" x14ac:dyDescent="0.2">
      <c r="A168" s="129"/>
      <c r="B168" s="74"/>
      <c r="C168" s="149"/>
      <c r="D168" s="150"/>
      <c r="E168" s="150"/>
      <c r="F168" s="151"/>
      <c r="G168" s="74"/>
    </row>
    <row r="169" spans="1:8" x14ac:dyDescent="0.2">
      <c r="A169" s="85" t="s">
        <v>374</v>
      </c>
      <c r="B169" s="89"/>
      <c r="C169" s="152"/>
      <c r="D169" s="114"/>
      <c r="E169" s="114"/>
      <c r="F169" s="153"/>
      <c r="G169" s="89"/>
    </row>
    <row r="170" spans="1:8" x14ac:dyDescent="0.2">
      <c r="A170" s="143" t="s">
        <v>375</v>
      </c>
      <c r="B170" s="89"/>
      <c r="C170" s="152"/>
      <c r="D170" s="114"/>
      <c r="E170" s="114"/>
      <c r="F170" s="153"/>
      <c r="G170" s="89"/>
    </row>
    <row r="171" spans="1:8" x14ac:dyDescent="0.2">
      <c r="A171" s="87" t="s">
        <v>376</v>
      </c>
      <c r="B171" s="59">
        <v>50</v>
      </c>
      <c r="C171" s="156">
        <v>2</v>
      </c>
      <c r="D171" s="78">
        <v>25</v>
      </c>
      <c r="E171" s="78">
        <v>19</v>
      </c>
      <c r="F171" s="157" t="s">
        <v>168</v>
      </c>
      <c r="G171" s="810">
        <v>46</v>
      </c>
      <c r="H171" s="50"/>
    </row>
    <row r="172" spans="1:8" x14ac:dyDescent="0.2">
      <c r="A172" s="87" t="s">
        <v>377</v>
      </c>
      <c r="B172" s="59">
        <v>10</v>
      </c>
      <c r="C172" s="152" t="s">
        <v>168</v>
      </c>
      <c r="D172" s="114" t="s">
        <v>168</v>
      </c>
      <c r="E172" s="114">
        <v>5</v>
      </c>
      <c r="F172" s="153" t="s">
        <v>168</v>
      </c>
      <c r="G172" s="810">
        <v>5</v>
      </c>
      <c r="H172" s="50"/>
    </row>
    <row r="173" spans="1:8" x14ac:dyDescent="0.2">
      <c r="A173" s="143" t="s">
        <v>378</v>
      </c>
      <c r="B173" s="59"/>
      <c r="C173" s="101"/>
      <c r="D173" s="59"/>
      <c r="E173" s="59"/>
      <c r="F173" s="148"/>
      <c r="G173" s="810"/>
      <c r="H173" s="50"/>
    </row>
    <row r="174" spans="1:8" x14ac:dyDescent="0.2">
      <c r="A174" s="87" t="s">
        <v>376</v>
      </c>
      <c r="B174" s="59" t="s">
        <v>168</v>
      </c>
      <c r="C174" s="101" t="s">
        <v>168</v>
      </c>
      <c r="D174" s="59" t="s">
        <v>168</v>
      </c>
      <c r="E174" s="59" t="s">
        <v>168</v>
      </c>
      <c r="F174" s="153" t="s">
        <v>168</v>
      </c>
      <c r="G174" s="810" t="s">
        <v>168</v>
      </c>
      <c r="H174" s="50"/>
    </row>
    <row r="175" spans="1:8" x14ac:dyDescent="0.2">
      <c r="A175" s="87" t="s">
        <v>377</v>
      </c>
      <c r="B175" s="59" t="s">
        <v>168</v>
      </c>
      <c r="C175" s="101" t="s">
        <v>168</v>
      </c>
      <c r="D175" s="59" t="s">
        <v>168</v>
      </c>
      <c r="E175" s="59" t="s">
        <v>168</v>
      </c>
      <c r="F175" s="153" t="s">
        <v>168</v>
      </c>
      <c r="G175" s="810" t="s">
        <v>168</v>
      </c>
      <c r="H175" s="50"/>
    </row>
    <row r="176" spans="1:8" x14ac:dyDescent="0.2">
      <c r="B176" s="59"/>
      <c r="C176" s="101"/>
      <c r="D176" s="59"/>
      <c r="E176" s="59"/>
      <c r="F176" s="148"/>
      <c r="G176" s="810"/>
      <c r="H176" s="50"/>
    </row>
    <row r="177" spans="1:8" x14ac:dyDescent="0.2">
      <c r="A177" s="85" t="s">
        <v>379</v>
      </c>
      <c r="B177" s="59"/>
      <c r="C177" s="101"/>
      <c r="D177" s="59"/>
      <c r="E177" s="59"/>
      <c r="F177" s="148"/>
      <c r="G177" s="810"/>
      <c r="H177" s="50"/>
    </row>
    <row r="178" spans="1:8" x14ac:dyDescent="0.2">
      <c r="A178" s="131" t="s">
        <v>380</v>
      </c>
      <c r="B178" s="59">
        <v>7</v>
      </c>
      <c r="C178" s="101" t="s">
        <v>168</v>
      </c>
      <c r="D178" s="59">
        <v>6</v>
      </c>
      <c r="E178" s="59">
        <v>1</v>
      </c>
      <c r="F178" s="153" t="s">
        <v>168</v>
      </c>
      <c r="G178" s="810">
        <v>7</v>
      </c>
      <c r="H178" s="50"/>
    </row>
    <row r="179" spans="1:8" x14ac:dyDescent="0.2">
      <c r="B179" s="59"/>
      <c r="C179" s="101"/>
      <c r="D179" s="59"/>
      <c r="E179" s="59"/>
      <c r="F179" s="148"/>
      <c r="G179" s="810"/>
      <c r="H179" s="50"/>
    </row>
    <row r="180" spans="1:8" x14ac:dyDescent="0.2">
      <c r="A180" s="85" t="s">
        <v>381</v>
      </c>
      <c r="B180" s="59"/>
      <c r="C180" s="101"/>
      <c r="D180" s="59"/>
      <c r="E180" s="59"/>
      <c r="F180" s="148"/>
      <c r="G180" s="810"/>
      <c r="H180" s="50"/>
    </row>
    <row r="181" spans="1:8" x14ac:dyDescent="0.2">
      <c r="A181" s="143" t="s">
        <v>375</v>
      </c>
      <c r="B181" s="59"/>
      <c r="C181" s="101"/>
      <c r="D181" s="59"/>
      <c r="E181" s="59"/>
      <c r="F181" s="148"/>
      <c r="G181" s="810"/>
      <c r="H181" s="50"/>
    </row>
    <row r="182" spans="1:8" x14ac:dyDescent="0.2">
      <c r="A182" s="87" t="s">
        <v>376</v>
      </c>
      <c r="B182" s="59">
        <v>1</v>
      </c>
      <c r="C182" s="101" t="s">
        <v>168</v>
      </c>
      <c r="D182" s="59">
        <v>1</v>
      </c>
      <c r="E182" s="59" t="s">
        <v>168</v>
      </c>
      <c r="F182" s="153" t="s">
        <v>168</v>
      </c>
      <c r="G182" s="810">
        <v>1</v>
      </c>
      <c r="H182" s="50"/>
    </row>
    <row r="183" spans="1:8" x14ac:dyDescent="0.2">
      <c r="A183" s="87" t="s">
        <v>377</v>
      </c>
      <c r="B183" s="59" t="s">
        <v>168</v>
      </c>
      <c r="C183" s="101" t="s">
        <v>168</v>
      </c>
      <c r="D183" s="59" t="s">
        <v>168</v>
      </c>
      <c r="E183" s="59" t="s">
        <v>168</v>
      </c>
      <c r="F183" s="153" t="s">
        <v>168</v>
      </c>
      <c r="G183" s="810" t="s">
        <v>168</v>
      </c>
      <c r="H183" s="50"/>
    </row>
    <row r="184" spans="1:8" x14ac:dyDescent="0.2">
      <c r="A184" s="143" t="s">
        <v>378</v>
      </c>
      <c r="B184" s="59"/>
      <c r="C184" s="101"/>
      <c r="D184" s="59"/>
      <c r="E184" s="59"/>
      <c r="F184" s="148"/>
      <c r="G184" s="810"/>
      <c r="H184" s="50"/>
    </row>
    <row r="185" spans="1:8" x14ac:dyDescent="0.2">
      <c r="A185" s="87" t="s">
        <v>376</v>
      </c>
      <c r="B185" s="59" t="s">
        <v>168</v>
      </c>
      <c r="C185" s="101" t="s">
        <v>168</v>
      </c>
      <c r="D185" s="59" t="s">
        <v>168</v>
      </c>
      <c r="E185" s="59" t="s">
        <v>168</v>
      </c>
      <c r="F185" s="153" t="s">
        <v>168</v>
      </c>
      <c r="G185" s="810" t="s">
        <v>168</v>
      </c>
      <c r="H185" s="50"/>
    </row>
    <row r="186" spans="1:8" x14ac:dyDescent="0.2">
      <c r="A186" s="87" t="s">
        <v>377</v>
      </c>
      <c r="B186" s="59" t="s">
        <v>168</v>
      </c>
      <c r="C186" s="101" t="s">
        <v>168</v>
      </c>
      <c r="D186" s="59" t="s">
        <v>168</v>
      </c>
      <c r="E186" s="59" t="s">
        <v>168</v>
      </c>
      <c r="F186" s="153" t="s">
        <v>168</v>
      </c>
      <c r="G186" s="810" t="s">
        <v>168</v>
      </c>
      <c r="H186" s="50"/>
    </row>
    <row r="187" spans="1:8" x14ac:dyDescent="0.2">
      <c r="B187" s="59"/>
      <c r="C187" s="101"/>
      <c r="D187" s="59"/>
      <c r="E187" s="59"/>
      <c r="F187" s="148"/>
      <c r="G187" s="810"/>
      <c r="H187" s="50"/>
    </row>
    <row r="188" spans="1:8" x14ac:dyDescent="0.2">
      <c r="A188" s="85" t="s">
        <v>191</v>
      </c>
      <c r="B188" s="59"/>
      <c r="C188" s="101"/>
      <c r="D188" s="59"/>
      <c r="E188" s="59"/>
      <c r="F188" s="148"/>
      <c r="G188" s="810"/>
      <c r="H188" s="50"/>
    </row>
    <row r="189" spans="1:8" x14ac:dyDescent="0.2">
      <c r="A189" s="131" t="s">
        <v>382</v>
      </c>
      <c r="B189" s="59" t="s">
        <v>168</v>
      </c>
      <c r="C189" s="101" t="s">
        <v>168</v>
      </c>
      <c r="D189" s="59" t="s">
        <v>168</v>
      </c>
      <c r="E189" s="59" t="s">
        <v>168</v>
      </c>
      <c r="F189" s="153" t="s">
        <v>168</v>
      </c>
      <c r="G189" s="810" t="s">
        <v>168</v>
      </c>
      <c r="H189" s="50"/>
    </row>
    <row r="190" spans="1:8" x14ac:dyDescent="0.2">
      <c r="A190" s="131" t="s">
        <v>383</v>
      </c>
      <c r="B190" s="59" t="s">
        <v>168</v>
      </c>
      <c r="C190" s="101" t="s">
        <v>168</v>
      </c>
      <c r="D190" s="59" t="s">
        <v>168</v>
      </c>
      <c r="E190" s="59" t="s">
        <v>168</v>
      </c>
      <c r="F190" s="148" t="s">
        <v>168</v>
      </c>
      <c r="G190" s="810" t="s">
        <v>168</v>
      </c>
      <c r="H190" s="50"/>
    </row>
    <row r="191" spans="1:8" x14ac:dyDescent="0.2">
      <c r="A191" s="90" t="s">
        <v>389</v>
      </c>
      <c r="B191" s="59" t="s">
        <v>168</v>
      </c>
      <c r="C191" s="101" t="s">
        <v>168</v>
      </c>
      <c r="D191" s="59" t="s">
        <v>168</v>
      </c>
      <c r="E191" s="59" t="s">
        <v>168</v>
      </c>
      <c r="F191" s="148" t="s">
        <v>168</v>
      </c>
      <c r="G191" s="810" t="s">
        <v>168</v>
      </c>
      <c r="H191" s="50"/>
    </row>
    <row r="192" spans="1:8" x14ac:dyDescent="0.2">
      <c r="C192" s="154"/>
      <c r="D192" s="105"/>
      <c r="E192" s="105"/>
      <c r="F192" s="155"/>
      <c r="G192" s="819"/>
      <c r="H192" s="50"/>
    </row>
    <row r="193" spans="1:8" x14ac:dyDescent="0.2">
      <c r="A193" s="814" t="s">
        <v>152</v>
      </c>
      <c r="B193" s="815">
        <v>68</v>
      </c>
      <c r="C193" s="816">
        <v>2</v>
      </c>
      <c r="D193" s="815">
        <v>32</v>
      </c>
      <c r="E193" s="815">
        <v>25</v>
      </c>
      <c r="F193" s="817" t="s">
        <v>168</v>
      </c>
      <c r="G193" s="818">
        <v>59</v>
      </c>
      <c r="H193" s="50"/>
    </row>
    <row r="194" spans="1:8" x14ac:dyDescent="0.2">
      <c r="A194" s="72"/>
      <c r="B194" s="79" t="str">
        <f t="shared" ref="B194:G194" si="7">IF(AND(B193="-",SUM(B171:B191)=0),"",IF(B193=SUM(B171:B191),"","TOTALS DON’T MATCH SUM OF THE PART"))</f>
        <v/>
      </c>
      <c r="C194" s="79" t="str">
        <f t="shared" si="7"/>
        <v/>
      </c>
      <c r="D194" s="79" t="str">
        <f t="shared" si="7"/>
        <v/>
      </c>
      <c r="E194" s="79" t="str">
        <f t="shared" si="7"/>
        <v/>
      </c>
      <c r="F194" s="79" t="str">
        <f t="shared" si="7"/>
        <v/>
      </c>
      <c r="G194" s="79" t="str">
        <f t="shared" si="7"/>
        <v/>
      </c>
      <c r="H194" s="50"/>
    </row>
    <row r="195" spans="1:8" x14ac:dyDescent="0.2">
      <c r="A195" s="105"/>
      <c r="B195" s="121" t="str">
        <f t="shared" ref="B195:G195" si="8">IF(B193=B8,"","ERROR WITH TOP TABLE")</f>
        <v/>
      </c>
      <c r="C195" s="121" t="str">
        <f t="shared" si="8"/>
        <v/>
      </c>
      <c r="D195" s="121" t="str">
        <f t="shared" si="8"/>
        <v/>
      </c>
      <c r="E195" s="121" t="str">
        <f t="shared" si="8"/>
        <v/>
      </c>
      <c r="F195" s="121" t="str">
        <f t="shared" si="8"/>
        <v/>
      </c>
      <c r="G195" s="121" t="str">
        <f t="shared" si="8"/>
        <v/>
      </c>
    </row>
    <row r="196" spans="1:8" x14ac:dyDescent="0.2">
      <c r="A196" s="72"/>
      <c r="B196" s="81"/>
      <c r="C196" s="1307" t="s">
        <v>305</v>
      </c>
      <c r="D196" s="1308"/>
      <c r="E196" s="1308"/>
      <c r="F196" s="1308"/>
      <c r="G196" s="73"/>
    </row>
    <row r="197" spans="1:8" ht="38.25" x14ac:dyDescent="0.2">
      <c r="A197" s="144" t="s">
        <v>494</v>
      </c>
      <c r="B197" s="95" t="s">
        <v>385</v>
      </c>
      <c r="C197" s="94" t="s">
        <v>386</v>
      </c>
      <c r="D197" s="94" t="s">
        <v>371</v>
      </c>
      <c r="E197" s="94" t="s">
        <v>387</v>
      </c>
      <c r="F197" s="94" t="s">
        <v>191</v>
      </c>
      <c r="G197" s="95" t="s">
        <v>388</v>
      </c>
    </row>
    <row r="198" spans="1:8" x14ac:dyDescent="0.2">
      <c r="A198" s="129"/>
      <c r="B198" s="74"/>
      <c r="C198" s="149"/>
      <c r="D198" s="150"/>
      <c r="E198" s="150"/>
      <c r="F198" s="151"/>
      <c r="G198" s="74"/>
    </row>
    <row r="199" spans="1:8" x14ac:dyDescent="0.2">
      <c r="A199" s="85" t="s">
        <v>374</v>
      </c>
      <c r="B199" s="89"/>
      <c r="C199" s="152"/>
      <c r="D199" s="114"/>
      <c r="E199" s="114"/>
      <c r="F199" s="153"/>
      <c r="G199" s="89"/>
    </row>
    <row r="200" spans="1:8" x14ac:dyDescent="0.2">
      <c r="A200" s="143" t="s">
        <v>375</v>
      </c>
      <c r="B200" s="89"/>
      <c r="C200" s="152"/>
      <c r="D200" s="114"/>
      <c r="E200" s="114"/>
      <c r="F200" s="153"/>
      <c r="G200" s="89"/>
    </row>
    <row r="201" spans="1:8" x14ac:dyDescent="0.2">
      <c r="A201" s="87" t="s">
        <v>376</v>
      </c>
      <c r="B201" s="59">
        <v>31</v>
      </c>
      <c r="C201" s="101">
        <v>2</v>
      </c>
      <c r="D201" s="114">
        <v>22</v>
      </c>
      <c r="E201" s="59">
        <v>13</v>
      </c>
      <c r="F201" s="153" t="s">
        <v>168</v>
      </c>
      <c r="G201" s="810">
        <v>37</v>
      </c>
      <c r="H201" s="50"/>
    </row>
    <row r="202" spans="1:8" x14ac:dyDescent="0.2">
      <c r="A202" s="87" t="s">
        <v>377</v>
      </c>
      <c r="B202" s="59">
        <v>2</v>
      </c>
      <c r="C202" s="101" t="s">
        <v>168</v>
      </c>
      <c r="D202" s="114">
        <v>4</v>
      </c>
      <c r="E202" s="59">
        <v>3</v>
      </c>
      <c r="F202" s="153" t="s">
        <v>168</v>
      </c>
      <c r="G202" s="810">
        <v>7</v>
      </c>
      <c r="H202" s="50"/>
    </row>
    <row r="203" spans="1:8" x14ac:dyDescent="0.2">
      <c r="A203" s="143" t="s">
        <v>378</v>
      </c>
      <c r="B203" s="59"/>
      <c r="C203" s="101"/>
      <c r="D203" s="114"/>
      <c r="E203" s="59"/>
      <c r="F203" s="153"/>
      <c r="G203" s="810"/>
      <c r="H203" s="50"/>
    </row>
    <row r="204" spans="1:8" x14ac:dyDescent="0.2">
      <c r="A204" s="87" t="s">
        <v>376</v>
      </c>
      <c r="B204" s="59">
        <v>1</v>
      </c>
      <c r="C204" s="101" t="s">
        <v>168</v>
      </c>
      <c r="D204" s="59" t="s">
        <v>168</v>
      </c>
      <c r="E204" s="59">
        <v>1</v>
      </c>
      <c r="F204" s="153" t="s">
        <v>168</v>
      </c>
      <c r="G204" s="810">
        <v>1</v>
      </c>
      <c r="H204" s="50"/>
    </row>
    <row r="205" spans="1:8" x14ac:dyDescent="0.2">
      <c r="A205" s="87" t="s">
        <v>377</v>
      </c>
      <c r="B205" s="59">
        <v>3</v>
      </c>
      <c r="C205" s="101" t="s">
        <v>168</v>
      </c>
      <c r="D205" s="114" t="s">
        <v>168</v>
      </c>
      <c r="E205" s="59">
        <v>4</v>
      </c>
      <c r="F205" s="153" t="s">
        <v>168</v>
      </c>
      <c r="G205" s="810">
        <v>4</v>
      </c>
      <c r="H205" s="50"/>
    </row>
    <row r="206" spans="1:8" x14ac:dyDescent="0.2">
      <c r="B206" s="59"/>
      <c r="C206" s="101"/>
      <c r="D206" s="114"/>
      <c r="E206" s="59"/>
      <c r="F206" s="153"/>
      <c r="G206" s="810"/>
      <c r="H206" s="50"/>
    </row>
    <row r="207" spans="1:8" x14ac:dyDescent="0.2">
      <c r="A207" s="85" t="s">
        <v>379</v>
      </c>
      <c r="B207" s="59"/>
      <c r="C207" s="101"/>
      <c r="D207" s="114"/>
      <c r="E207" s="59"/>
      <c r="F207" s="153"/>
      <c r="G207" s="810"/>
      <c r="H207" s="50"/>
    </row>
    <row r="208" spans="1:8" x14ac:dyDescent="0.2">
      <c r="A208" s="131" t="s">
        <v>380</v>
      </c>
      <c r="B208" s="59">
        <v>2</v>
      </c>
      <c r="C208" s="101">
        <v>1</v>
      </c>
      <c r="D208" s="59">
        <v>1</v>
      </c>
      <c r="E208" s="59" t="s">
        <v>168</v>
      </c>
      <c r="F208" s="153" t="s">
        <v>168</v>
      </c>
      <c r="G208" s="810">
        <v>2</v>
      </c>
      <c r="H208" s="50"/>
    </row>
    <row r="209" spans="1:8" x14ac:dyDescent="0.2">
      <c r="B209" s="59"/>
      <c r="C209" s="101"/>
      <c r="D209" s="59"/>
      <c r="E209" s="59"/>
      <c r="F209" s="153"/>
      <c r="G209" s="810"/>
      <c r="H209" s="50"/>
    </row>
    <row r="210" spans="1:8" x14ac:dyDescent="0.2">
      <c r="A210" s="85" t="s">
        <v>381</v>
      </c>
      <c r="B210" s="59"/>
      <c r="C210" s="101"/>
      <c r="D210" s="114"/>
      <c r="E210" s="59"/>
      <c r="F210" s="153"/>
      <c r="G210" s="810"/>
      <c r="H210" s="50"/>
    </row>
    <row r="211" spans="1:8" x14ac:dyDescent="0.2">
      <c r="A211" s="143" t="s">
        <v>375</v>
      </c>
      <c r="B211" s="59"/>
      <c r="C211" s="101"/>
      <c r="D211" s="114"/>
      <c r="E211" s="59"/>
      <c r="F211" s="153"/>
      <c r="G211" s="810"/>
      <c r="H211" s="50"/>
    </row>
    <row r="212" spans="1:8" x14ac:dyDescent="0.2">
      <c r="A212" s="87" t="s">
        <v>376</v>
      </c>
      <c r="B212" s="59">
        <v>1</v>
      </c>
      <c r="C212" s="101">
        <v>1</v>
      </c>
      <c r="D212" s="59" t="s">
        <v>168</v>
      </c>
      <c r="E212" s="59">
        <v>2</v>
      </c>
      <c r="F212" s="153" t="s">
        <v>168</v>
      </c>
      <c r="G212" s="810">
        <v>3</v>
      </c>
      <c r="H212" s="50"/>
    </row>
    <row r="213" spans="1:8" x14ac:dyDescent="0.2">
      <c r="A213" s="87" t="s">
        <v>377</v>
      </c>
      <c r="B213" s="59" t="s">
        <v>168</v>
      </c>
      <c r="C213" s="101" t="s">
        <v>168</v>
      </c>
      <c r="D213" s="59" t="s">
        <v>168</v>
      </c>
      <c r="E213" s="59" t="s">
        <v>168</v>
      </c>
      <c r="F213" s="153" t="s">
        <v>168</v>
      </c>
      <c r="G213" s="810" t="s">
        <v>168</v>
      </c>
      <c r="H213" s="50"/>
    </row>
    <row r="214" spans="1:8" x14ac:dyDescent="0.2">
      <c r="A214" s="143" t="s">
        <v>378</v>
      </c>
      <c r="B214" s="59"/>
      <c r="C214" s="101"/>
      <c r="D214" s="114"/>
      <c r="E214" s="59"/>
      <c r="F214" s="153"/>
      <c r="G214" s="810"/>
      <c r="H214" s="50"/>
    </row>
    <row r="215" spans="1:8" x14ac:dyDescent="0.2">
      <c r="A215" s="87" t="s">
        <v>376</v>
      </c>
      <c r="B215" s="59" t="s">
        <v>168</v>
      </c>
      <c r="C215" s="101" t="s">
        <v>168</v>
      </c>
      <c r="D215" s="59" t="s">
        <v>168</v>
      </c>
      <c r="E215" s="59">
        <v>3</v>
      </c>
      <c r="F215" s="153" t="s">
        <v>168</v>
      </c>
      <c r="G215" s="810">
        <v>3</v>
      </c>
      <c r="H215" s="50"/>
    </row>
    <row r="216" spans="1:8" x14ac:dyDescent="0.2">
      <c r="A216" s="87" t="s">
        <v>377</v>
      </c>
      <c r="B216" s="59" t="s">
        <v>168</v>
      </c>
      <c r="C216" s="101" t="s">
        <v>168</v>
      </c>
      <c r="D216" s="59" t="s">
        <v>168</v>
      </c>
      <c r="E216" s="59" t="s">
        <v>168</v>
      </c>
      <c r="F216" s="153" t="s">
        <v>168</v>
      </c>
      <c r="G216" s="810" t="s">
        <v>168</v>
      </c>
      <c r="H216" s="50"/>
    </row>
    <row r="217" spans="1:8" x14ac:dyDescent="0.2">
      <c r="B217" s="59"/>
      <c r="C217" s="101"/>
      <c r="D217" s="59"/>
      <c r="E217" s="59"/>
      <c r="F217" s="153"/>
      <c r="G217" s="810"/>
      <c r="H217" s="50"/>
    </row>
    <row r="218" spans="1:8" x14ac:dyDescent="0.2">
      <c r="A218" s="85" t="s">
        <v>191</v>
      </c>
      <c r="B218" s="59"/>
      <c r="C218" s="101"/>
      <c r="D218" s="114"/>
      <c r="E218" s="59"/>
      <c r="F218" s="153"/>
      <c r="G218" s="810"/>
      <c r="H218" s="50"/>
    </row>
    <row r="219" spans="1:8" x14ac:dyDescent="0.2">
      <c r="A219" s="131" t="s">
        <v>382</v>
      </c>
      <c r="B219" s="59" t="s">
        <v>168</v>
      </c>
      <c r="C219" s="101" t="s">
        <v>168</v>
      </c>
      <c r="D219" s="59" t="s">
        <v>168</v>
      </c>
      <c r="E219" s="59" t="s">
        <v>168</v>
      </c>
      <c r="F219" s="153" t="s">
        <v>168</v>
      </c>
      <c r="G219" s="810" t="s">
        <v>168</v>
      </c>
      <c r="H219" s="50"/>
    </row>
    <row r="220" spans="1:8" x14ac:dyDescent="0.2">
      <c r="A220" s="131" t="s">
        <v>383</v>
      </c>
      <c r="B220" s="59" t="s">
        <v>168</v>
      </c>
      <c r="C220" s="101" t="s">
        <v>168</v>
      </c>
      <c r="D220" s="59" t="s">
        <v>168</v>
      </c>
      <c r="E220" s="59" t="s">
        <v>168</v>
      </c>
      <c r="F220" s="153" t="s">
        <v>168</v>
      </c>
      <c r="G220" s="810" t="s">
        <v>168</v>
      </c>
      <c r="H220" s="50"/>
    </row>
    <row r="221" spans="1:8" x14ac:dyDescent="0.2">
      <c r="A221" s="90" t="s">
        <v>389</v>
      </c>
      <c r="B221" s="59" t="s">
        <v>168</v>
      </c>
      <c r="C221" s="101" t="s">
        <v>168</v>
      </c>
      <c r="D221" s="59" t="s">
        <v>168</v>
      </c>
      <c r="E221" s="59" t="s">
        <v>168</v>
      </c>
      <c r="F221" s="148" t="s">
        <v>168</v>
      </c>
      <c r="G221" s="810" t="s">
        <v>168</v>
      </c>
      <c r="H221" s="50"/>
    </row>
    <row r="222" spans="1:8" x14ac:dyDescent="0.2">
      <c r="B222" s="89"/>
      <c r="C222" s="152"/>
      <c r="D222" s="114"/>
      <c r="E222" s="114"/>
      <c r="F222" s="153"/>
      <c r="G222" s="820"/>
      <c r="H222" s="50"/>
    </row>
    <row r="223" spans="1:8" x14ac:dyDescent="0.2">
      <c r="A223" s="814" t="s">
        <v>152</v>
      </c>
      <c r="B223" s="815">
        <v>40</v>
      </c>
      <c r="C223" s="816">
        <v>4</v>
      </c>
      <c r="D223" s="815">
        <v>27</v>
      </c>
      <c r="E223" s="815">
        <v>26</v>
      </c>
      <c r="F223" s="817" t="s">
        <v>168</v>
      </c>
      <c r="G223" s="818">
        <v>57</v>
      </c>
      <c r="H223" s="50"/>
    </row>
    <row r="224" spans="1:8" x14ac:dyDescent="0.2">
      <c r="A224" s="133" t="s">
        <v>590</v>
      </c>
      <c r="B224" s="79" t="str">
        <f t="shared" ref="B224:G224" si="9">IF(AND(B223="-",SUM(B201:B221)=0),"",IF(B223=SUM(B201:B221),"","TOTALS DON’T MATCH SUM OF THE PART"))</f>
        <v/>
      </c>
      <c r="C224" s="79" t="str">
        <f t="shared" si="9"/>
        <v/>
      </c>
      <c r="D224" s="79" t="str">
        <f t="shared" si="9"/>
        <v/>
      </c>
      <c r="E224" s="79" t="str">
        <f t="shared" si="9"/>
        <v/>
      </c>
      <c r="F224" s="79" t="str">
        <f t="shared" si="9"/>
        <v/>
      </c>
      <c r="G224" s="79" t="str">
        <f t="shared" si="9"/>
        <v/>
      </c>
    </row>
    <row r="225" spans="1:7" x14ac:dyDescent="0.2">
      <c r="A225" s="92" t="s">
        <v>99</v>
      </c>
      <c r="B225" s="121" t="str">
        <f t="shared" ref="B225:G225" si="10">IF(B223=B7,"","ERROR WITH TOP TABLE")</f>
        <v/>
      </c>
      <c r="C225" s="121" t="str">
        <f t="shared" si="10"/>
        <v/>
      </c>
      <c r="D225" s="121" t="str">
        <f t="shared" si="10"/>
        <v/>
      </c>
      <c r="E225" s="121" t="str">
        <f t="shared" si="10"/>
        <v/>
      </c>
      <c r="F225" s="121" t="str">
        <f t="shared" si="10"/>
        <v/>
      </c>
      <c r="G225" s="121" t="str">
        <f t="shared" si="10"/>
        <v/>
      </c>
    </row>
    <row r="226" spans="1:7" x14ac:dyDescent="0.2">
      <c r="A226" s="93" t="s">
        <v>102</v>
      </c>
      <c r="B226" s="105"/>
      <c r="C226" s="105"/>
      <c r="D226" s="105"/>
      <c r="E226" s="105"/>
      <c r="F226" s="105"/>
      <c r="G226" s="105"/>
    </row>
    <row r="227" spans="1:7" x14ac:dyDescent="0.2">
      <c r="A227" s="137" t="s">
        <v>738</v>
      </c>
    </row>
  </sheetData>
  <mergeCells count="14">
    <mergeCell ref="C196:F196"/>
    <mergeCell ref="C136:F136"/>
    <mergeCell ref="A3:G3"/>
    <mergeCell ref="C76:F76"/>
    <mergeCell ref="A76:A77"/>
    <mergeCell ref="A106:A107"/>
    <mergeCell ref="C106:F106"/>
    <mergeCell ref="A5:A6"/>
    <mergeCell ref="C5:F5"/>
    <mergeCell ref="A46:A47"/>
    <mergeCell ref="C46:F46"/>
    <mergeCell ref="C166:F166"/>
    <mergeCell ref="A16:A17"/>
    <mergeCell ref="C16:F16"/>
  </mergeCells>
  <phoneticPr fontId="2" type="noConversion"/>
  <conditionalFormatting sqref="H81:H104 H111:H134 B104:G104 H201:H223 H7:H13 H51:H75 H141:H164 H171:H194 B134:G134">
    <cfRule type="cellIs" dxfId="25" priority="19" stopIfTrue="1" operator="notEqual">
      <formula>""""""</formula>
    </cfRule>
  </conditionalFormatting>
  <conditionalFormatting sqref="B164:G164">
    <cfRule type="cellIs" dxfId="24" priority="15" stopIfTrue="1" operator="notEqual">
      <formula>""""""</formula>
    </cfRule>
  </conditionalFormatting>
  <conditionalFormatting sqref="B194:G194">
    <cfRule type="cellIs" dxfId="23" priority="14" stopIfTrue="1" operator="notEqual">
      <formula>""""""</formula>
    </cfRule>
  </conditionalFormatting>
  <conditionalFormatting sqref="B224:G224">
    <cfRule type="cellIs" dxfId="22" priority="13" stopIfTrue="1" operator="notEqual">
      <formula>""""""</formula>
    </cfRule>
  </conditionalFormatting>
  <conditionalFormatting sqref="B74:G74">
    <cfRule type="cellIs" dxfId="21" priority="12" stopIfTrue="1" operator="notEqual">
      <formula>""""""</formula>
    </cfRule>
  </conditionalFormatting>
  <conditionalFormatting sqref="B104:G104">
    <cfRule type="cellIs" dxfId="20" priority="11" stopIfTrue="1" operator="notEqual">
      <formula>""""""</formula>
    </cfRule>
  </conditionalFormatting>
  <conditionalFormatting sqref="B134:G134">
    <cfRule type="cellIs" dxfId="19" priority="10" stopIfTrue="1" operator="notEqual">
      <formula>""""""</formula>
    </cfRule>
  </conditionalFormatting>
  <conditionalFormatting sqref="B164:G164">
    <cfRule type="cellIs" dxfId="18" priority="9" stopIfTrue="1" operator="notEqual">
      <formula>""""""</formula>
    </cfRule>
  </conditionalFormatting>
  <conditionalFormatting sqref="B164:G164">
    <cfRule type="cellIs" dxfId="17" priority="8" stopIfTrue="1" operator="notEqual">
      <formula>""""""</formula>
    </cfRule>
  </conditionalFormatting>
  <conditionalFormatting sqref="B194:G194">
    <cfRule type="cellIs" dxfId="16" priority="7" stopIfTrue="1" operator="notEqual">
      <formula>""""""</formula>
    </cfRule>
  </conditionalFormatting>
  <conditionalFormatting sqref="B194:G194">
    <cfRule type="cellIs" dxfId="15" priority="6" stopIfTrue="1" operator="notEqual">
      <formula>""""""</formula>
    </cfRule>
  </conditionalFormatting>
  <conditionalFormatting sqref="B194:G194">
    <cfRule type="cellIs" dxfId="14" priority="5" stopIfTrue="1" operator="notEqual">
      <formula>""""""</formula>
    </cfRule>
  </conditionalFormatting>
  <conditionalFormatting sqref="B224:G224">
    <cfRule type="cellIs" dxfId="13" priority="4" stopIfTrue="1" operator="notEqual">
      <formula>""""""</formula>
    </cfRule>
  </conditionalFormatting>
  <conditionalFormatting sqref="B224:G224">
    <cfRule type="cellIs" dxfId="12" priority="3" stopIfTrue="1" operator="notEqual">
      <formula>""""""</formula>
    </cfRule>
  </conditionalFormatting>
  <conditionalFormatting sqref="B224:G224">
    <cfRule type="cellIs" dxfId="11" priority="2" stopIfTrue="1" operator="notEqual">
      <formula>""""""</formula>
    </cfRule>
  </conditionalFormatting>
  <conditionalFormatting sqref="B224:G224">
    <cfRule type="cellIs" dxfId="10" priority="1" stopIfTrue="1" operator="notEqual">
      <formula>""""""</formula>
    </cfRule>
  </conditionalFormatting>
  <hyperlinks>
    <hyperlink ref="G1" location="Index!A1" display="Index"/>
  </hyperlinks>
  <pageMargins left="0.74803149606299213" right="0.74803149606299213" top="0.98425196850393704" bottom="0.98425196850393704" header="0.51181102362204722" footer="0.51181102362204722"/>
  <pageSetup paperSize="9" scale="54" orientation="landscape" r:id="rId1"/>
  <headerFooter alignWithMargins="0">
    <oddHeader>&amp;CCourt Statistics Quarterly 
Additional Tables - 2014</oddHeader>
    <oddFooter>Page &amp;P of &amp;N</oddFooter>
  </headerFooter>
  <rowBreaks count="2" manualBreakCount="2">
    <brk id="75" max="6" man="1"/>
    <brk id="13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24"/>
  <sheetViews>
    <sheetView zoomScaleSheetLayoutView="100" workbookViewId="0">
      <pane xSplit="1" ySplit="5" topLeftCell="B6" activePane="bottomRight" state="frozen"/>
      <selection activeCell="B70" sqref="B70"/>
      <selection pane="topRight" activeCell="B70" sqref="B70"/>
      <selection pane="bottomLeft" activeCell="B70" sqref="B70"/>
      <selection pane="bottomRight" activeCell="B70" sqref="B70"/>
    </sheetView>
  </sheetViews>
  <sheetFormatPr defaultRowHeight="12.75" x14ac:dyDescent="0.2"/>
  <cols>
    <col min="1" max="1" width="6.42578125" style="163" customWidth="1"/>
    <col min="2" max="2" width="12.5703125" style="161" customWidth="1"/>
    <col min="3" max="3" width="14" style="161" customWidth="1"/>
    <col min="4" max="4" width="10.28515625" style="161" customWidth="1"/>
    <col min="5" max="5" width="10.85546875" style="161" customWidth="1"/>
    <col min="6" max="6" width="10.7109375" style="161" customWidth="1"/>
    <col min="7" max="7" width="9.28515625" style="161" customWidth="1"/>
    <col min="8" max="8" width="9.42578125" style="161" customWidth="1"/>
    <col min="9" max="9" width="12.7109375" style="161" customWidth="1"/>
    <col min="10" max="10" width="8" style="161" customWidth="1"/>
    <col min="11" max="11" width="6" style="161" customWidth="1"/>
    <col min="12" max="12" width="14" style="161" customWidth="1"/>
    <col min="13" max="13" width="12.85546875" style="161" customWidth="1"/>
    <col min="14" max="14" width="11.28515625" style="181" customWidth="1"/>
    <col min="15" max="15" width="9.7109375" style="181" customWidth="1"/>
    <col min="16" max="16" width="9.140625" style="161"/>
    <col min="17" max="17" width="7.42578125" style="161" customWidth="1"/>
    <col min="18" max="19" width="9.140625" style="161"/>
    <col min="20" max="20" width="10" style="161" customWidth="1"/>
    <col min="21" max="21" width="10.7109375" style="161" customWidth="1"/>
    <col min="22" max="24" width="9.140625" style="161"/>
    <col min="25" max="25" width="9.5703125" style="161" customWidth="1"/>
    <col min="26" max="26" width="9.140625" style="161"/>
    <col min="27" max="27" width="10.28515625" style="161" customWidth="1"/>
    <col min="28" max="28" width="11" style="161" customWidth="1"/>
    <col min="29" max="29" width="9.7109375" style="161" customWidth="1"/>
    <col min="30" max="37" width="9.140625" style="161"/>
    <col min="38" max="16384" width="9.140625" style="163"/>
  </cols>
  <sheetData>
    <row r="1" spans="1:36" x14ac:dyDescent="0.2">
      <c r="A1" s="159" t="s">
        <v>651</v>
      </c>
      <c r="B1" s="160"/>
      <c r="C1" s="160"/>
      <c r="D1" s="160"/>
      <c r="E1" s="160"/>
      <c r="F1" s="160"/>
      <c r="G1" s="160"/>
      <c r="H1" s="160"/>
      <c r="I1" s="160"/>
      <c r="J1" s="160"/>
      <c r="K1" s="160"/>
      <c r="N1" s="161"/>
      <c r="O1" s="161"/>
      <c r="AI1" s="162" t="s">
        <v>531</v>
      </c>
    </row>
    <row r="2" spans="1:36" ht="14.25" x14ac:dyDescent="0.2">
      <c r="A2" s="159" t="s">
        <v>627</v>
      </c>
      <c r="B2" s="160"/>
      <c r="C2" s="160"/>
      <c r="D2" s="160"/>
      <c r="L2" s="164"/>
      <c r="N2" s="161"/>
      <c r="O2" s="161"/>
    </row>
    <row r="3" spans="1:36" x14ac:dyDescent="0.2">
      <c r="A3" s="1316" t="s">
        <v>745</v>
      </c>
      <c r="B3" s="1317"/>
      <c r="C3" s="1317"/>
      <c r="D3" s="1317"/>
      <c r="E3" s="1318"/>
      <c r="F3" s="1318"/>
      <c r="G3" s="1318"/>
      <c r="H3" s="1318"/>
      <c r="I3" s="1318"/>
      <c r="J3" s="1318"/>
      <c r="K3" s="1318"/>
      <c r="L3" s="1318"/>
      <c r="N3" s="161"/>
      <c r="O3" s="161"/>
    </row>
    <row r="4" spans="1:36" x14ac:dyDescent="0.2">
      <c r="A4" s="165"/>
      <c r="B4" s="166"/>
      <c r="C4" s="166"/>
      <c r="D4" s="166"/>
      <c r="L4" s="167"/>
      <c r="N4" s="161"/>
      <c r="O4" s="161"/>
    </row>
    <row r="5" spans="1:36" s="170" customFormat="1" ht="39.75" x14ac:dyDescent="0.2">
      <c r="A5" s="168"/>
      <c r="B5" s="185" t="s">
        <v>152</v>
      </c>
      <c r="C5" s="168" t="s">
        <v>391</v>
      </c>
      <c r="D5" s="168" t="s">
        <v>287</v>
      </c>
      <c r="E5" s="168" t="s">
        <v>360</v>
      </c>
      <c r="F5" s="168" t="s">
        <v>392</v>
      </c>
      <c r="G5" s="168" t="s">
        <v>393</v>
      </c>
      <c r="H5" s="168" t="s">
        <v>394</v>
      </c>
      <c r="I5" s="169" t="s">
        <v>628</v>
      </c>
      <c r="J5" s="169" t="s">
        <v>629</v>
      </c>
      <c r="K5" s="168" t="s">
        <v>395</v>
      </c>
      <c r="L5" s="169" t="s">
        <v>630</v>
      </c>
      <c r="M5" s="168" t="s">
        <v>396</v>
      </c>
      <c r="N5" s="168" t="s">
        <v>397</v>
      </c>
      <c r="O5" s="168" t="s">
        <v>398</v>
      </c>
      <c r="P5" s="169" t="s">
        <v>631</v>
      </c>
      <c r="Q5" s="168" t="s">
        <v>399</v>
      </c>
      <c r="R5" s="168" t="s">
        <v>400</v>
      </c>
      <c r="S5" s="168" t="s">
        <v>401</v>
      </c>
      <c r="T5" s="168" t="s">
        <v>402</v>
      </c>
      <c r="U5" s="168" t="s">
        <v>403</v>
      </c>
      <c r="V5" s="1005" t="s">
        <v>697</v>
      </c>
      <c r="W5" s="168" t="s">
        <v>404</v>
      </c>
      <c r="X5" s="168" t="s">
        <v>405</v>
      </c>
      <c r="Y5" s="1005" t="s">
        <v>696</v>
      </c>
      <c r="Z5" s="1005" t="s">
        <v>695</v>
      </c>
      <c r="AA5" s="168" t="s">
        <v>406</v>
      </c>
      <c r="AB5" s="169" t="s">
        <v>632</v>
      </c>
      <c r="AC5" s="168" t="s">
        <v>407</v>
      </c>
      <c r="AD5" s="168" t="s">
        <v>408</v>
      </c>
      <c r="AE5" s="1005" t="s">
        <v>694</v>
      </c>
      <c r="AF5" s="169" t="s">
        <v>633</v>
      </c>
      <c r="AG5" s="168" t="s">
        <v>409</v>
      </c>
      <c r="AH5" s="168" t="s">
        <v>495</v>
      </c>
      <c r="AI5" s="169" t="s">
        <v>634</v>
      </c>
    </row>
    <row r="6" spans="1:36" x14ac:dyDescent="0.2">
      <c r="A6" s="171">
        <v>2003</v>
      </c>
      <c r="B6" s="809">
        <v>62</v>
      </c>
      <c r="C6" s="59">
        <v>15</v>
      </c>
      <c r="D6" s="59" t="s">
        <v>168</v>
      </c>
      <c r="E6" s="59" t="s">
        <v>168</v>
      </c>
      <c r="F6" s="59">
        <v>4</v>
      </c>
      <c r="G6" s="59" t="s">
        <v>168</v>
      </c>
      <c r="H6" s="59">
        <v>1</v>
      </c>
      <c r="I6" s="78" t="s">
        <v>361</v>
      </c>
      <c r="J6" s="78" t="s">
        <v>361</v>
      </c>
      <c r="K6" s="59" t="s">
        <v>168</v>
      </c>
      <c r="L6" s="78" t="s">
        <v>361</v>
      </c>
      <c r="M6" s="59">
        <v>2</v>
      </c>
      <c r="N6" s="59">
        <v>6</v>
      </c>
      <c r="O6" s="59" t="s">
        <v>168</v>
      </c>
      <c r="P6" s="78" t="s">
        <v>361</v>
      </c>
      <c r="Q6" s="59">
        <v>2</v>
      </c>
      <c r="R6" s="59" t="s">
        <v>168</v>
      </c>
      <c r="S6" s="59">
        <v>8</v>
      </c>
      <c r="T6" s="59">
        <v>4</v>
      </c>
      <c r="U6" s="59">
        <v>1</v>
      </c>
      <c r="V6" s="78" t="s">
        <v>361</v>
      </c>
      <c r="W6" s="59">
        <v>1</v>
      </c>
      <c r="X6" s="59" t="s">
        <v>168</v>
      </c>
      <c r="Y6" s="78" t="s">
        <v>361</v>
      </c>
      <c r="Z6" s="78" t="s">
        <v>361</v>
      </c>
      <c r="AA6" s="59">
        <v>1</v>
      </c>
      <c r="AB6" s="59" t="s">
        <v>168</v>
      </c>
      <c r="AC6" s="59">
        <v>1</v>
      </c>
      <c r="AD6" s="59">
        <v>8</v>
      </c>
      <c r="AE6" s="78" t="s">
        <v>361</v>
      </c>
      <c r="AF6" s="78" t="s">
        <v>361</v>
      </c>
      <c r="AG6" s="59">
        <v>8</v>
      </c>
      <c r="AH6" s="59" t="s">
        <v>168</v>
      </c>
      <c r="AI6" s="78" t="s">
        <v>361</v>
      </c>
      <c r="AJ6" s="161" t="str">
        <f>IF(B6=SUM(C6:AI6),"","total doesn’t equal sum of the parts")</f>
        <v/>
      </c>
    </row>
    <row r="7" spans="1:36" x14ac:dyDescent="0.2">
      <c r="A7" s="171">
        <v>2004</v>
      </c>
      <c r="B7" s="809">
        <v>45</v>
      </c>
      <c r="C7" s="59">
        <v>6</v>
      </c>
      <c r="D7" s="59" t="s">
        <v>168</v>
      </c>
      <c r="E7" s="59" t="s">
        <v>168</v>
      </c>
      <c r="F7" s="59">
        <v>2</v>
      </c>
      <c r="G7" s="59">
        <v>2</v>
      </c>
      <c r="H7" s="59" t="s">
        <v>168</v>
      </c>
      <c r="I7" s="78" t="s">
        <v>361</v>
      </c>
      <c r="J7" s="78" t="s">
        <v>361</v>
      </c>
      <c r="K7" s="59" t="s">
        <v>168</v>
      </c>
      <c r="L7" s="78" t="s">
        <v>361</v>
      </c>
      <c r="M7" s="59" t="s">
        <v>168</v>
      </c>
      <c r="N7" s="59">
        <v>4</v>
      </c>
      <c r="O7" s="59" t="s">
        <v>168</v>
      </c>
      <c r="P7" s="78" t="s">
        <v>361</v>
      </c>
      <c r="Q7" s="59">
        <v>1</v>
      </c>
      <c r="R7" s="59" t="s">
        <v>168</v>
      </c>
      <c r="S7" s="59">
        <v>13</v>
      </c>
      <c r="T7" s="59">
        <v>4</v>
      </c>
      <c r="U7" s="59" t="s">
        <v>168</v>
      </c>
      <c r="V7" s="78" t="s">
        <v>361</v>
      </c>
      <c r="W7" s="59">
        <v>1</v>
      </c>
      <c r="X7" s="59" t="s">
        <v>168</v>
      </c>
      <c r="Y7" s="78" t="s">
        <v>361</v>
      </c>
      <c r="Z7" s="78" t="s">
        <v>361</v>
      </c>
      <c r="AA7" s="59">
        <v>2</v>
      </c>
      <c r="AB7" s="59" t="s">
        <v>168</v>
      </c>
      <c r="AC7" s="59">
        <v>1</v>
      </c>
      <c r="AD7" s="59">
        <v>4</v>
      </c>
      <c r="AE7" s="78" t="s">
        <v>361</v>
      </c>
      <c r="AF7" s="78" t="s">
        <v>361</v>
      </c>
      <c r="AG7" s="59">
        <v>5</v>
      </c>
      <c r="AH7" s="59" t="s">
        <v>168</v>
      </c>
      <c r="AI7" s="78" t="s">
        <v>361</v>
      </c>
      <c r="AJ7" s="161" t="str">
        <f t="shared" ref="AJ7:AJ17" si="0">IF(B7=SUM(C7:AI7),"","total doesn’t equal sum of the parts")</f>
        <v/>
      </c>
    </row>
    <row r="8" spans="1:36" x14ac:dyDescent="0.2">
      <c r="A8" s="171">
        <v>2005</v>
      </c>
      <c r="B8" s="809">
        <v>68</v>
      </c>
      <c r="C8" s="59">
        <v>10</v>
      </c>
      <c r="D8" s="59" t="s">
        <v>168</v>
      </c>
      <c r="E8" s="59" t="s">
        <v>168</v>
      </c>
      <c r="F8" s="59">
        <v>2</v>
      </c>
      <c r="G8" s="59">
        <v>1</v>
      </c>
      <c r="H8" s="59">
        <v>2</v>
      </c>
      <c r="I8" s="78" t="s">
        <v>361</v>
      </c>
      <c r="J8" s="78" t="s">
        <v>361</v>
      </c>
      <c r="K8" s="59">
        <v>3</v>
      </c>
      <c r="L8" s="78" t="s">
        <v>361</v>
      </c>
      <c r="M8" s="59">
        <v>3</v>
      </c>
      <c r="N8" s="59" t="s">
        <v>168</v>
      </c>
      <c r="O8" s="59" t="s">
        <v>168</v>
      </c>
      <c r="P8" s="78" t="s">
        <v>361</v>
      </c>
      <c r="Q8" s="59">
        <v>4</v>
      </c>
      <c r="R8" s="59" t="s">
        <v>168</v>
      </c>
      <c r="S8" s="59">
        <v>19</v>
      </c>
      <c r="T8" s="59">
        <v>1</v>
      </c>
      <c r="U8" s="59">
        <v>3</v>
      </c>
      <c r="V8" s="78" t="s">
        <v>361</v>
      </c>
      <c r="W8" s="59">
        <v>2</v>
      </c>
      <c r="X8" s="59" t="s">
        <v>168</v>
      </c>
      <c r="Y8" s="78" t="s">
        <v>361</v>
      </c>
      <c r="Z8" s="78" t="s">
        <v>361</v>
      </c>
      <c r="AA8" s="59" t="s">
        <v>168</v>
      </c>
      <c r="AB8" s="59" t="s">
        <v>168</v>
      </c>
      <c r="AC8" s="59">
        <v>2</v>
      </c>
      <c r="AD8" s="59">
        <v>10</v>
      </c>
      <c r="AE8" s="78" t="s">
        <v>361</v>
      </c>
      <c r="AF8" s="78" t="s">
        <v>361</v>
      </c>
      <c r="AG8" s="59">
        <v>4</v>
      </c>
      <c r="AH8" s="59">
        <v>2</v>
      </c>
      <c r="AI8" s="78" t="s">
        <v>361</v>
      </c>
      <c r="AJ8" s="161" t="str">
        <f t="shared" si="0"/>
        <v/>
      </c>
    </row>
    <row r="9" spans="1:36" x14ac:dyDescent="0.2">
      <c r="A9" s="171">
        <v>2006</v>
      </c>
      <c r="B9" s="809">
        <v>59</v>
      </c>
      <c r="C9" s="59">
        <v>3</v>
      </c>
      <c r="D9" s="59" t="s">
        <v>168</v>
      </c>
      <c r="E9" s="59" t="s">
        <v>168</v>
      </c>
      <c r="F9" s="59">
        <v>1</v>
      </c>
      <c r="G9" s="59" t="s">
        <v>168</v>
      </c>
      <c r="H9" s="59" t="s">
        <v>168</v>
      </c>
      <c r="I9" s="78" t="s">
        <v>361</v>
      </c>
      <c r="J9" s="78" t="s">
        <v>361</v>
      </c>
      <c r="K9" s="59" t="s">
        <v>168</v>
      </c>
      <c r="L9" s="78" t="s">
        <v>361</v>
      </c>
      <c r="M9" s="59">
        <v>1</v>
      </c>
      <c r="N9" s="59">
        <v>7</v>
      </c>
      <c r="O9" s="59">
        <v>1</v>
      </c>
      <c r="P9" s="78" t="s">
        <v>361</v>
      </c>
      <c r="Q9" s="59">
        <v>6</v>
      </c>
      <c r="R9" s="59" t="s">
        <v>168</v>
      </c>
      <c r="S9" s="59">
        <v>14</v>
      </c>
      <c r="T9" s="59" t="s">
        <v>168</v>
      </c>
      <c r="U9" s="59">
        <v>5</v>
      </c>
      <c r="V9" s="78" t="s">
        <v>361</v>
      </c>
      <c r="W9" s="59">
        <v>3</v>
      </c>
      <c r="X9" s="59" t="s">
        <v>168</v>
      </c>
      <c r="Y9" s="78" t="s">
        <v>361</v>
      </c>
      <c r="Z9" s="78" t="s">
        <v>361</v>
      </c>
      <c r="AA9" s="59">
        <v>1</v>
      </c>
      <c r="AB9" s="59" t="s">
        <v>168</v>
      </c>
      <c r="AC9" s="59">
        <v>3</v>
      </c>
      <c r="AD9" s="59">
        <v>5</v>
      </c>
      <c r="AE9" s="78" t="s">
        <v>361</v>
      </c>
      <c r="AF9" s="78" t="s">
        <v>361</v>
      </c>
      <c r="AG9" s="59">
        <v>9</v>
      </c>
      <c r="AH9" s="59" t="s">
        <v>168</v>
      </c>
      <c r="AI9" s="78" t="s">
        <v>361</v>
      </c>
      <c r="AJ9" s="161" t="str">
        <f t="shared" si="0"/>
        <v/>
      </c>
    </row>
    <row r="10" spans="1:36" x14ac:dyDescent="0.2">
      <c r="A10" s="171">
        <v>2007</v>
      </c>
      <c r="B10" s="809">
        <v>45</v>
      </c>
      <c r="C10" s="59">
        <v>1</v>
      </c>
      <c r="D10" s="59">
        <v>1</v>
      </c>
      <c r="E10" s="59">
        <v>4</v>
      </c>
      <c r="F10" s="59">
        <v>3</v>
      </c>
      <c r="G10" s="59">
        <v>1</v>
      </c>
      <c r="H10" s="59">
        <v>3</v>
      </c>
      <c r="I10" s="78" t="s">
        <v>361</v>
      </c>
      <c r="J10" s="78" t="s">
        <v>361</v>
      </c>
      <c r="K10" s="59">
        <v>2</v>
      </c>
      <c r="L10" s="78" t="s">
        <v>361</v>
      </c>
      <c r="M10" s="59">
        <v>3</v>
      </c>
      <c r="N10" s="59" t="s">
        <v>168</v>
      </c>
      <c r="O10" s="59">
        <v>1</v>
      </c>
      <c r="P10" s="78" t="s">
        <v>361</v>
      </c>
      <c r="Q10" s="59" t="s">
        <v>168</v>
      </c>
      <c r="R10" s="59">
        <v>1</v>
      </c>
      <c r="S10" s="59">
        <v>9</v>
      </c>
      <c r="T10" s="59">
        <v>1</v>
      </c>
      <c r="U10" s="59" t="s">
        <v>168</v>
      </c>
      <c r="V10" s="78" t="s">
        <v>361</v>
      </c>
      <c r="W10" s="59">
        <v>1</v>
      </c>
      <c r="X10" s="59">
        <v>1</v>
      </c>
      <c r="Y10" s="78" t="s">
        <v>361</v>
      </c>
      <c r="Z10" s="78" t="s">
        <v>361</v>
      </c>
      <c r="AA10" s="59">
        <v>1</v>
      </c>
      <c r="AB10" s="59" t="s">
        <v>168</v>
      </c>
      <c r="AC10" s="59">
        <v>2</v>
      </c>
      <c r="AD10" s="59">
        <v>2</v>
      </c>
      <c r="AE10" s="78" t="s">
        <v>361</v>
      </c>
      <c r="AF10" s="78" t="s">
        <v>361</v>
      </c>
      <c r="AG10" s="59">
        <v>8</v>
      </c>
      <c r="AH10" s="59" t="s">
        <v>168</v>
      </c>
      <c r="AI10" s="78" t="s">
        <v>361</v>
      </c>
      <c r="AJ10" s="161" t="str">
        <f t="shared" si="0"/>
        <v/>
      </c>
    </row>
    <row r="11" spans="1:36" x14ac:dyDescent="0.2">
      <c r="A11" s="171">
        <v>2008</v>
      </c>
      <c r="B11" s="809">
        <v>74</v>
      </c>
      <c r="C11" s="59">
        <v>13</v>
      </c>
      <c r="D11" s="59" t="s">
        <v>168</v>
      </c>
      <c r="E11" s="59">
        <v>5</v>
      </c>
      <c r="F11" s="59">
        <v>3</v>
      </c>
      <c r="G11" s="59">
        <v>2</v>
      </c>
      <c r="H11" s="59">
        <v>3</v>
      </c>
      <c r="I11" s="78" t="s">
        <v>361</v>
      </c>
      <c r="J11" s="78" t="s">
        <v>361</v>
      </c>
      <c r="K11" s="59">
        <v>17</v>
      </c>
      <c r="L11" s="78" t="s">
        <v>361</v>
      </c>
      <c r="M11" s="59" t="s">
        <v>168</v>
      </c>
      <c r="N11" s="59" t="s">
        <v>168</v>
      </c>
      <c r="O11" s="59">
        <v>2</v>
      </c>
      <c r="P11" s="78" t="s">
        <v>361</v>
      </c>
      <c r="Q11" s="59">
        <v>1</v>
      </c>
      <c r="R11" s="59" t="s">
        <v>168</v>
      </c>
      <c r="S11" s="59">
        <v>10</v>
      </c>
      <c r="T11" s="59">
        <v>1</v>
      </c>
      <c r="U11" s="59" t="s">
        <v>168</v>
      </c>
      <c r="V11" s="78" t="s">
        <v>361</v>
      </c>
      <c r="W11" s="59">
        <v>1</v>
      </c>
      <c r="X11" s="59">
        <v>6</v>
      </c>
      <c r="Y11" s="78" t="s">
        <v>361</v>
      </c>
      <c r="Z11" s="78" t="s">
        <v>361</v>
      </c>
      <c r="AA11" s="59" t="s">
        <v>168</v>
      </c>
      <c r="AB11" s="59" t="s">
        <v>168</v>
      </c>
      <c r="AC11" s="59">
        <v>2</v>
      </c>
      <c r="AD11" s="59">
        <v>3</v>
      </c>
      <c r="AE11" s="78" t="s">
        <v>361</v>
      </c>
      <c r="AF11" s="78" t="s">
        <v>361</v>
      </c>
      <c r="AG11" s="59">
        <v>5</v>
      </c>
      <c r="AH11" s="59" t="s">
        <v>168</v>
      </c>
      <c r="AI11" s="78" t="s">
        <v>361</v>
      </c>
      <c r="AJ11" s="161" t="str">
        <f t="shared" si="0"/>
        <v/>
      </c>
    </row>
    <row r="12" spans="1:36" ht="14.25" x14ac:dyDescent="0.2">
      <c r="A12" s="1006" t="s">
        <v>699</v>
      </c>
      <c r="B12" s="809">
        <v>64</v>
      </c>
      <c r="C12" s="59" t="s">
        <v>168</v>
      </c>
      <c r="D12" s="59" t="s">
        <v>168</v>
      </c>
      <c r="E12" s="59">
        <v>13</v>
      </c>
      <c r="F12" s="59">
        <v>1</v>
      </c>
      <c r="G12" s="59">
        <v>3</v>
      </c>
      <c r="H12" s="59">
        <v>6</v>
      </c>
      <c r="I12" s="78" t="s">
        <v>361</v>
      </c>
      <c r="J12" s="78" t="s">
        <v>361</v>
      </c>
      <c r="K12" s="59">
        <v>13</v>
      </c>
      <c r="L12" s="78" t="s">
        <v>361</v>
      </c>
      <c r="M12" s="59">
        <v>2</v>
      </c>
      <c r="N12" s="59">
        <v>1</v>
      </c>
      <c r="O12" s="59" t="s">
        <v>168</v>
      </c>
      <c r="P12" s="78" t="s">
        <v>361</v>
      </c>
      <c r="Q12" s="59">
        <v>7</v>
      </c>
      <c r="R12" s="59" t="s">
        <v>168</v>
      </c>
      <c r="S12" s="59">
        <v>7</v>
      </c>
      <c r="T12" s="59">
        <v>2</v>
      </c>
      <c r="U12" s="59" t="s">
        <v>168</v>
      </c>
      <c r="V12" s="78" t="s">
        <v>361</v>
      </c>
      <c r="W12" s="59">
        <v>1</v>
      </c>
      <c r="X12" s="59">
        <v>1</v>
      </c>
      <c r="Y12" s="78" t="s">
        <v>361</v>
      </c>
      <c r="Z12" s="78" t="s">
        <v>361</v>
      </c>
      <c r="AA12" s="59">
        <v>1</v>
      </c>
      <c r="AB12" s="59" t="s">
        <v>168</v>
      </c>
      <c r="AC12" s="59" t="s">
        <v>168</v>
      </c>
      <c r="AD12" s="59">
        <v>2</v>
      </c>
      <c r="AE12" s="78" t="s">
        <v>361</v>
      </c>
      <c r="AF12" s="78" t="s">
        <v>361</v>
      </c>
      <c r="AG12" s="59">
        <v>4</v>
      </c>
      <c r="AH12" s="59" t="s">
        <v>168</v>
      </c>
      <c r="AI12" s="78" t="s">
        <v>361</v>
      </c>
      <c r="AJ12" s="161" t="str">
        <f t="shared" si="0"/>
        <v/>
      </c>
    </row>
    <row r="13" spans="1:36" x14ac:dyDescent="0.2">
      <c r="A13" s="171">
        <v>2010</v>
      </c>
      <c r="B13" s="809">
        <v>57</v>
      </c>
      <c r="C13" s="59" t="s">
        <v>168</v>
      </c>
      <c r="D13" s="59">
        <v>1</v>
      </c>
      <c r="E13" s="59">
        <v>11</v>
      </c>
      <c r="F13" s="59" t="s">
        <v>168</v>
      </c>
      <c r="G13" s="59">
        <v>2</v>
      </c>
      <c r="H13" s="59">
        <v>2</v>
      </c>
      <c r="I13" s="59" t="s">
        <v>168</v>
      </c>
      <c r="J13" s="59" t="s">
        <v>168</v>
      </c>
      <c r="K13" s="59">
        <v>7</v>
      </c>
      <c r="L13" s="59">
        <v>1</v>
      </c>
      <c r="M13" s="59" t="s">
        <v>168</v>
      </c>
      <c r="N13" s="59">
        <v>2</v>
      </c>
      <c r="O13" s="59" t="s">
        <v>168</v>
      </c>
      <c r="P13" s="78" t="s">
        <v>361</v>
      </c>
      <c r="Q13" s="59">
        <v>3</v>
      </c>
      <c r="R13" s="59">
        <v>1</v>
      </c>
      <c r="S13" s="59">
        <v>1</v>
      </c>
      <c r="T13" s="59" t="s">
        <v>168</v>
      </c>
      <c r="U13" s="59" t="s">
        <v>168</v>
      </c>
      <c r="V13" s="59">
        <v>2</v>
      </c>
      <c r="W13" s="59">
        <v>2</v>
      </c>
      <c r="X13" s="59">
        <v>6</v>
      </c>
      <c r="Y13" s="59">
        <v>1</v>
      </c>
      <c r="Z13" s="59">
        <v>3</v>
      </c>
      <c r="AA13" s="59">
        <v>2</v>
      </c>
      <c r="AB13" s="59">
        <v>4</v>
      </c>
      <c r="AC13" s="59">
        <v>2</v>
      </c>
      <c r="AD13" s="59">
        <v>1</v>
      </c>
      <c r="AE13" s="59">
        <v>2</v>
      </c>
      <c r="AF13" s="59" t="s">
        <v>168</v>
      </c>
      <c r="AG13" s="59">
        <v>1</v>
      </c>
      <c r="AH13" s="59" t="s">
        <v>168</v>
      </c>
      <c r="AI13" s="59" t="s">
        <v>168</v>
      </c>
      <c r="AJ13" s="161" t="str">
        <f t="shared" si="0"/>
        <v/>
      </c>
    </row>
    <row r="14" spans="1:36" x14ac:dyDescent="0.2">
      <c r="A14" s="171">
        <v>2011</v>
      </c>
      <c r="B14" s="809">
        <v>81</v>
      </c>
      <c r="C14" s="59" t="s">
        <v>168</v>
      </c>
      <c r="D14" s="59" t="s">
        <v>168</v>
      </c>
      <c r="E14" s="59">
        <v>7</v>
      </c>
      <c r="F14" s="59">
        <v>1</v>
      </c>
      <c r="G14" s="59">
        <v>3</v>
      </c>
      <c r="H14" s="59">
        <v>2</v>
      </c>
      <c r="I14" s="59" t="s">
        <v>168</v>
      </c>
      <c r="J14" s="59" t="s">
        <v>168</v>
      </c>
      <c r="K14" s="59">
        <v>5</v>
      </c>
      <c r="L14" s="59" t="s">
        <v>168</v>
      </c>
      <c r="M14" s="59">
        <v>4</v>
      </c>
      <c r="N14" s="59">
        <v>11</v>
      </c>
      <c r="O14" s="59" t="s">
        <v>168</v>
      </c>
      <c r="P14" s="78" t="s">
        <v>361</v>
      </c>
      <c r="Q14" s="59">
        <v>1</v>
      </c>
      <c r="R14" s="59" t="s">
        <v>168</v>
      </c>
      <c r="S14" s="59">
        <v>2</v>
      </c>
      <c r="T14" s="59">
        <v>2</v>
      </c>
      <c r="U14" s="59">
        <v>1</v>
      </c>
      <c r="V14" s="59">
        <v>9</v>
      </c>
      <c r="W14" s="59" t="s">
        <v>168</v>
      </c>
      <c r="X14" s="59">
        <v>5</v>
      </c>
      <c r="Y14" s="59">
        <v>1</v>
      </c>
      <c r="Z14" s="59" t="s">
        <v>168</v>
      </c>
      <c r="AA14" s="59">
        <v>2</v>
      </c>
      <c r="AB14" s="59">
        <v>2</v>
      </c>
      <c r="AC14" s="59">
        <v>14</v>
      </c>
      <c r="AD14" s="59">
        <v>7</v>
      </c>
      <c r="AE14" s="59">
        <v>1</v>
      </c>
      <c r="AF14" s="59" t="s">
        <v>168</v>
      </c>
      <c r="AG14" s="59">
        <v>1</v>
      </c>
      <c r="AH14" s="59" t="s">
        <v>168</v>
      </c>
      <c r="AI14" s="59" t="s">
        <v>168</v>
      </c>
      <c r="AJ14" s="161" t="str">
        <f t="shared" si="0"/>
        <v/>
      </c>
    </row>
    <row r="15" spans="1:36" x14ac:dyDescent="0.2">
      <c r="A15" s="171">
        <v>2012</v>
      </c>
      <c r="B15" s="809">
        <v>86</v>
      </c>
      <c r="C15" s="59" t="s">
        <v>168</v>
      </c>
      <c r="D15" s="59" t="s">
        <v>168</v>
      </c>
      <c r="E15" s="59">
        <v>1</v>
      </c>
      <c r="F15" s="59">
        <v>2</v>
      </c>
      <c r="G15" s="59" t="s">
        <v>168</v>
      </c>
      <c r="H15" s="59" t="s">
        <v>168</v>
      </c>
      <c r="I15" s="59">
        <v>1</v>
      </c>
      <c r="J15" s="59">
        <v>1</v>
      </c>
      <c r="K15" s="59" t="s">
        <v>168</v>
      </c>
      <c r="L15" s="59">
        <v>5</v>
      </c>
      <c r="M15" s="59">
        <v>3</v>
      </c>
      <c r="N15" s="59">
        <v>4</v>
      </c>
      <c r="O15" s="59">
        <v>4</v>
      </c>
      <c r="P15" s="59">
        <v>1</v>
      </c>
      <c r="Q15" s="59">
        <v>14</v>
      </c>
      <c r="R15" s="59">
        <v>2</v>
      </c>
      <c r="S15" s="59" t="s">
        <v>168</v>
      </c>
      <c r="T15" s="59">
        <v>9</v>
      </c>
      <c r="U15" s="59" t="s">
        <v>168</v>
      </c>
      <c r="V15" s="59">
        <v>3</v>
      </c>
      <c r="W15" s="59">
        <v>3</v>
      </c>
      <c r="X15" s="59">
        <v>5</v>
      </c>
      <c r="Y15" s="59" t="s">
        <v>168</v>
      </c>
      <c r="Z15" s="59">
        <v>2</v>
      </c>
      <c r="AA15" s="59">
        <v>6</v>
      </c>
      <c r="AB15" s="59" t="s">
        <v>168</v>
      </c>
      <c r="AC15" s="59">
        <v>8</v>
      </c>
      <c r="AD15" s="59">
        <v>3</v>
      </c>
      <c r="AE15" s="59">
        <v>1</v>
      </c>
      <c r="AF15" s="59">
        <v>3</v>
      </c>
      <c r="AG15" s="59">
        <v>1</v>
      </c>
      <c r="AH15" s="59" t="s">
        <v>168</v>
      </c>
      <c r="AI15" s="59">
        <v>4</v>
      </c>
      <c r="AJ15" s="161" t="str">
        <f t="shared" si="0"/>
        <v/>
      </c>
    </row>
    <row r="16" spans="1:36" x14ac:dyDescent="0.2">
      <c r="A16" s="171">
        <v>2013</v>
      </c>
      <c r="B16" s="809">
        <v>71</v>
      </c>
      <c r="C16" s="59" t="s">
        <v>168</v>
      </c>
      <c r="D16" s="59">
        <v>1</v>
      </c>
      <c r="E16" s="59">
        <v>10</v>
      </c>
      <c r="F16" s="59" t="s">
        <v>168</v>
      </c>
      <c r="G16" s="59" t="s">
        <v>168</v>
      </c>
      <c r="H16" s="59">
        <v>1</v>
      </c>
      <c r="I16" s="59" t="s">
        <v>168</v>
      </c>
      <c r="J16" s="59" t="s">
        <v>168</v>
      </c>
      <c r="K16" s="59">
        <v>7</v>
      </c>
      <c r="L16" s="59" t="s">
        <v>168</v>
      </c>
      <c r="M16" s="59">
        <v>1</v>
      </c>
      <c r="N16" s="59">
        <v>5</v>
      </c>
      <c r="O16" s="59">
        <v>2</v>
      </c>
      <c r="P16" s="59">
        <v>1</v>
      </c>
      <c r="Q16" s="59">
        <v>6</v>
      </c>
      <c r="R16" s="59" t="s">
        <v>168</v>
      </c>
      <c r="S16" s="59">
        <v>9</v>
      </c>
      <c r="T16" s="59" t="s">
        <v>168</v>
      </c>
      <c r="U16" s="59" t="s">
        <v>168</v>
      </c>
      <c r="V16" s="59">
        <v>4</v>
      </c>
      <c r="W16" s="59">
        <v>1</v>
      </c>
      <c r="X16" s="59">
        <v>3</v>
      </c>
      <c r="Y16" s="59" t="s">
        <v>168</v>
      </c>
      <c r="Z16" s="59">
        <v>6</v>
      </c>
      <c r="AA16" s="59">
        <v>1</v>
      </c>
      <c r="AB16" s="59" t="s">
        <v>168</v>
      </c>
      <c r="AC16" s="59">
        <v>4</v>
      </c>
      <c r="AD16" s="59">
        <v>7</v>
      </c>
      <c r="AE16" s="59" t="s">
        <v>168</v>
      </c>
      <c r="AF16" s="59" t="s">
        <v>168</v>
      </c>
      <c r="AG16" s="59" t="s">
        <v>168</v>
      </c>
      <c r="AH16" s="59">
        <v>2</v>
      </c>
      <c r="AI16" s="59" t="s">
        <v>168</v>
      </c>
      <c r="AJ16" s="161" t="str">
        <f t="shared" si="0"/>
        <v/>
      </c>
    </row>
    <row r="17" spans="1:37" s="176" customFormat="1" x14ac:dyDescent="0.2">
      <c r="A17" s="171">
        <v>2014</v>
      </c>
      <c r="B17" s="809">
        <v>53</v>
      </c>
      <c r="C17" s="1079" t="s">
        <v>168</v>
      </c>
      <c r="D17" s="1079" t="s">
        <v>168</v>
      </c>
      <c r="E17" s="1079" t="s">
        <v>168</v>
      </c>
      <c r="F17" s="1079" t="s">
        <v>168</v>
      </c>
      <c r="G17" s="1079" t="s">
        <v>168</v>
      </c>
      <c r="H17" s="1079" t="s">
        <v>168</v>
      </c>
      <c r="I17" s="1079" t="s">
        <v>168</v>
      </c>
      <c r="J17" s="1079" t="s">
        <v>168</v>
      </c>
      <c r="K17" s="59">
        <v>7</v>
      </c>
      <c r="L17" s="59" t="s">
        <v>168</v>
      </c>
      <c r="M17" s="59">
        <v>2</v>
      </c>
      <c r="N17" s="59">
        <v>4</v>
      </c>
      <c r="O17" s="59">
        <v>3</v>
      </c>
      <c r="P17" s="59"/>
      <c r="Q17" s="59">
        <v>4</v>
      </c>
      <c r="R17" s="59" t="s">
        <v>168</v>
      </c>
      <c r="S17" s="59">
        <v>3</v>
      </c>
      <c r="T17" s="59" t="s">
        <v>168</v>
      </c>
      <c r="U17" s="59" t="s">
        <v>168</v>
      </c>
      <c r="V17" s="59">
        <v>18</v>
      </c>
      <c r="W17" s="59" t="s">
        <v>168</v>
      </c>
      <c r="X17" s="59">
        <v>1</v>
      </c>
      <c r="Y17" s="59" t="s">
        <v>168</v>
      </c>
      <c r="Z17" s="59" t="s">
        <v>168</v>
      </c>
      <c r="AA17" s="59">
        <v>2</v>
      </c>
      <c r="AB17" s="59">
        <v>2</v>
      </c>
      <c r="AC17" s="59">
        <v>6</v>
      </c>
      <c r="AD17" s="59" t="s">
        <v>168</v>
      </c>
      <c r="AE17" s="59" t="s">
        <v>168</v>
      </c>
      <c r="AF17" s="59" t="s">
        <v>168</v>
      </c>
      <c r="AG17" s="59">
        <v>1</v>
      </c>
      <c r="AH17" s="59" t="s">
        <v>168</v>
      </c>
      <c r="AI17" s="59" t="s">
        <v>168</v>
      </c>
      <c r="AJ17" s="175" t="str">
        <f t="shared" si="0"/>
        <v/>
      </c>
      <c r="AK17" s="175"/>
    </row>
    <row r="18" spans="1:37" s="176" customFormat="1" x14ac:dyDescent="0.2">
      <c r="A18" s="173">
        <v>2015</v>
      </c>
      <c r="B18" s="854">
        <v>76</v>
      </c>
      <c r="C18" s="174"/>
      <c r="D18" s="174"/>
      <c r="E18" s="174"/>
      <c r="F18" s="174"/>
      <c r="G18" s="174">
        <v>2</v>
      </c>
      <c r="H18" s="174">
        <v>5</v>
      </c>
      <c r="I18" s="174"/>
      <c r="J18" s="174"/>
      <c r="K18" s="116">
        <v>6</v>
      </c>
      <c r="L18" s="116"/>
      <c r="M18" s="116">
        <v>1</v>
      </c>
      <c r="N18" s="116">
        <v>4</v>
      </c>
      <c r="O18" s="116">
        <v>4</v>
      </c>
      <c r="P18" s="116"/>
      <c r="Q18" s="116">
        <v>8</v>
      </c>
      <c r="R18" s="116"/>
      <c r="S18" s="116">
        <v>2</v>
      </c>
      <c r="T18" s="116"/>
      <c r="U18" s="116"/>
      <c r="V18" s="116">
        <v>18</v>
      </c>
      <c r="W18" s="116">
        <v>1</v>
      </c>
      <c r="X18" s="116">
        <v>3</v>
      </c>
      <c r="Y18" s="116"/>
      <c r="Z18" s="116"/>
      <c r="AA18" s="116">
        <v>2</v>
      </c>
      <c r="AB18" s="116">
        <v>1</v>
      </c>
      <c r="AC18" s="116">
        <v>16</v>
      </c>
      <c r="AD18" s="116"/>
      <c r="AE18" s="116">
        <v>2</v>
      </c>
      <c r="AF18" s="116"/>
      <c r="AG18" s="116">
        <v>1</v>
      </c>
      <c r="AH18" s="116"/>
      <c r="AI18" s="116"/>
      <c r="AJ18" s="161"/>
      <c r="AK18" s="175"/>
    </row>
    <row r="19" spans="1:37" x14ac:dyDescent="0.2">
      <c r="A19" s="177" t="s">
        <v>154</v>
      </c>
      <c r="B19" s="178"/>
      <c r="C19" s="178"/>
      <c r="D19" s="178"/>
      <c r="E19" s="179"/>
      <c r="F19" s="179"/>
      <c r="G19" s="179"/>
      <c r="H19" s="179"/>
      <c r="I19" s="179"/>
      <c r="J19" s="179"/>
      <c r="K19" s="179"/>
      <c r="L19" s="180"/>
    </row>
    <row r="20" spans="1:37" x14ac:dyDescent="0.2">
      <c r="A20" s="92" t="s">
        <v>117</v>
      </c>
      <c r="B20" s="182"/>
      <c r="C20" s="182"/>
      <c r="D20" s="182"/>
      <c r="E20" s="179"/>
      <c r="F20" s="179"/>
      <c r="G20" s="179"/>
      <c r="H20" s="179"/>
      <c r="I20" s="179"/>
      <c r="J20" s="179"/>
      <c r="K20" s="179"/>
      <c r="L20" s="179"/>
    </row>
    <row r="21" spans="1:37" x14ac:dyDescent="0.2">
      <c r="A21" s="183" t="s">
        <v>89</v>
      </c>
      <c r="B21" s="184"/>
      <c r="C21" s="184"/>
      <c r="D21" s="184"/>
      <c r="E21" s="184"/>
      <c r="F21" s="179"/>
      <c r="G21" s="179"/>
      <c r="H21" s="179"/>
      <c r="I21" s="179"/>
      <c r="J21" s="179"/>
      <c r="K21" s="179"/>
      <c r="L21" s="179"/>
    </row>
    <row r="22" spans="1:37" x14ac:dyDescent="0.2">
      <c r="A22" s="595" t="s">
        <v>698</v>
      </c>
      <c r="B22" s="184"/>
      <c r="C22" s="184"/>
      <c r="D22" s="184"/>
      <c r="E22" s="179"/>
      <c r="F22" s="179"/>
      <c r="G22" s="179"/>
      <c r="H22" s="179"/>
      <c r="I22" s="179"/>
      <c r="J22" s="179"/>
      <c r="K22" s="179"/>
      <c r="L22" s="179"/>
    </row>
    <row r="23" spans="1:37" x14ac:dyDescent="0.2">
      <c r="A23" s="92" t="s">
        <v>99</v>
      </c>
    </row>
    <row r="24" spans="1:37" x14ac:dyDescent="0.2">
      <c r="A24" s="93" t="s">
        <v>102</v>
      </c>
    </row>
  </sheetData>
  <mergeCells count="1">
    <mergeCell ref="A3:L3"/>
  </mergeCells>
  <phoneticPr fontId="2" type="noConversion"/>
  <hyperlinks>
    <hyperlink ref="AI1" location="Index!A1" display="Index"/>
  </hyperlinks>
  <pageMargins left="0.74803149606299213" right="0.74803149606299213" top="0.98425196850393704" bottom="0.98425196850393704" header="0.51181102362204722" footer="0.51181102362204722"/>
  <pageSetup paperSize="9" scale="67" orientation="landscape" r:id="rId1"/>
  <headerFooter alignWithMargins="0">
    <oddHeader>&amp;CCourt Statistics Quarterly 
Additional Tables - 2014</oddHeader>
    <oddFooter>Page &amp;P of &amp;N</oddFooter>
  </headerFooter>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52"/>
  <sheetViews>
    <sheetView zoomScaleSheetLayoutView="100" workbookViewId="0">
      <selection activeCell="B70" sqref="B70"/>
    </sheetView>
  </sheetViews>
  <sheetFormatPr defaultRowHeight="12.75" x14ac:dyDescent="0.2"/>
  <cols>
    <col min="1" max="1" width="9.5703125" style="163" customWidth="1"/>
    <col min="2" max="19" width="10.140625" style="163" customWidth="1"/>
    <col min="20" max="16384" width="9.140625" style="163"/>
  </cols>
  <sheetData>
    <row r="1" spans="1:23" ht="12.75" customHeight="1" x14ac:dyDescent="0.2">
      <c r="A1" s="186" t="s">
        <v>652</v>
      </c>
      <c r="B1" s="186"/>
      <c r="C1" s="186"/>
      <c r="D1" s="186"/>
      <c r="E1" s="186"/>
      <c r="F1" s="186"/>
      <c r="G1" s="186"/>
      <c r="H1" s="186"/>
      <c r="I1" s="186"/>
      <c r="J1" s="186"/>
      <c r="K1" s="186"/>
      <c r="L1" s="186"/>
      <c r="P1" s="187"/>
      <c r="S1" s="188" t="s">
        <v>531</v>
      </c>
    </row>
    <row r="2" spans="1:23" x14ac:dyDescent="0.2">
      <c r="A2" s="189" t="s">
        <v>302</v>
      </c>
      <c r="B2" s="189"/>
      <c r="C2" s="189"/>
      <c r="D2" s="189"/>
      <c r="E2" s="189"/>
      <c r="F2" s="189"/>
      <c r="G2" s="189"/>
      <c r="H2" s="189"/>
      <c r="I2" s="189"/>
      <c r="J2" s="189"/>
      <c r="K2" s="189"/>
      <c r="L2" s="189"/>
      <c r="P2" s="187"/>
    </row>
    <row r="3" spans="1:23" ht="14.25" x14ac:dyDescent="0.2">
      <c r="A3" s="1007" t="s">
        <v>748</v>
      </c>
      <c r="B3" s="190"/>
      <c r="C3" s="190"/>
      <c r="D3" s="190"/>
      <c r="E3" s="190"/>
      <c r="F3" s="190"/>
      <c r="G3" s="190"/>
      <c r="H3" s="190"/>
      <c r="I3" s="190"/>
      <c r="J3" s="190"/>
      <c r="K3" s="190"/>
      <c r="L3" s="190"/>
      <c r="P3" s="187"/>
    </row>
    <row r="4" spans="1:23" x14ac:dyDescent="0.2">
      <c r="A4" s="190"/>
      <c r="B4" s="190"/>
      <c r="C4" s="190"/>
      <c r="D4" s="190"/>
      <c r="E4" s="190"/>
      <c r="F4" s="190"/>
      <c r="G4" s="190"/>
      <c r="H4" s="190"/>
      <c r="I4" s="190"/>
      <c r="J4" s="190"/>
      <c r="K4" s="190"/>
      <c r="L4" s="190"/>
      <c r="P4" s="187"/>
    </row>
    <row r="5" spans="1:23" x14ac:dyDescent="0.2">
      <c r="A5" s="1321"/>
      <c r="B5" s="1319" t="s">
        <v>410</v>
      </c>
      <c r="C5" s="1319"/>
      <c r="D5" s="1319"/>
      <c r="E5" s="1319"/>
      <c r="F5" s="1266" t="s">
        <v>413</v>
      </c>
      <c r="G5" s="1267"/>
      <c r="H5" s="1267"/>
      <c r="I5" s="1267"/>
      <c r="J5" s="1267"/>
      <c r="K5" s="1267"/>
      <c r="L5" s="1267"/>
      <c r="M5" s="1319" t="s">
        <v>416</v>
      </c>
      <c r="N5" s="1325"/>
      <c r="O5" s="1325"/>
      <c r="P5" s="1330" t="s">
        <v>417</v>
      </c>
      <c r="Q5" s="1330"/>
      <c r="R5" s="1330"/>
    </row>
    <row r="6" spans="1:23" ht="12.75" customHeight="1" x14ac:dyDescent="0.2">
      <c r="A6" s="1322"/>
      <c r="B6" s="1320"/>
      <c r="C6" s="1320"/>
      <c r="D6" s="1320"/>
      <c r="E6" s="1320"/>
      <c r="F6" s="1324" t="s">
        <v>414</v>
      </c>
      <c r="G6" s="1324"/>
      <c r="H6" s="1324" t="s">
        <v>415</v>
      </c>
      <c r="I6" s="1324"/>
      <c r="J6" s="1334" t="s">
        <v>152</v>
      </c>
      <c r="K6" s="1334"/>
      <c r="L6" s="1332" t="s">
        <v>152</v>
      </c>
      <c r="M6" s="1326"/>
      <c r="N6" s="1326"/>
      <c r="O6" s="1326"/>
      <c r="P6" s="1331"/>
      <c r="Q6" s="1331"/>
      <c r="R6" s="1331"/>
    </row>
    <row r="7" spans="1:23" s="192" customFormat="1" ht="27.75" customHeight="1" x14ac:dyDescent="0.2">
      <c r="A7" s="1323"/>
      <c r="B7" s="580" t="s">
        <v>411</v>
      </c>
      <c r="C7" s="580" t="s">
        <v>412</v>
      </c>
      <c r="D7" s="580" t="s">
        <v>460</v>
      </c>
      <c r="E7" s="329" t="s">
        <v>152</v>
      </c>
      <c r="F7" s="580" t="s">
        <v>354</v>
      </c>
      <c r="G7" s="580" t="s">
        <v>355</v>
      </c>
      <c r="H7" s="774" t="s">
        <v>354</v>
      </c>
      <c r="I7" s="774" t="s">
        <v>355</v>
      </c>
      <c r="J7" s="774" t="s">
        <v>354</v>
      </c>
      <c r="K7" s="774" t="s">
        <v>355</v>
      </c>
      <c r="L7" s="1333"/>
      <c r="M7" s="580" t="s">
        <v>414</v>
      </c>
      <c r="N7" s="580" t="s">
        <v>415</v>
      </c>
      <c r="O7" s="329" t="s">
        <v>152</v>
      </c>
      <c r="P7" s="580" t="s">
        <v>414</v>
      </c>
      <c r="Q7" s="580" t="s">
        <v>415</v>
      </c>
      <c r="R7" s="329" t="s">
        <v>152</v>
      </c>
      <c r="S7" s="191"/>
      <c r="T7" s="191"/>
      <c r="U7" s="191"/>
      <c r="V7" s="191"/>
      <c r="W7" s="191"/>
    </row>
    <row r="8" spans="1:23" x14ac:dyDescent="0.2">
      <c r="A8" s="171">
        <v>1995</v>
      </c>
      <c r="B8" s="193">
        <v>2393</v>
      </c>
      <c r="C8" s="193">
        <v>5794</v>
      </c>
      <c r="D8" s="802" t="s">
        <v>361</v>
      </c>
      <c r="E8" s="705">
        <v>8187</v>
      </c>
      <c r="F8" s="193">
        <v>472</v>
      </c>
      <c r="G8" s="802">
        <v>1444</v>
      </c>
      <c r="H8" s="193">
        <v>1263</v>
      </c>
      <c r="I8" s="802">
        <v>3846</v>
      </c>
      <c r="J8" s="193">
        <v>1735</v>
      </c>
      <c r="K8" s="802">
        <v>5290</v>
      </c>
      <c r="L8" s="705">
        <v>7025</v>
      </c>
      <c r="M8" s="193">
        <v>579</v>
      </c>
      <c r="N8" s="802">
        <v>635</v>
      </c>
      <c r="O8" s="705">
        <v>1214</v>
      </c>
      <c r="P8" s="195">
        <v>123</v>
      </c>
      <c r="Q8" s="806">
        <v>151</v>
      </c>
      <c r="R8" s="703">
        <v>274</v>
      </c>
      <c r="S8" s="197"/>
      <c r="T8" s="191" t="str">
        <f>IF(SUM(G8,I8)=K8,"","TOTAL APPLICATIONS REFUSED DOES NOT MATCH SUM OF THE PARTS")</f>
        <v/>
      </c>
      <c r="U8" s="191" t="str">
        <f>IF(SUM(H8:I8,F8:G8)=L8,"","TOTAL APPLICATIONS CONSIDERED DOES NOT MATCH SUM OF THE PARTS")</f>
        <v/>
      </c>
      <c r="V8" s="191" t="str">
        <f>IF(SUM(M8:N8)=O8,"","TOTAL APP RENEWED DOES NOT MATCH SUM OF THE PARTS")</f>
        <v/>
      </c>
      <c r="W8" s="191" t="str">
        <f>IF(SUM(P8:Q8)=R8,"","TOTAL APP RENEW FULL COURT DOES NOT MATCH SUM OF THE PARTS")</f>
        <v/>
      </c>
    </row>
    <row r="9" spans="1:23" x14ac:dyDescent="0.2">
      <c r="A9" s="171">
        <v>1996</v>
      </c>
      <c r="B9" s="193">
        <v>2288</v>
      </c>
      <c r="C9" s="193">
        <v>6436</v>
      </c>
      <c r="D9" s="803" t="s">
        <v>361</v>
      </c>
      <c r="E9" s="705">
        <v>8724</v>
      </c>
      <c r="F9" s="193">
        <v>419</v>
      </c>
      <c r="G9" s="803">
        <v>1429</v>
      </c>
      <c r="H9" s="193">
        <v>1544</v>
      </c>
      <c r="I9" s="803">
        <v>4629</v>
      </c>
      <c r="J9" s="193">
        <v>1963</v>
      </c>
      <c r="K9" s="803">
        <v>6058</v>
      </c>
      <c r="L9" s="705">
        <v>8021</v>
      </c>
      <c r="M9" s="193">
        <v>474</v>
      </c>
      <c r="N9" s="803">
        <v>823</v>
      </c>
      <c r="O9" s="705">
        <v>1297</v>
      </c>
      <c r="P9" s="195">
        <v>155</v>
      </c>
      <c r="Q9" s="807">
        <v>146</v>
      </c>
      <c r="R9" s="703">
        <v>301</v>
      </c>
      <c r="S9" s="197"/>
      <c r="T9" s="191"/>
      <c r="U9" s="191"/>
      <c r="V9" s="191"/>
      <c r="W9" s="191"/>
    </row>
    <row r="10" spans="1:23" x14ac:dyDescent="0.2">
      <c r="A10" s="171">
        <v>1997</v>
      </c>
      <c r="B10" s="193">
        <v>2318</v>
      </c>
      <c r="C10" s="193">
        <v>7160</v>
      </c>
      <c r="D10" s="803" t="s">
        <v>361</v>
      </c>
      <c r="E10" s="705">
        <v>9478</v>
      </c>
      <c r="F10" s="193">
        <v>589</v>
      </c>
      <c r="G10" s="803">
        <v>1530</v>
      </c>
      <c r="H10" s="193">
        <v>1801</v>
      </c>
      <c r="I10" s="803">
        <v>4810</v>
      </c>
      <c r="J10" s="193">
        <v>2390</v>
      </c>
      <c r="K10" s="803">
        <v>6340</v>
      </c>
      <c r="L10" s="705">
        <v>8730</v>
      </c>
      <c r="M10" s="193">
        <v>665</v>
      </c>
      <c r="N10" s="803">
        <v>1105</v>
      </c>
      <c r="O10" s="705">
        <v>1770</v>
      </c>
      <c r="P10" s="195">
        <v>131</v>
      </c>
      <c r="Q10" s="807">
        <v>391</v>
      </c>
      <c r="R10" s="703">
        <v>522</v>
      </c>
      <c r="S10" s="197"/>
      <c r="T10" s="191"/>
      <c r="U10" s="191"/>
      <c r="V10" s="191"/>
      <c r="W10" s="191"/>
    </row>
    <row r="11" spans="1:23" x14ac:dyDescent="0.2">
      <c r="A11" s="171">
        <v>1998</v>
      </c>
      <c r="B11" s="193">
        <v>2099</v>
      </c>
      <c r="C11" s="193">
        <v>6550</v>
      </c>
      <c r="D11" s="803" t="s">
        <v>361</v>
      </c>
      <c r="E11" s="705">
        <v>8649</v>
      </c>
      <c r="F11" s="193">
        <v>542</v>
      </c>
      <c r="G11" s="803">
        <v>1407</v>
      </c>
      <c r="H11" s="193">
        <v>1909</v>
      </c>
      <c r="I11" s="803">
        <v>4613</v>
      </c>
      <c r="J11" s="193">
        <v>2451</v>
      </c>
      <c r="K11" s="803">
        <v>6020</v>
      </c>
      <c r="L11" s="705">
        <v>8471</v>
      </c>
      <c r="M11" s="193">
        <v>668</v>
      </c>
      <c r="N11" s="803">
        <v>1147</v>
      </c>
      <c r="O11" s="705">
        <v>1815</v>
      </c>
      <c r="P11" s="195">
        <v>172</v>
      </c>
      <c r="Q11" s="807">
        <v>377</v>
      </c>
      <c r="R11" s="703">
        <v>549</v>
      </c>
      <c r="S11" s="197"/>
      <c r="T11" s="191"/>
      <c r="U11" s="191"/>
      <c r="V11" s="191"/>
      <c r="W11" s="191"/>
    </row>
    <row r="12" spans="1:23" x14ac:dyDescent="0.2">
      <c r="A12" s="171">
        <v>1999</v>
      </c>
      <c r="B12" s="193">
        <v>2104</v>
      </c>
      <c r="C12" s="193">
        <v>6170</v>
      </c>
      <c r="D12" s="803" t="s">
        <v>361</v>
      </c>
      <c r="E12" s="705">
        <v>8274</v>
      </c>
      <c r="F12" s="193">
        <v>480</v>
      </c>
      <c r="G12" s="803">
        <v>1402</v>
      </c>
      <c r="H12" s="193">
        <v>1743</v>
      </c>
      <c r="I12" s="803">
        <v>4095</v>
      </c>
      <c r="J12" s="193">
        <v>2223</v>
      </c>
      <c r="K12" s="803">
        <v>5497</v>
      </c>
      <c r="L12" s="705">
        <v>7720</v>
      </c>
      <c r="M12" s="193">
        <v>637</v>
      </c>
      <c r="N12" s="803">
        <v>1072</v>
      </c>
      <c r="O12" s="705">
        <v>1709</v>
      </c>
      <c r="P12" s="195">
        <v>123</v>
      </c>
      <c r="Q12" s="807">
        <v>306</v>
      </c>
      <c r="R12" s="703">
        <v>429</v>
      </c>
      <c r="S12" s="197"/>
      <c r="T12" s="191"/>
      <c r="U12" s="191"/>
      <c r="V12" s="191"/>
      <c r="W12" s="191"/>
    </row>
    <row r="13" spans="1:23" x14ac:dyDescent="0.2">
      <c r="A13" s="171">
        <v>2000</v>
      </c>
      <c r="B13" s="193">
        <v>2068</v>
      </c>
      <c r="C13" s="193">
        <v>5672</v>
      </c>
      <c r="D13" s="803" t="s">
        <v>361</v>
      </c>
      <c r="E13" s="705">
        <v>7740</v>
      </c>
      <c r="F13" s="193">
        <v>508</v>
      </c>
      <c r="G13" s="803">
        <v>1351</v>
      </c>
      <c r="H13" s="193">
        <v>1597</v>
      </c>
      <c r="I13" s="803">
        <v>3892</v>
      </c>
      <c r="J13" s="193">
        <v>2105</v>
      </c>
      <c r="K13" s="803">
        <v>5243</v>
      </c>
      <c r="L13" s="705">
        <v>7348</v>
      </c>
      <c r="M13" s="193">
        <v>551</v>
      </c>
      <c r="N13" s="803">
        <v>932</v>
      </c>
      <c r="O13" s="705">
        <v>1483</v>
      </c>
      <c r="P13" s="195">
        <v>144</v>
      </c>
      <c r="Q13" s="807">
        <v>291</v>
      </c>
      <c r="R13" s="703">
        <v>435</v>
      </c>
      <c r="S13" s="197"/>
      <c r="T13" s="191"/>
      <c r="U13" s="191"/>
      <c r="V13" s="191"/>
      <c r="W13" s="191"/>
    </row>
    <row r="14" spans="1:23" x14ac:dyDescent="0.2">
      <c r="A14" s="171">
        <v>2001</v>
      </c>
      <c r="B14" s="193">
        <v>1943</v>
      </c>
      <c r="C14" s="193">
        <v>5497</v>
      </c>
      <c r="D14" s="803" t="s">
        <v>361</v>
      </c>
      <c r="E14" s="705">
        <v>7440</v>
      </c>
      <c r="F14" s="193">
        <v>438</v>
      </c>
      <c r="G14" s="803">
        <v>1145</v>
      </c>
      <c r="H14" s="193">
        <v>1551</v>
      </c>
      <c r="I14" s="803">
        <v>3475</v>
      </c>
      <c r="J14" s="193">
        <v>1989</v>
      </c>
      <c r="K14" s="803">
        <v>4620</v>
      </c>
      <c r="L14" s="705">
        <v>6609</v>
      </c>
      <c r="M14" s="193">
        <v>422</v>
      </c>
      <c r="N14" s="803">
        <v>759</v>
      </c>
      <c r="O14" s="705">
        <v>1181</v>
      </c>
      <c r="P14" s="195">
        <v>150</v>
      </c>
      <c r="Q14" s="807">
        <v>240</v>
      </c>
      <c r="R14" s="703">
        <v>390</v>
      </c>
      <c r="S14" s="197"/>
      <c r="T14" s="191"/>
      <c r="U14" s="191"/>
      <c r="V14" s="191"/>
      <c r="W14" s="191"/>
    </row>
    <row r="15" spans="1:23" x14ac:dyDescent="0.2">
      <c r="A15" s="171">
        <v>2002</v>
      </c>
      <c r="B15" s="193">
        <v>1914</v>
      </c>
      <c r="C15" s="193">
        <v>5804</v>
      </c>
      <c r="D15" s="803" t="s">
        <v>361</v>
      </c>
      <c r="E15" s="705">
        <v>7718</v>
      </c>
      <c r="F15" s="193">
        <v>405</v>
      </c>
      <c r="G15" s="803">
        <v>1334</v>
      </c>
      <c r="H15" s="193">
        <v>1695</v>
      </c>
      <c r="I15" s="803">
        <v>3876</v>
      </c>
      <c r="J15" s="193">
        <v>2100</v>
      </c>
      <c r="K15" s="803">
        <v>5210</v>
      </c>
      <c r="L15" s="705">
        <v>7310</v>
      </c>
      <c r="M15" s="193">
        <v>457</v>
      </c>
      <c r="N15" s="803">
        <v>825</v>
      </c>
      <c r="O15" s="705">
        <v>1282</v>
      </c>
      <c r="P15" s="195">
        <v>140</v>
      </c>
      <c r="Q15" s="807">
        <v>252</v>
      </c>
      <c r="R15" s="703">
        <v>392</v>
      </c>
      <c r="S15" s="197"/>
      <c r="T15" s="191"/>
      <c r="U15" s="191"/>
      <c r="V15" s="191"/>
      <c r="W15" s="191"/>
    </row>
    <row r="16" spans="1:23" x14ac:dyDescent="0.2">
      <c r="A16" s="171">
        <v>2003</v>
      </c>
      <c r="B16" s="193">
        <v>1787</v>
      </c>
      <c r="C16" s="193">
        <v>5664</v>
      </c>
      <c r="D16" s="803" t="s">
        <v>361</v>
      </c>
      <c r="E16" s="705">
        <v>7451</v>
      </c>
      <c r="F16" s="193">
        <v>472</v>
      </c>
      <c r="G16" s="803">
        <v>1213</v>
      </c>
      <c r="H16" s="193">
        <v>1736</v>
      </c>
      <c r="I16" s="803">
        <v>3582</v>
      </c>
      <c r="J16" s="193">
        <v>2208</v>
      </c>
      <c r="K16" s="803">
        <v>4795</v>
      </c>
      <c r="L16" s="705">
        <v>7003</v>
      </c>
      <c r="M16" s="193">
        <v>561</v>
      </c>
      <c r="N16" s="803">
        <v>878</v>
      </c>
      <c r="O16" s="705">
        <v>1439</v>
      </c>
      <c r="P16" s="195">
        <v>138</v>
      </c>
      <c r="Q16" s="807">
        <v>338</v>
      </c>
      <c r="R16" s="703">
        <v>476</v>
      </c>
      <c r="S16" s="197"/>
      <c r="T16" s="191"/>
      <c r="U16" s="191"/>
      <c r="V16" s="191"/>
      <c r="W16" s="191"/>
    </row>
    <row r="17" spans="1:23" x14ac:dyDescent="0.2">
      <c r="A17" s="171">
        <v>2004</v>
      </c>
      <c r="B17" s="193">
        <v>1782</v>
      </c>
      <c r="C17" s="193">
        <v>5809</v>
      </c>
      <c r="D17" s="803" t="s">
        <v>361</v>
      </c>
      <c r="E17" s="705">
        <v>7591</v>
      </c>
      <c r="F17" s="193">
        <v>348</v>
      </c>
      <c r="G17" s="803">
        <v>1187</v>
      </c>
      <c r="H17" s="193">
        <v>1740</v>
      </c>
      <c r="I17" s="803">
        <v>3634</v>
      </c>
      <c r="J17" s="193">
        <v>2088</v>
      </c>
      <c r="K17" s="803">
        <v>4821</v>
      </c>
      <c r="L17" s="705">
        <v>6909</v>
      </c>
      <c r="M17" s="193">
        <v>545</v>
      </c>
      <c r="N17" s="803">
        <v>890</v>
      </c>
      <c r="O17" s="705">
        <v>1435</v>
      </c>
      <c r="P17" s="195">
        <v>144</v>
      </c>
      <c r="Q17" s="807">
        <v>283</v>
      </c>
      <c r="R17" s="703">
        <v>427</v>
      </c>
      <c r="S17" s="197"/>
      <c r="T17" s="191"/>
      <c r="U17" s="191"/>
      <c r="V17" s="191"/>
      <c r="W17" s="191"/>
    </row>
    <row r="18" spans="1:23" x14ac:dyDescent="0.2">
      <c r="A18" s="171">
        <v>2005</v>
      </c>
      <c r="B18" s="193">
        <v>1661</v>
      </c>
      <c r="C18" s="193">
        <v>5178</v>
      </c>
      <c r="D18" s="803">
        <v>184</v>
      </c>
      <c r="E18" s="705">
        <v>7023</v>
      </c>
      <c r="F18" s="193">
        <v>360</v>
      </c>
      <c r="G18" s="803">
        <v>1111</v>
      </c>
      <c r="H18" s="193">
        <v>1541</v>
      </c>
      <c r="I18" s="803">
        <v>3092</v>
      </c>
      <c r="J18" s="193">
        <v>1901</v>
      </c>
      <c r="K18" s="803">
        <v>4203</v>
      </c>
      <c r="L18" s="705">
        <v>6104</v>
      </c>
      <c r="M18" s="193">
        <v>557</v>
      </c>
      <c r="N18" s="803">
        <v>824</v>
      </c>
      <c r="O18" s="705">
        <v>1381</v>
      </c>
      <c r="P18" s="195">
        <v>141</v>
      </c>
      <c r="Q18" s="807">
        <v>326</v>
      </c>
      <c r="R18" s="703">
        <v>467</v>
      </c>
      <c r="S18" s="197"/>
      <c r="T18" s="191"/>
      <c r="U18" s="191"/>
      <c r="V18" s="191"/>
      <c r="W18" s="191"/>
    </row>
    <row r="19" spans="1:23" x14ac:dyDescent="0.2">
      <c r="A19" s="171">
        <v>2006</v>
      </c>
      <c r="B19" s="193">
        <v>1596</v>
      </c>
      <c r="C19" s="193">
        <v>5082</v>
      </c>
      <c r="D19" s="803">
        <v>259</v>
      </c>
      <c r="E19" s="705">
        <v>6937</v>
      </c>
      <c r="F19" s="193">
        <v>291</v>
      </c>
      <c r="G19" s="803">
        <v>843</v>
      </c>
      <c r="H19" s="193">
        <v>1261</v>
      </c>
      <c r="I19" s="803">
        <v>2503</v>
      </c>
      <c r="J19" s="193">
        <v>1552</v>
      </c>
      <c r="K19" s="803">
        <v>3346</v>
      </c>
      <c r="L19" s="705">
        <v>4898</v>
      </c>
      <c r="M19" s="193">
        <v>481</v>
      </c>
      <c r="N19" s="803">
        <v>831</v>
      </c>
      <c r="O19" s="705">
        <v>1312</v>
      </c>
      <c r="P19" s="195">
        <v>137</v>
      </c>
      <c r="Q19" s="807">
        <v>425</v>
      </c>
      <c r="R19" s="703">
        <v>562</v>
      </c>
      <c r="S19" s="197"/>
      <c r="T19" s="191"/>
      <c r="U19" s="191"/>
      <c r="V19" s="191"/>
      <c r="W19" s="191"/>
    </row>
    <row r="20" spans="1:23" x14ac:dyDescent="0.2">
      <c r="A20" s="171">
        <v>2007</v>
      </c>
      <c r="B20" s="193">
        <v>1508</v>
      </c>
      <c r="C20" s="193">
        <v>5087</v>
      </c>
      <c r="D20" s="803">
        <v>305</v>
      </c>
      <c r="E20" s="705">
        <v>6900</v>
      </c>
      <c r="F20" s="193">
        <v>288</v>
      </c>
      <c r="G20" s="803">
        <v>881</v>
      </c>
      <c r="H20" s="193">
        <v>1363</v>
      </c>
      <c r="I20" s="803">
        <v>2763</v>
      </c>
      <c r="J20" s="193">
        <v>1651</v>
      </c>
      <c r="K20" s="803">
        <v>3644</v>
      </c>
      <c r="L20" s="705">
        <v>5295</v>
      </c>
      <c r="M20" s="193">
        <v>520</v>
      </c>
      <c r="N20" s="803">
        <v>845</v>
      </c>
      <c r="O20" s="705">
        <v>1365</v>
      </c>
      <c r="P20" s="195">
        <v>125</v>
      </c>
      <c r="Q20" s="807">
        <v>519</v>
      </c>
      <c r="R20" s="703">
        <v>644</v>
      </c>
      <c r="S20" s="197"/>
      <c r="T20" s="191"/>
      <c r="U20" s="191"/>
      <c r="V20" s="191"/>
      <c r="W20" s="191"/>
    </row>
    <row r="21" spans="1:23" x14ac:dyDescent="0.2">
      <c r="A21" s="171">
        <v>2008</v>
      </c>
      <c r="B21" s="198">
        <v>1588</v>
      </c>
      <c r="C21" s="198">
        <v>5422</v>
      </c>
      <c r="D21" s="804">
        <v>230</v>
      </c>
      <c r="E21" s="784">
        <v>7240</v>
      </c>
      <c r="F21" s="198">
        <v>212</v>
      </c>
      <c r="G21" s="804">
        <v>774</v>
      </c>
      <c r="H21" s="198">
        <v>1204</v>
      </c>
      <c r="I21" s="804">
        <v>2468</v>
      </c>
      <c r="J21" s="198">
        <v>1416</v>
      </c>
      <c r="K21" s="804">
        <v>3242</v>
      </c>
      <c r="L21" s="705">
        <v>4658</v>
      </c>
      <c r="M21" s="193">
        <v>400</v>
      </c>
      <c r="N21" s="803">
        <v>670</v>
      </c>
      <c r="O21" s="705">
        <v>1070</v>
      </c>
      <c r="P21" s="195">
        <v>146</v>
      </c>
      <c r="Q21" s="807">
        <v>663</v>
      </c>
      <c r="R21" s="703">
        <v>809</v>
      </c>
      <c r="S21" s="197"/>
      <c r="T21" s="191"/>
      <c r="U21" s="191"/>
      <c r="V21" s="191"/>
      <c r="W21" s="191"/>
    </row>
    <row r="22" spans="1:23" x14ac:dyDescent="0.2">
      <c r="A22" s="171">
        <v>2009</v>
      </c>
      <c r="B22" s="198">
        <v>1435</v>
      </c>
      <c r="C22" s="198">
        <v>5443</v>
      </c>
      <c r="D22" s="804">
        <v>317</v>
      </c>
      <c r="E22" s="784">
        <v>7195</v>
      </c>
      <c r="F22" s="198">
        <v>275</v>
      </c>
      <c r="G22" s="804">
        <v>958</v>
      </c>
      <c r="H22" s="198">
        <v>1298</v>
      </c>
      <c r="I22" s="804">
        <v>2948</v>
      </c>
      <c r="J22" s="198">
        <v>1573</v>
      </c>
      <c r="K22" s="804">
        <v>3906</v>
      </c>
      <c r="L22" s="705">
        <v>5479</v>
      </c>
      <c r="M22" s="193">
        <v>477</v>
      </c>
      <c r="N22" s="803">
        <v>763</v>
      </c>
      <c r="O22" s="705">
        <v>1240</v>
      </c>
      <c r="P22" s="195">
        <v>117</v>
      </c>
      <c r="Q22" s="807">
        <v>429</v>
      </c>
      <c r="R22" s="703">
        <v>546</v>
      </c>
      <c r="S22" s="197"/>
      <c r="T22" s="191"/>
      <c r="U22" s="191"/>
      <c r="V22" s="191"/>
      <c r="W22" s="191"/>
    </row>
    <row r="23" spans="1:23" x14ac:dyDescent="0.2">
      <c r="A23" s="171">
        <v>2010</v>
      </c>
      <c r="B23" s="198">
        <v>1488</v>
      </c>
      <c r="C23" s="198">
        <v>5454</v>
      </c>
      <c r="D23" s="804">
        <v>308</v>
      </c>
      <c r="E23" s="784">
        <v>7250</v>
      </c>
      <c r="F23" s="198">
        <v>242</v>
      </c>
      <c r="G23" s="804">
        <v>773</v>
      </c>
      <c r="H23" s="198">
        <v>1184</v>
      </c>
      <c r="I23" s="804">
        <v>2608</v>
      </c>
      <c r="J23" s="198">
        <v>1426</v>
      </c>
      <c r="K23" s="804">
        <v>3381</v>
      </c>
      <c r="L23" s="705">
        <v>4807</v>
      </c>
      <c r="M23" s="193">
        <v>370</v>
      </c>
      <c r="N23" s="803">
        <v>667</v>
      </c>
      <c r="O23" s="705">
        <v>1037</v>
      </c>
      <c r="P23" s="195">
        <v>148</v>
      </c>
      <c r="Q23" s="807">
        <v>500</v>
      </c>
      <c r="R23" s="703">
        <v>648</v>
      </c>
      <c r="S23" s="197"/>
      <c r="T23" s="191"/>
      <c r="U23" s="191"/>
      <c r="V23" s="191"/>
      <c r="W23" s="191"/>
    </row>
    <row r="24" spans="1:23" x14ac:dyDescent="0.2">
      <c r="A24" s="171">
        <v>2011</v>
      </c>
      <c r="B24" s="193">
        <v>1535</v>
      </c>
      <c r="C24" s="193">
        <v>5623</v>
      </c>
      <c r="D24" s="803">
        <v>317</v>
      </c>
      <c r="E24" s="705">
        <v>7475</v>
      </c>
      <c r="F24" s="193">
        <v>221</v>
      </c>
      <c r="G24" s="803">
        <v>868</v>
      </c>
      <c r="H24" s="193">
        <v>1063</v>
      </c>
      <c r="I24" s="803">
        <v>2454</v>
      </c>
      <c r="J24" s="193">
        <v>1284</v>
      </c>
      <c r="K24" s="803">
        <v>3322</v>
      </c>
      <c r="L24" s="705">
        <v>4606</v>
      </c>
      <c r="M24" s="193">
        <v>425</v>
      </c>
      <c r="N24" s="803">
        <v>607</v>
      </c>
      <c r="O24" s="705">
        <v>1032</v>
      </c>
      <c r="P24" s="195">
        <v>167</v>
      </c>
      <c r="Q24" s="807">
        <v>425</v>
      </c>
      <c r="R24" s="703">
        <v>592</v>
      </c>
      <c r="S24" s="197"/>
      <c r="T24" s="191"/>
      <c r="U24" s="191"/>
      <c r="V24" s="191"/>
      <c r="W24" s="191"/>
    </row>
    <row r="25" spans="1:23" x14ac:dyDescent="0.2">
      <c r="A25" s="171">
        <v>2012</v>
      </c>
      <c r="B25" s="198">
        <v>1697</v>
      </c>
      <c r="C25" s="198">
        <v>5644</v>
      </c>
      <c r="D25" s="804">
        <v>269</v>
      </c>
      <c r="E25" s="784">
        <v>7610</v>
      </c>
      <c r="F25" s="198">
        <v>252</v>
      </c>
      <c r="G25" s="804">
        <v>1029</v>
      </c>
      <c r="H25" s="198">
        <v>1289</v>
      </c>
      <c r="I25" s="804">
        <v>3093</v>
      </c>
      <c r="J25" s="198">
        <v>1541</v>
      </c>
      <c r="K25" s="804">
        <v>4122</v>
      </c>
      <c r="L25" s="705">
        <v>5663</v>
      </c>
      <c r="M25" s="193">
        <v>495</v>
      </c>
      <c r="N25" s="803">
        <v>768</v>
      </c>
      <c r="O25" s="705">
        <v>1263</v>
      </c>
      <c r="P25" s="195">
        <v>110</v>
      </c>
      <c r="Q25" s="807">
        <v>388</v>
      </c>
      <c r="R25" s="703">
        <v>498</v>
      </c>
      <c r="S25" s="197"/>
      <c r="T25" s="191"/>
      <c r="U25" s="191"/>
      <c r="V25" s="191"/>
      <c r="W25" s="191"/>
    </row>
    <row r="26" spans="1:23" x14ac:dyDescent="0.2">
      <c r="A26" s="171">
        <v>2013</v>
      </c>
      <c r="B26" s="198">
        <v>1554</v>
      </c>
      <c r="C26" s="198">
        <v>4997</v>
      </c>
      <c r="D26" s="804">
        <v>300</v>
      </c>
      <c r="E26" s="784">
        <v>6851</v>
      </c>
      <c r="F26" s="198">
        <v>168</v>
      </c>
      <c r="G26" s="804">
        <v>904</v>
      </c>
      <c r="H26" s="198">
        <v>986</v>
      </c>
      <c r="I26" s="804">
        <v>2805</v>
      </c>
      <c r="J26" s="198">
        <v>1154</v>
      </c>
      <c r="K26" s="804">
        <v>3709</v>
      </c>
      <c r="L26" s="705">
        <v>4863</v>
      </c>
      <c r="M26" s="193">
        <v>437</v>
      </c>
      <c r="N26" s="803">
        <v>813</v>
      </c>
      <c r="O26" s="705">
        <v>1250</v>
      </c>
      <c r="P26" s="195">
        <v>94</v>
      </c>
      <c r="Q26" s="807">
        <v>338</v>
      </c>
      <c r="R26" s="703">
        <v>432</v>
      </c>
      <c r="S26" s="197"/>
      <c r="T26" s="191"/>
      <c r="U26" s="191"/>
      <c r="V26" s="191"/>
      <c r="W26" s="191"/>
    </row>
    <row r="27" spans="1:23" x14ac:dyDescent="0.2">
      <c r="A27" s="493">
        <v>2014</v>
      </c>
      <c r="B27" s="548">
        <v>1419</v>
      </c>
      <c r="C27" s="548">
        <v>4660</v>
      </c>
      <c r="D27" s="1085">
        <v>292</v>
      </c>
      <c r="E27" s="1083">
        <v>6371</v>
      </c>
      <c r="F27" s="548">
        <v>153</v>
      </c>
      <c r="G27" s="1085">
        <v>881</v>
      </c>
      <c r="H27" s="548">
        <v>907</v>
      </c>
      <c r="I27" s="1085">
        <v>2528</v>
      </c>
      <c r="J27" s="548">
        <v>1060</v>
      </c>
      <c r="K27" s="1085">
        <v>3409</v>
      </c>
      <c r="L27" s="1083">
        <v>4469</v>
      </c>
      <c r="M27" s="548">
        <v>442</v>
      </c>
      <c r="N27" s="1085">
        <v>685</v>
      </c>
      <c r="O27" s="703">
        <v>1127</v>
      </c>
      <c r="P27" s="548">
        <v>136</v>
      </c>
      <c r="Q27" s="807">
        <v>333</v>
      </c>
      <c r="R27" s="703">
        <v>469</v>
      </c>
      <c r="S27" s="197"/>
      <c r="T27" s="191"/>
      <c r="U27" s="191"/>
      <c r="V27" s="191"/>
      <c r="W27" s="191"/>
    </row>
    <row r="28" spans="1:23" x14ac:dyDescent="0.2">
      <c r="A28" s="1084">
        <v>2015</v>
      </c>
      <c r="B28" s="201">
        <v>1517</v>
      </c>
      <c r="C28" s="201">
        <v>4444</v>
      </c>
      <c r="D28" s="805">
        <v>306</v>
      </c>
      <c r="E28" s="801">
        <f>SUM(B28:D28)</f>
        <v>6267</v>
      </c>
      <c r="F28" s="201">
        <v>196</v>
      </c>
      <c r="G28" s="805">
        <v>1202</v>
      </c>
      <c r="H28" s="201">
        <v>1092</v>
      </c>
      <c r="I28" s="805">
        <v>3140</v>
      </c>
      <c r="J28" s="201">
        <f>F28+H28</f>
        <v>1288</v>
      </c>
      <c r="K28" s="805">
        <f>G28+I28</f>
        <v>4342</v>
      </c>
      <c r="L28" s="801">
        <f>SUM(J28:K28)</f>
        <v>5630</v>
      </c>
      <c r="M28" s="201">
        <v>556</v>
      </c>
      <c r="N28" s="805">
        <v>816</v>
      </c>
      <c r="O28" s="704">
        <f>M28+N28</f>
        <v>1372</v>
      </c>
      <c r="P28" s="201">
        <v>70</v>
      </c>
      <c r="Q28" s="808">
        <v>293</v>
      </c>
      <c r="R28" s="704">
        <f>P28+Q28</f>
        <v>363</v>
      </c>
      <c r="S28" s="197"/>
      <c r="T28" s="1066"/>
      <c r="U28" s="1066"/>
      <c r="V28" s="1066"/>
      <c r="W28" s="1066"/>
    </row>
    <row r="29" spans="1:23" x14ac:dyDescent="0.2">
      <c r="A29" s="1008"/>
      <c r="B29" s="971"/>
      <c r="C29" s="971"/>
      <c r="D29" s="971"/>
      <c r="E29" s="1009"/>
      <c r="F29" s="971"/>
      <c r="G29" s="971"/>
      <c r="H29" s="971"/>
      <c r="I29" s="971"/>
      <c r="J29" s="971"/>
      <c r="K29" s="971"/>
      <c r="L29" s="1009"/>
      <c r="M29" s="971"/>
      <c r="N29" s="971"/>
      <c r="O29" s="1010"/>
      <c r="P29" s="971"/>
      <c r="Q29" s="1011"/>
      <c r="R29" s="1010"/>
      <c r="S29" s="197"/>
      <c r="T29" s="985"/>
      <c r="U29" s="985"/>
      <c r="V29" s="985"/>
      <c r="W29" s="985"/>
    </row>
    <row r="30" spans="1:23" x14ac:dyDescent="0.2">
      <c r="A30" s="177" t="s">
        <v>154</v>
      </c>
      <c r="B30" s="177"/>
      <c r="C30" s="177"/>
      <c r="D30" s="177"/>
      <c r="E30" s="177"/>
      <c r="F30" s="177"/>
      <c r="G30" s="177"/>
      <c r="H30" s="177"/>
      <c r="I30" s="177"/>
      <c r="J30" s="177"/>
      <c r="K30" s="177"/>
      <c r="L30" s="177"/>
      <c r="M30" s="204"/>
      <c r="N30" s="204"/>
      <c r="O30" s="204"/>
      <c r="P30" s="187"/>
      <c r="Q30" s="204"/>
      <c r="R30" s="204"/>
      <c r="S30" s="205"/>
      <c r="T30" s="176"/>
      <c r="U30" s="176"/>
      <c r="V30" s="176"/>
      <c r="W30" s="176"/>
    </row>
    <row r="31" spans="1:23" ht="39.75" customHeight="1" x14ac:dyDescent="0.2">
      <c r="A31" s="1327" t="s">
        <v>700</v>
      </c>
      <c r="B31" s="1328"/>
      <c r="C31" s="1328"/>
      <c r="D31" s="1328"/>
      <c r="E31" s="1328"/>
      <c r="F31" s="1328"/>
      <c r="G31" s="1329"/>
      <c r="H31" s="1329"/>
      <c r="I31" s="1329"/>
      <c r="J31" s="1329"/>
      <c r="K31" s="1329"/>
      <c r="L31" s="1329"/>
      <c r="M31" s="1329"/>
      <c r="N31" s="1329"/>
      <c r="O31" s="1329"/>
      <c r="P31" s="1329"/>
      <c r="Q31" s="206"/>
      <c r="R31" s="204"/>
      <c r="S31" s="204"/>
    </row>
    <row r="32" spans="1:23" x14ac:dyDescent="0.2">
      <c r="A32" s="906" t="s">
        <v>701</v>
      </c>
      <c r="B32" s="92"/>
      <c r="C32" s="92"/>
      <c r="D32" s="92"/>
      <c r="E32" s="92"/>
      <c r="F32" s="92"/>
      <c r="G32" s="92"/>
      <c r="H32" s="92"/>
      <c r="I32" s="92"/>
      <c r="J32" s="92"/>
      <c r="K32" s="207"/>
      <c r="L32" s="207"/>
      <c r="M32" s="207"/>
      <c r="N32" s="207"/>
      <c r="O32" s="207"/>
      <c r="P32" s="207"/>
      <c r="Q32" s="207"/>
      <c r="R32" s="207"/>
      <c r="S32" s="207"/>
    </row>
    <row r="33" spans="1:19" x14ac:dyDescent="0.2">
      <c r="A33" s="906"/>
      <c r="B33" s="92"/>
      <c r="C33" s="92"/>
      <c r="D33" s="92"/>
      <c r="E33" s="92"/>
      <c r="F33" s="92"/>
      <c r="G33" s="92"/>
      <c r="H33" s="92"/>
      <c r="I33" s="92"/>
      <c r="J33" s="92"/>
      <c r="K33" s="207"/>
      <c r="L33" s="207"/>
      <c r="M33" s="207"/>
      <c r="N33" s="207"/>
      <c r="O33" s="207"/>
      <c r="P33" s="207"/>
      <c r="Q33" s="207"/>
      <c r="R33" s="207"/>
      <c r="S33" s="207"/>
    </row>
    <row r="34" spans="1:19" x14ac:dyDescent="0.2">
      <c r="A34" s="92" t="s">
        <v>99</v>
      </c>
      <c r="B34" s="208"/>
      <c r="C34" s="208"/>
      <c r="D34" s="208"/>
      <c r="E34" s="208"/>
      <c r="F34" s="208"/>
      <c r="G34" s="208"/>
      <c r="H34" s="208"/>
      <c r="I34" s="208"/>
      <c r="J34" s="208"/>
      <c r="K34" s="208"/>
      <c r="L34" s="208"/>
      <c r="M34" s="209"/>
      <c r="N34" s="210"/>
      <c r="O34" s="210"/>
      <c r="P34" s="210"/>
      <c r="Q34" s="176"/>
      <c r="R34" s="176"/>
    </row>
    <row r="35" spans="1:19" x14ac:dyDescent="0.2">
      <c r="A35" s="93" t="s">
        <v>102</v>
      </c>
      <c r="B35" s="208"/>
      <c r="C35" s="208"/>
      <c r="D35" s="208"/>
      <c r="E35" s="208"/>
      <c r="F35" s="208"/>
      <c r="G35" s="208"/>
      <c r="H35" s="208"/>
      <c r="I35" s="208"/>
      <c r="J35" s="208"/>
      <c r="K35" s="208"/>
      <c r="L35" s="208"/>
      <c r="M35" s="209"/>
      <c r="N35" s="210"/>
      <c r="O35" s="210"/>
      <c r="P35" s="210"/>
      <c r="Q35" s="176"/>
      <c r="R35" s="176"/>
    </row>
    <row r="36" spans="1:19" x14ac:dyDescent="0.2">
      <c r="A36" s="208"/>
      <c r="B36" s="208"/>
      <c r="C36" s="208"/>
      <c r="D36" s="208"/>
      <c r="E36" s="208"/>
      <c r="F36" s="208"/>
      <c r="G36" s="208"/>
      <c r="H36" s="208"/>
      <c r="I36" s="208"/>
      <c r="J36" s="208"/>
      <c r="K36" s="208"/>
      <c r="L36" s="208"/>
      <c r="M36" s="209"/>
      <c r="N36" s="210"/>
      <c r="O36" s="210"/>
      <c r="P36" s="210"/>
      <c r="Q36" s="176"/>
      <c r="R36" s="176"/>
    </row>
    <row r="37" spans="1:19" x14ac:dyDescent="0.2">
      <c r="A37" s="208"/>
      <c r="B37" s="211"/>
      <c r="C37" s="211"/>
      <c r="D37" s="211"/>
      <c r="E37" s="211"/>
      <c r="F37" s="211"/>
      <c r="G37" s="211"/>
      <c r="H37" s="211"/>
      <c r="I37" s="211"/>
      <c r="J37" s="211"/>
      <c r="K37" s="211"/>
      <c r="L37" s="211"/>
      <c r="M37" s="211"/>
      <c r="N37" s="211"/>
      <c r="O37" s="211"/>
      <c r="P37" s="211"/>
      <c r="Q37" s="211"/>
      <c r="R37" s="211"/>
    </row>
    <row r="38" spans="1:19" x14ac:dyDescent="0.2">
      <c r="A38" s="212"/>
      <c r="B38" s="212"/>
      <c r="C38" s="212"/>
      <c r="D38" s="212"/>
      <c r="E38" s="212"/>
      <c r="F38" s="212"/>
      <c r="G38" s="212"/>
      <c r="H38" s="212"/>
      <c r="I38" s="212"/>
      <c r="J38" s="212"/>
      <c r="K38" s="212"/>
      <c r="L38" s="212"/>
      <c r="M38" s="213"/>
      <c r="N38" s="214"/>
      <c r="O38" s="214"/>
      <c r="P38" s="214"/>
      <c r="Q38" s="176"/>
      <c r="R38" s="176"/>
    </row>
    <row r="39" spans="1:19" x14ac:dyDescent="0.2">
      <c r="A39" s="215"/>
      <c r="B39" s="215"/>
      <c r="C39" s="215"/>
      <c r="D39" s="215"/>
      <c r="E39" s="215"/>
      <c r="F39" s="215"/>
      <c r="G39" s="215"/>
      <c r="H39" s="215"/>
      <c r="I39" s="215"/>
      <c r="J39" s="215"/>
      <c r="K39" s="215"/>
      <c r="L39" s="215"/>
      <c r="M39" s="209"/>
      <c r="N39" s="210"/>
      <c r="O39" s="210"/>
      <c r="P39" s="210"/>
      <c r="Q39" s="176"/>
      <c r="R39" s="176"/>
    </row>
    <row r="40" spans="1:19" x14ac:dyDescent="0.2">
      <c r="A40" s="216"/>
      <c r="B40" s="216"/>
      <c r="C40" s="216"/>
      <c r="D40" s="216"/>
      <c r="E40" s="216"/>
      <c r="F40" s="216"/>
      <c r="G40" s="216"/>
      <c r="H40" s="216"/>
      <c r="I40" s="216"/>
      <c r="J40" s="216"/>
      <c r="K40" s="216"/>
      <c r="L40" s="216"/>
      <c r="M40" s="209"/>
      <c r="N40" s="210"/>
      <c r="O40" s="210"/>
      <c r="P40" s="210"/>
      <c r="Q40" s="176"/>
      <c r="R40" s="176"/>
    </row>
    <row r="41" spans="1:19" x14ac:dyDescent="0.2">
      <c r="A41" s="217"/>
      <c r="B41" s="217"/>
      <c r="C41" s="217"/>
      <c r="D41" s="217"/>
      <c r="E41" s="217"/>
      <c r="F41" s="217"/>
      <c r="G41" s="217"/>
      <c r="H41" s="217"/>
      <c r="I41" s="217"/>
      <c r="J41" s="217"/>
      <c r="K41" s="217"/>
      <c r="L41" s="217"/>
      <c r="M41" s="209"/>
      <c r="N41" s="210"/>
      <c r="O41" s="210"/>
      <c r="P41" s="210"/>
      <c r="Q41" s="176"/>
      <c r="R41" s="176"/>
    </row>
    <row r="42" spans="1:19" x14ac:dyDescent="0.2">
      <c r="A42" s="217"/>
      <c r="B42" s="217"/>
      <c r="C42" s="217"/>
      <c r="D42" s="217"/>
      <c r="E42" s="217"/>
      <c r="F42" s="217"/>
      <c r="G42" s="217"/>
      <c r="H42" s="217"/>
      <c r="I42" s="217"/>
      <c r="J42" s="217"/>
      <c r="K42" s="217"/>
      <c r="L42" s="217"/>
      <c r="M42" s="209"/>
      <c r="N42" s="210"/>
      <c r="O42" s="210"/>
      <c r="P42" s="210"/>
      <c r="Q42" s="176"/>
      <c r="R42" s="176"/>
    </row>
    <row r="43" spans="1:19" x14ac:dyDescent="0.2">
      <c r="A43" s="212"/>
      <c r="B43" s="212"/>
      <c r="C43" s="212"/>
      <c r="D43" s="212"/>
      <c r="E43" s="212"/>
      <c r="F43" s="212"/>
      <c r="G43" s="212"/>
      <c r="H43" s="212"/>
      <c r="I43" s="212"/>
      <c r="J43" s="212"/>
      <c r="K43" s="212"/>
      <c r="L43" s="212"/>
      <c r="M43" s="213"/>
      <c r="N43" s="214"/>
      <c r="O43" s="214"/>
      <c r="P43" s="214"/>
      <c r="Q43" s="176"/>
      <c r="R43" s="176"/>
    </row>
    <row r="44" spans="1:19" x14ac:dyDescent="0.2">
      <c r="A44" s="215"/>
      <c r="B44" s="215"/>
      <c r="C44" s="215"/>
      <c r="D44" s="215"/>
      <c r="E44" s="215"/>
      <c r="F44" s="215"/>
      <c r="G44" s="215"/>
      <c r="H44" s="215"/>
      <c r="I44" s="215"/>
      <c r="J44" s="215"/>
      <c r="K44" s="215"/>
      <c r="L44" s="215"/>
      <c r="M44" s="209"/>
      <c r="N44" s="210"/>
      <c r="O44" s="210"/>
      <c r="P44" s="210"/>
      <c r="Q44" s="176"/>
      <c r="R44" s="176"/>
    </row>
    <row r="45" spans="1:19" x14ac:dyDescent="0.2">
      <c r="A45" s="216"/>
      <c r="B45" s="216"/>
      <c r="C45" s="216"/>
      <c r="D45" s="216"/>
      <c r="E45" s="216"/>
      <c r="F45" s="216"/>
      <c r="G45" s="216"/>
      <c r="H45" s="216"/>
      <c r="I45" s="216"/>
      <c r="J45" s="216"/>
      <c r="K45" s="216"/>
      <c r="L45" s="216"/>
      <c r="M45" s="209"/>
      <c r="N45" s="210"/>
      <c r="O45" s="210"/>
      <c r="P45" s="210"/>
      <c r="Q45" s="176"/>
      <c r="R45" s="176"/>
    </row>
    <row r="46" spans="1:19" x14ac:dyDescent="0.2">
      <c r="A46" s="217"/>
      <c r="B46" s="217"/>
      <c r="C46" s="217"/>
      <c r="D46" s="217"/>
      <c r="E46" s="217"/>
      <c r="F46" s="217"/>
      <c r="G46" s="217"/>
      <c r="H46" s="217"/>
      <c r="I46" s="217"/>
      <c r="J46" s="217"/>
      <c r="K46" s="217"/>
      <c r="L46" s="217"/>
      <c r="M46" s="209"/>
      <c r="N46" s="210"/>
      <c r="O46" s="210"/>
      <c r="P46" s="210"/>
      <c r="Q46" s="176"/>
      <c r="R46" s="176"/>
    </row>
    <row r="47" spans="1:19" x14ac:dyDescent="0.2">
      <c r="A47" s="217"/>
      <c r="B47" s="217"/>
      <c r="C47" s="217"/>
      <c r="D47" s="217"/>
      <c r="E47" s="217"/>
      <c r="F47" s="217"/>
      <c r="G47" s="217"/>
      <c r="H47" s="217"/>
      <c r="I47" s="217"/>
      <c r="J47" s="217"/>
      <c r="K47" s="217"/>
      <c r="L47" s="217"/>
      <c r="M47" s="209"/>
      <c r="N47" s="210"/>
      <c r="O47" s="210"/>
      <c r="P47" s="210"/>
      <c r="Q47" s="176"/>
      <c r="R47" s="176"/>
    </row>
    <row r="48" spans="1:19" x14ac:dyDescent="0.2">
      <c r="A48" s="212"/>
      <c r="B48" s="212"/>
      <c r="C48" s="212"/>
      <c r="D48" s="212"/>
      <c r="E48" s="212"/>
      <c r="F48" s="212"/>
      <c r="G48" s="212"/>
      <c r="H48" s="212"/>
      <c r="I48" s="212"/>
      <c r="J48" s="212"/>
      <c r="K48" s="212"/>
      <c r="L48" s="212"/>
      <c r="M48" s="213"/>
      <c r="N48" s="214"/>
      <c r="O48" s="214"/>
      <c r="P48" s="214"/>
      <c r="Q48" s="176"/>
      <c r="R48" s="176"/>
    </row>
    <row r="49" spans="1:18" x14ac:dyDescent="0.2">
      <c r="A49" s="212"/>
      <c r="B49" s="212"/>
      <c r="C49" s="212"/>
      <c r="D49" s="212"/>
      <c r="E49" s="212"/>
      <c r="F49" s="212"/>
      <c r="G49" s="212"/>
      <c r="H49" s="212"/>
      <c r="I49" s="212"/>
      <c r="J49" s="212"/>
      <c r="K49" s="212"/>
      <c r="L49" s="212"/>
      <c r="M49" s="213"/>
      <c r="N49" s="218"/>
      <c r="O49" s="218"/>
      <c r="P49" s="218"/>
      <c r="Q49" s="176"/>
      <c r="R49" s="176"/>
    </row>
    <row r="50" spans="1:18" x14ac:dyDescent="0.2">
      <c r="A50" s="176"/>
      <c r="B50" s="176"/>
      <c r="C50" s="176"/>
      <c r="D50" s="176"/>
      <c r="E50" s="176"/>
      <c r="F50" s="176"/>
      <c r="G50" s="176"/>
      <c r="H50" s="176"/>
      <c r="I50" s="176"/>
      <c r="J50" s="176"/>
      <c r="K50" s="176"/>
      <c r="L50" s="176"/>
      <c r="M50" s="176"/>
      <c r="N50" s="176"/>
      <c r="O50" s="176"/>
      <c r="P50" s="176"/>
      <c r="Q50" s="176"/>
      <c r="R50" s="176"/>
    </row>
    <row r="51" spans="1:18" x14ac:dyDescent="0.2">
      <c r="A51" s="176"/>
      <c r="B51" s="176"/>
      <c r="C51" s="176"/>
      <c r="D51" s="176"/>
      <c r="E51" s="176"/>
      <c r="F51" s="176"/>
      <c r="G51" s="176"/>
      <c r="H51" s="176"/>
      <c r="I51" s="176"/>
      <c r="J51" s="176"/>
      <c r="K51" s="176"/>
      <c r="L51" s="176"/>
      <c r="M51" s="176"/>
      <c r="N51" s="176"/>
      <c r="O51" s="176"/>
      <c r="P51" s="176"/>
      <c r="Q51" s="176"/>
      <c r="R51" s="176"/>
    </row>
    <row r="52" spans="1:18" x14ac:dyDescent="0.2">
      <c r="A52" s="176"/>
      <c r="B52" s="176"/>
      <c r="C52" s="176"/>
      <c r="D52" s="176"/>
      <c r="E52" s="176"/>
      <c r="F52" s="176"/>
      <c r="G52" s="176"/>
      <c r="H52" s="176"/>
      <c r="I52" s="176"/>
      <c r="J52" s="176"/>
      <c r="K52" s="176"/>
      <c r="L52" s="176"/>
      <c r="M52" s="176"/>
      <c r="N52" s="176"/>
      <c r="O52" s="176"/>
      <c r="P52" s="176"/>
      <c r="Q52" s="176"/>
      <c r="R52" s="176"/>
    </row>
    <row r="53" spans="1:18" x14ac:dyDescent="0.2">
      <c r="A53" s="176"/>
      <c r="B53" s="176"/>
      <c r="C53" s="176"/>
      <c r="D53" s="176"/>
      <c r="E53" s="176"/>
      <c r="F53" s="176"/>
      <c r="G53" s="176"/>
      <c r="H53" s="176"/>
      <c r="I53" s="176"/>
      <c r="J53" s="176"/>
      <c r="K53" s="176"/>
      <c r="L53" s="176"/>
      <c r="M53" s="176"/>
      <c r="N53" s="176"/>
      <c r="O53" s="176"/>
      <c r="P53" s="176"/>
      <c r="Q53" s="176"/>
      <c r="R53" s="176"/>
    </row>
    <row r="54" spans="1:18" x14ac:dyDescent="0.2">
      <c r="A54" s="176"/>
      <c r="B54" s="176"/>
      <c r="C54" s="176"/>
      <c r="D54" s="176"/>
      <c r="E54" s="176"/>
      <c r="F54" s="176"/>
      <c r="G54" s="176"/>
      <c r="H54" s="176"/>
      <c r="I54" s="176"/>
      <c r="J54" s="176"/>
      <c r="K54" s="176"/>
      <c r="L54" s="176"/>
      <c r="M54" s="176"/>
      <c r="N54" s="176"/>
      <c r="O54" s="176"/>
      <c r="P54" s="176"/>
      <c r="Q54" s="176"/>
      <c r="R54" s="176"/>
    </row>
    <row r="55" spans="1:18" x14ac:dyDescent="0.2">
      <c r="A55" s="176"/>
      <c r="B55" s="176"/>
      <c r="C55" s="176"/>
      <c r="D55" s="176"/>
      <c r="E55" s="176"/>
      <c r="F55" s="176"/>
      <c r="G55" s="176"/>
      <c r="H55" s="176"/>
      <c r="I55" s="176"/>
      <c r="J55" s="176"/>
      <c r="K55" s="176"/>
      <c r="L55" s="176"/>
      <c r="M55" s="176"/>
      <c r="N55" s="176"/>
      <c r="O55" s="176"/>
      <c r="P55" s="176"/>
      <c r="Q55" s="176"/>
      <c r="R55" s="176"/>
    </row>
    <row r="56" spans="1:18" x14ac:dyDescent="0.2">
      <c r="A56" s="176"/>
      <c r="B56" s="176"/>
      <c r="C56" s="176"/>
      <c r="D56" s="176"/>
      <c r="E56" s="176"/>
      <c r="F56" s="176"/>
      <c r="G56" s="176"/>
      <c r="H56" s="176"/>
      <c r="I56" s="176"/>
      <c r="J56" s="176"/>
      <c r="K56" s="176"/>
      <c r="L56" s="176"/>
      <c r="M56" s="176"/>
      <c r="N56" s="176"/>
      <c r="O56" s="176"/>
      <c r="P56" s="176"/>
      <c r="Q56" s="176"/>
      <c r="R56" s="176"/>
    </row>
    <row r="57" spans="1:18" x14ac:dyDescent="0.2">
      <c r="A57" s="176"/>
      <c r="B57" s="176"/>
      <c r="C57" s="176"/>
      <c r="D57" s="176"/>
      <c r="E57" s="176"/>
      <c r="F57" s="176"/>
      <c r="G57" s="176"/>
      <c r="H57" s="176"/>
      <c r="I57" s="176"/>
      <c r="J57" s="176"/>
      <c r="K57" s="176"/>
      <c r="L57" s="176"/>
      <c r="M57" s="176"/>
      <c r="N57" s="176"/>
      <c r="O57" s="176"/>
      <c r="P57" s="176"/>
      <c r="Q57" s="176"/>
      <c r="R57" s="176"/>
    </row>
    <row r="58" spans="1:18" x14ac:dyDescent="0.2">
      <c r="A58" s="176"/>
      <c r="B58" s="176"/>
      <c r="C58" s="176"/>
      <c r="D58" s="176"/>
      <c r="E58" s="176"/>
      <c r="F58" s="176"/>
      <c r="G58" s="176"/>
      <c r="H58" s="176"/>
      <c r="I58" s="176"/>
      <c r="J58" s="176"/>
      <c r="K58" s="176"/>
      <c r="L58" s="176"/>
      <c r="M58" s="176"/>
      <c r="N58" s="176"/>
      <c r="O58" s="176"/>
      <c r="P58" s="176"/>
      <c r="Q58" s="176"/>
      <c r="R58" s="176"/>
    </row>
    <row r="59" spans="1:18" x14ac:dyDescent="0.2">
      <c r="A59" s="176"/>
      <c r="B59" s="176"/>
      <c r="C59" s="176"/>
      <c r="D59" s="176"/>
      <c r="E59" s="176"/>
      <c r="F59" s="176"/>
      <c r="G59" s="176"/>
      <c r="H59" s="176"/>
      <c r="I59" s="176"/>
      <c r="J59" s="176"/>
      <c r="K59" s="176"/>
      <c r="L59" s="176"/>
      <c r="M59" s="176"/>
      <c r="N59" s="176"/>
      <c r="O59" s="176"/>
      <c r="P59" s="176"/>
      <c r="Q59" s="176"/>
      <c r="R59" s="176"/>
    </row>
    <row r="60" spans="1:18" x14ac:dyDescent="0.2">
      <c r="A60" s="176"/>
      <c r="B60" s="176"/>
      <c r="C60" s="176"/>
      <c r="D60" s="176"/>
      <c r="E60" s="176"/>
      <c r="F60" s="176"/>
      <c r="G60" s="176"/>
      <c r="H60" s="176"/>
      <c r="I60" s="176"/>
      <c r="J60" s="176"/>
      <c r="K60" s="176"/>
      <c r="L60" s="176"/>
      <c r="M60" s="176"/>
      <c r="N60" s="176"/>
      <c r="O60" s="176"/>
      <c r="P60" s="176"/>
      <c r="Q60" s="176"/>
      <c r="R60" s="176"/>
    </row>
    <row r="61" spans="1:18" x14ac:dyDescent="0.2">
      <c r="A61" s="176"/>
      <c r="B61" s="176"/>
      <c r="C61" s="176"/>
      <c r="D61" s="176"/>
      <c r="E61" s="176"/>
      <c r="F61" s="176"/>
      <c r="G61" s="176"/>
      <c r="H61" s="176"/>
      <c r="I61" s="176"/>
      <c r="J61" s="176"/>
      <c r="K61" s="176"/>
      <c r="L61" s="176"/>
      <c r="M61" s="176"/>
      <c r="N61" s="176"/>
      <c r="O61" s="176"/>
      <c r="P61" s="176"/>
      <c r="Q61" s="176"/>
      <c r="R61" s="176"/>
    </row>
    <row r="62" spans="1:18" x14ac:dyDescent="0.2">
      <c r="A62" s="176"/>
      <c r="B62" s="176"/>
      <c r="C62" s="176"/>
      <c r="D62" s="176"/>
      <c r="E62" s="176"/>
      <c r="F62" s="176"/>
      <c r="G62" s="176"/>
      <c r="H62" s="176"/>
      <c r="I62" s="176"/>
      <c r="J62" s="176"/>
      <c r="K62" s="176"/>
      <c r="L62" s="176"/>
      <c r="M62" s="176"/>
      <c r="N62" s="176"/>
      <c r="O62" s="176"/>
      <c r="P62" s="176"/>
      <c r="Q62" s="176"/>
      <c r="R62" s="176"/>
    </row>
    <row r="63" spans="1:18" x14ac:dyDescent="0.2">
      <c r="A63" s="176"/>
      <c r="B63" s="176"/>
      <c r="C63" s="176"/>
      <c r="D63" s="176"/>
      <c r="E63" s="176"/>
      <c r="F63" s="176"/>
      <c r="G63" s="176"/>
      <c r="H63" s="176"/>
      <c r="I63" s="176"/>
      <c r="J63" s="176"/>
      <c r="K63" s="176"/>
      <c r="L63" s="176"/>
      <c r="M63" s="176"/>
      <c r="N63" s="176"/>
      <c r="O63" s="176"/>
      <c r="P63" s="176"/>
      <c r="Q63" s="176"/>
      <c r="R63" s="176"/>
    </row>
    <row r="64" spans="1:18" x14ac:dyDescent="0.2">
      <c r="A64" s="176"/>
      <c r="B64" s="176"/>
      <c r="C64" s="176"/>
      <c r="D64" s="176"/>
      <c r="E64" s="176"/>
      <c r="F64" s="176"/>
      <c r="G64" s="176"/>
      <c r="H64" s="176"/>
      <c r="I64" s="176"/>
      <c r="J64" s="176"/>
      <c r="K64" s="176"/>
      <c r="L64" s="176"/>
      <c r="M64" s="176"/>
      <c r="N64" s="176"/>
      <c r="O64" s="176"/>
      <c r="P64" s="176"/>
      <c r="Q64" s="176"/>
      <c r="R64" s="176"/>
    </row>
    <row r="65" spans="1:18" x14ac:dyDescent="0.2">
      <c r="A65" s="176"/>
      <c r="B65" s="176"/>
      <c r="C65" s="176"/>
      <c r="D65" s="176"/>
      <c r="E65" s="176"/>
      <c r="F65" s="176"/>
      <c r="G65" s="176"/>
      <c r="H65" s="176"/>
      <c r="I65" s="176"/>
      <c r="J65" s="176"/>
      <c r="K65" s="176"/>
      <c r="L65" s="176"/>
      <c r="M65" s="176"/>
      <c r="N65" s="176"/>
      <c r="O65" s="176"/>
      <c r="P65" s="176"/>
      <c r="Q65" s="176"/>
      <c r="R65" s="176"/>
    </row>
    <row r="66" spans="1:18" x14ac:dyDescent="0.2">
      <c r="A66" s="176"/>
      <c r="B66" s="176"/>
      <c r="C66" s="176"/>
      <c r="D66" s="176"/>
      <c r="E66" s="176"/>
      <c r="F66" s="176"/>
      <c r="G66" s="176"/>
      <c r="H66" s="176"/>
      <c r="I66" s="176"/>
      <c r="J66" s="176"/>
      <c r="K66" s="176"/>
      <c r="L66" s="176"/>
      <c r="M66" s="176"/>
      <c r="N66" s="176"/>
      <c r="O66" s="176"/>
      <c r="P66" s="176"/>
      <c r="Q66" s="176"/>
      <c r="R66" s="176"/>
    </row>
    <row r="67" spans="1:18" x14ac:dyDescent="0.2">
      <c r="A67" s="176"/>
      <c r="B67" s="176"/>
      <c r="C67" s="176"/>
      <c r="D67" s="176"/>
      <c r="E67" s="176"/>
      <c r="F67" s="176"/>
      <c r="G67" s="176"/>
      <c r="H67" s="176"/>
      <c r="I67" s="176"/>
      <c r="J67" s="176"/>
      <c r="K67" s="176"/>
      <c r="L67" s="176"/>
      <c r="M67" s="176"/>
      <c r="N67" s="176"/>
      <c r="O67" s="176"/>
      <c r="P67" s="176"/>
      <c r="Q67" s="176"/>
      <c r="R67" s="176"/>
    </row>
    <row r="68" spans="1:18" x14ac:dyDescent="0.2">
      <c r="A68" s="176"/>
      <c r="B68" s="176"/>
      <c r="C68" s="176"/>
      <c r="D68" s="176"/>
      <c r="E68" s="176"/>
      <c r="F68" s="176"/>
      <c r="G68" s="176"/>
      <c r="H68" s="176"/>
      <c r="I68" s="176"/>
      <c r="J68" s="176"/>
      <c r="K68" s="176"/>
      <c r="L68" s="176"/>
      <c r="M68" s="176"/>
      <c r="N68" s="176"/>
      <c r="O68" s="176"/>
      <c r="P68" s="176"/>
      <c r="Q68" s="176"/>
      <c r="R68" s="176"/>
    </row>
    <row r="69" spans="1:18" x14ac:dyDescent="0.2">
      <c r="A69" s="176"/>
      <c r="B69" s="176"/>
      <c r="C69" s="176"/>
      <c r="D69" s="176"/>
      <c r="E69" s="176"/>
      <c r="F69" s="176"/>
      <c r="G69" s="176"/>
      <c r="H69" s="176"/>
      <c r="I69" s="176"/>
      <c r="J69" s="176"/>
      <c r="K69" s="176"/>
      <c r="L69" s="176"/>
      <c r="M69" s="176"/>
      <c r="N69" s="176"/>
      <c r="O69" s="176"/>
      <c r="P69" s="176"/>
      <c r="Q69" s="176"/>
      <c r="R69" s="176"/>
    </row>
    <row r="70" spans="1:18" x14ac:dyDescent="0.2">
      <c r="A70" s="176"/>
      <c r="B70" s="176"/>
      <c r="C70" s="176"/>
      <c r="D70" s="176"/>
      <c r="E70" s="176"/>
      <c r="F70" s="176"/>
      <c r="G70" s="176"/>
      <c r="H70" s="176"/>
      <c r="I70" s="176"/>
      <c r="J70" s="176"/>
      <c r="K70" s="176"/>
      <c r="L70" s="176"/>
      <c r="M70" s="176"/>
      <c r="N70" s="176"/>
      <c r="O70" s="176"/>
      <c r="P70" s="176"/>
      <c r="Q70" s="176"/>
      <c r="R70" s="176"/>
    </row>
    <row r="71" spans="1:18" x14ac:dyDescent="0.2">
      <c r="A71" s="176"/>
      <c r="B71" s="176"/>
      <c r="C71" s="176"/>
      <c r="D71" s="176"/>
      <c r="E71" s="176"/>
      <c r="F71" s="176"/>
      <c r="G71" s="176"/>
      <c r="H71" s="176"/>
      <c r="I71" s="176"/>
      <c r="J71" s="176"/>
      <c r="K71" s="176"/>
      <c r="L71" s="176"/>
      <c r="M71" s="176"/>
      <c r="N71" s="176"/>
      <c r="O71" s="176"/>
      <c r="P71" s="176"/>
      <c r="Q71" s="176"/>
      <c r="R71" s="176"/>
    </row>
    <row r="72" spans="1:18" x14ac:dyDescent="0.2">
      <c r="A72" s="176"/>
      <c r="B72" s="176"/>
      <c r="C72" s="176"/>
      <c r="D72" s="176"/>
      <c r="E72" s="176"/>
      <c r="F72" s="176"/>
      <c r="G72" s="176"/>
      <c r="H72" s="176"/>
      <c r="I72" s="176"/>
      <c r="J72" s="176"/>
      <c r="K72" s="176"/>
      <c r="L72" s="176"/>
      <c r="M72" s="176"/>
      <c r="N72" s="176"/>
      <c r="O72" s="176"/>
      <c r="P72" s="176"/>
      <c r="Q72" s="176"/>
      <c r="R72" s="176"/>
    </row>
    <row r="73" spans="1:18" x14ac:dyDescent="0.2">
      <c r="A73" s="176"/>
      <c r="B73" s="176"/>
      <c r="C73" s="176"/>
      <c r="D73" s="176"/>
      <c r="E73" s="176"/>
      <c r="F73" s="176"/>
      <c r="G73" s="176"/>
      <c r="H73" s="176"/>
      <c r="I73" s="176"/>
      <c r="J73" s="176"/>
      <c r="K73" s="176"/>
      <c r="L73" s="176"/>
      <c r="M73" s="176"/>
      <c r="N73" s="176"/>
      <c r="O73" s="176"/>
      <c r="P73" s="176"/>
      <c r="Q73" s="176"/>
      <c r="R73" s="176"/>
    </row>
    <row r="74" spans="1:18" x14ac:dyDescent="0.2">
      <c r="A74" s="176"/>
      <c r="B74" s="176"/>
      <c r="C74" s="176"/>
      <c r="D74" s="176"/>
      <c r="E74" s="176"/>
      <c r="F74" s="176"/>
      <c r="G74" s="176"/>
      <c r="H74" s="176"/>
      <c r="I74" s="176"/>
      <c r="J74" s="176"/>
      <c r="K74" s="176"/>
      <c r="L74" s="176"/>
      <c r="M74" s="176"/>
      <c r="N74" s="176"/>
      <c r="O74" s="176"/>
      <c r="P74" s="176"/>
      <c r="Q74" s="176"/>
      <c r="R74" s="176"/>
    </row>
    <row r="75" spans="1:18" x14ac:dyDescent="0.2">
      <c r="A75" s="176"/>
      <c r="B75" s="176"/>
      <c r="C75" s="176"/>
      <c r="D75" s="176"/>
      <c r="E75" s="176"/>
      <c r="F75" s="176"/>
      <c r="G75" s="176"/>
      <c r="H75" s="176"/>
      <c r="I75" s="176"/>
      <c r="J75" s="176"/>
      <c r="K75" s="176"/>
      <c r="L75" s="176"/>
      <c r="M75" s="176"/>
      <c r="N75" s="176"/>
      <c r="O75" s="176"/>
      <c r="P75" s="176"/>
      <c r="Q75" s="176"/>
      <c r="R75" s="176"/>
    </row>
    <row r="76" spans="1:18" x14ac:dyDescent="0.2">
      <c r="A76" s="176"/>
      <c r="B76" s="176"/>
      <c r="C76" s="176"/>
      <c r="D76" s="176"/>
      <c r="E76" s="176"/>
      <c r="F76" s="176"/>
      <c r="G76" s="176"/>
      <c r="H76" s="176"/>
      <c r="I76" s="176"/>
      <c r="J76" s="176"/>
      <c r="K76" s="176"/>
      <c r="L76" s="176"/>
      <c r="M76" s="176"/>
      <c r="N76" s="176"/>
      <c r="O76" s="176"/>
      <c r="P76" s="176"/>
      <c r="Q76" s="176"/>
      <c r="R76" s="176"/>
    </row>
    <row r="77" spans="1:18" x14ac:dyDescent="0.2">
      <c r="A77" s="176"/>
      <c r="B77" s="176"/>
      <c r="C77" s="176"/>
      <c r="D77" s="176"/>
      <c r="E77" s="176"/>
      <c r="F77" s="176"/>
      <c r="G77" s="176"/>
      <c r="H77" s="176"/>
      <c r="I77" s="176"/>
      <c r="J77" s="176"/>
      <c r="K77" s="176"/>
      <c r="L77" s="176"/>
      <c r="M77" s="176"/>
      <c r="N77" s="176"/>
      <c r="O77" s="176"/>
      <c r="P77" s="176"/>
      <c r="Q77" s="176"/>
      <c r="R77" s="176"/>
    </row>
    <row r="78" spans="1:18" x14ac:dyDescent="0.2">
      <c r="A78" s="176"/>
      <c r="B78" s="176"/>
      <c r="C78" s="176"/>
      <c r="D78" s="176"/>
      <c r="E78" s="176"/>
      <c r="F78" s="176"/>
      <c r="G78" s="176"/>
      <c r="H78" s="176"/>
      <c r="I78" s="176"/>
      <c r="J78" s="176"/>
      <c r="K78" s="176"/>
      <c r="L78" s="176"/>
      <c r="M78" s="176"/>
      <c r="N78" s="176"/>
      <c r="O78" s="176"/>
      <c r="P78" s="176"/>
      <c r="Q78" s="176"/>
      <c r="R78" s="176"/>
    </row>
    <row r="79" spans="1:18" x14ac:dyDescent="0.2">
      <c r="A79" s="176"/>
      <c r="B79" s="176"/>
      <c r="C79" s="176"/>
      <c r="D79" s="176"/>
      <c r="E79" s="176"/>
      <c r="F79" s="176"/>
      <c r="G79" s="176"/>
      <c r="H79" s="176"/>
      <c r="I79" s="176"/>
      <c r="J79" s="176"/>
      <c r="K79" s="176"/>
      <c r="L79" s="176"/>
      <c r="M79" s="176"/>
      <c r="N79" s="176"/>
      <c r="O79" s="176"/>
      <c r="P79" s="176"/>
      <c r="Q79" s="176"/>
      <c r="R79" s="176"/>
    </row>
    <row r="80" spans="1:18" x14ac:dyDescent="0.2">
      <c r="A80" s="176"/>
      <c r="B80" s="176"/>
      <c r="C80" s="176"/>
      <c r="D80" s="176"/>
      <c r="E80" s="176"/>
      <c r="F80" s="176"/>
      <c r="G80" s="176"/>
      <c r="H80" s="176"/>
      <c r="I80" s="176"/>
      <c r="J80" s="176"/>
      <c r="K80" s="176"/>
      <c r="L80" s="176"/>
      <c r="M80" s="176"/>
      <c r="N80" s="176"/>
      <c r="O80" s="176"/>
      <c r="P80" s="176"/>
      <c r="Q80" s="176"/>
      <c r="R80" s="176"/>
    </row>
    <row r="81" spans="1:18" x14ac:dyDescent="0.2">
      <c r="A81" s="176"/>
      <c r="B81" s="176"/>
      <c r="C81" s="176"/>
      <c r="D81" s="176"/>
      <c r="E81" s="176"/>
      <c r="F81" s="176"/>
      <c r="G81" s="176"/>
      <c r="H81" s="176"/>
      <c r="I81" s="176"/>
      <c r="J81" s="176"/>
      <c r="K81" s="176"/>
      <c r="L81" s="176"/>
      <c r="M81" s="176"/>
      <c r="N81" s="176"/>
      <c r="O81" s="176"/>
      <c r="P81" s="176"/>
      <c r="Q81" s="176"/>
      <c r="R81" s="176"/>
    </row>
    <row r="82" spans="1:18" x14ac:dyDescent="0.2">
      <c r="A82" s="176"/>
      <c r="B82" s="176"/>
      <c r="C82" s="176"/>
      <c r="D82" s="176"/>
      <c r="E82" s="176"/>
      <c r="F82" s="176"/>
      <c r="G82" s="176"/>
      <c r="H82" s="176"/>
      <c r="I82" s="176"/>
      <c r="J82" s="176"/>
      <c r="K82" s="176"/>
      <c r="L82" s="176"/>
      <c r="M82" s="176"/>
      <c r="N82" s="176"/>
      <c r="O82" s="176"/>
      <c r="P82" s="176"/>
      <c r="Q82" s="176"/>
      <c r="R82" s="176"/>
    </row>
    <row r="83" spans="1:18" x14ac:dyDescent="0.2">
      <c r="A83" s="176"/>
      <c r="B83" s="176"/>
      <c r="C83" s="176"/>
      <c r="D83" s="176"/>
      <c r="E83" s="176"/>
      <c r="F83" s="176"/>
      <c r="G83" s="176"/>
      <c r="H83" s="176"/>
      <c r="I83" s="176"/>
      <c r="J83" s="176"/>
      <c r="K83" s="176"/>
      <c r="L83" s="176"/>
      <c r="M83" s="176"/>
      <c r="N83" s="176"/>
      <c r="O83" s="176"/>
      <c r="P83" s="176"/>
      <c r="Q83" s="176"/>
      <c r="R83" s="176"/>
    </row>
    <row r="84" spans="1:18" x14ac:dyDescent="0.2">
      <c r="A84" s="176"/>
      <c r="B84" s="176"/>
      <c r="C84" s="176"/>
      <c r="D84" s="176"/>
      <c r="E84" s="176"/>
      <c r="F84" s="176"/>
      <c r="G84" s="176"/>
      <c r="H84" s="176"/>
      <c r="I84" s="176"/>
      <c r="J84" s="176"/>
      <c r="K84" s="176"/>
      <c r="L84" s="176"/>
      <c r="M84" s="176"/>
      <c r="N84" s="176"/>
      <c r="O84" s="176"/>
      <c r="P84" s="176"/>
      <c r="Q84" s="176"/>
      <c r="R84" s="176"/>
    </row>
    <row r="85" spans="1:18" x14ac:dyDescent="0.2">
      <c r="A85" s="176"/>
      <c r="B85" s="176"/>
      <c r="C85" s="176"/>
      <c r="D85" s="176"/>
      <c r="E85" s="176"/>
      <c r="F85" s="176"/>
      <c r="G85" s="176"/>
      <c r="H85" s="176"/>
      <c r="I85" s="176"/>
      <c r="J85" s="176"/>
      <c r="K85" s="176"/>
      <c r="L85" s="176"/>
      <c r="M85" s="176"/>
      <c r="N85" s="176"/>
      <c r="O85" s="176"/>
      <c r="P85" s="176"/>
      <c r="Q85" s="176"/>
      <c r="R85" s="176"/>
    </row>
    <row r="86" spans="1:18" x14ac:dyDescent="0.2">
      <c r="A86" s="176"/>
      <c r="B86" s="176"/>
      <c r="C86" s="176"/>
      <c r="D86" s="176"/>
      <c r="E86" s="176"/>
      <c r="F86" s="176"/>
      <c r="G86" s="176"/>
      <c r="H86" s="176"/>
      <c r="I86" s="176"/>
      <c r="J86" s="176"/>
      <c r="K86" s="176"/>
      <c r="L86" s="176"/>
      <c r="M86" s="176"/>
      <c r="N86" s="176"/>
      <c r="O86" s="176"/>
      <c r="P86" s="176"/>
      <c r="Q86" s="176"/>
      <c r="R86" s="176"/>
    </row>
    <row r="87" spans="1:18" x14ac:dyDescent="0.2">
      <c r="A87" s="176"/>
      <c r="B87" s="176"/>
      <c r="C87" s="176"/>
      <c r="D87" s="176"/>
      <c r="E87" s="176"/>
      <c r="F87" s="176"/>
      <c r="G87" s="176"/>
      <c r="H87" s="176"/>
      <c r="I87" s="176"/>
      <c r="J87" s="176"/>
      <c r="K87" s="176"/>
      <c r="L87" s="176"/>
      <c r="M87" s="176"/>
      <c r="N87" s="176"/>
      <c r="O87" s="176"/>
      <c r="P87" s="176"/>
      <c r="Q87" s="176"/>
      <c r="R87" s="176"/>
    </row>
    <row r="88" spans="1:18" x14ac:dyDescent="0.2">
      <c r="A88" s="176"/>
      <c r="B88" s="176"/>
      <c r="C88" s="176"/>
      <c r="D88" s="176"/>
      <c r="E88" s="176"/>
      <c r="F88" s="176"/>
      <c r="G88" s="176"/>
      <c r="H88" s="176"/>
      <c r="I88" s="176"/>
      <c r="J88" s="176"/>
      <c r="K88" s="176"/>
      <c r="L88" s="176"/>
      <c r="M88" s="176"/>
      <c r="N88" s="176"/>
      <c r="O88" s="176"/>
      <c r="P88" s="176"/>
      <c r="Q88" s="176"/>
      <c r="R88" s="176"/>
    </row>
    <row r="89" spans="1:18" x14ac:dyDescent="0.2">
      <c r="A89" s="176"/>
      <c r="B89" s="176"/>
      <c r="C89" s="176"/>
      <c r="D89" s="176"/>
      <c r="E89" s="176"/>
      <c r="F89" s="176"/>
      <c r="G89" s="176"/>
      <c r="H89" s="176"/>
      <c r="I89" s="176"/>
      <c r="J89" s="176"/>
      <c r="K89" s="176"/>
      <c r="L89" s="176"/>
      <c r="M89" s="176"/>
      <c r="N89" s="176"/>
      <c r="O89" s="176"/>
      <c r="P89" s="176"/>
      <c r="Q89" s="176"/>
      <c r="R89" s="176"/>
    </row>
    <row r="90" spans="1:18" x14ac:dyDescent="0.2">
      <c r="A90" s="176"/>
      <c r="B90" s="176"/>
      <c r="C90" s="176"/>
      <c r="D90" s="176"/>
      <c r="E90" s="176"/>
      <c r="F90" s="176"/>
      <c r="G90" s="176"/>
      <c r="H90" s="176"/>
      <c r="I90" s="176"/>
      <c r="J90" s="176"/>
      <c r="K90" s="176"/>
      <c r="L90" s="176"/>
      <c r="M90" s="176"/>
      <c r="N90" s="176"/>
      <c r="O90" s="176"/>
      <c r="P90" s="176"/>
      <c r="Q90" s="176"/>
      <c r="R90" s="176"/>
    </row>
    <row r="91" spans="1:18" x14ac:dyDescent="0.2">
      <c r="A91" s="176"/>
      <c r="B91" s="176"/>
      <c r="C91" s="176"/>
      <c r="D91" s="176"/>
      <c r="E91" s="176"/>
      <c r="F91" s="176"/>
      <c r="G91" s="176"/>
      <c r="H91" s="176"/>
      <c r="I91" s="176"/>
      <c r="J91" s="176"/>
      <c r="K91" s="176"/>
      <c r="L91" s="176"/>
      <c r="M91" s="176"/>
      <c r="N91" s="176"/>
      <c r="O91" s="176"/>
      <c r="P91" s="176"/>
      <c r="Q91" s="176"/>
      <c r="R91" s="176"/>
    </row>
    <row r="92" spans="1:18" x14ac:dyDescent="0.2">
      <c r="A92" s="176"/>
      <c r="B92" s="176"/>
      <c r="C92" s="176"/>
      <c r="D92" s="176"/>
      <c r="E92" s="176"/>
      <c r="F92" s="176"/>
      <c r="G92" s="176"/>
      <c r="H92" s="176"/>
      <c r="I92" s="176"/>
      <c r="J92" s="176"/>
      <c r="K92" s="176"/>
      <c r="L92" s="176"/>
      <c r="M92" s="176"/>
      <c r="N92" s="176"/>
      <c r="O92" s="176"/>
      <c r="P92" s="176"/>
      <c r="Q92" s="176"/>
      <c r="R92" s="176"/>
    </row>
    <row r="93" spans="1:18" x14ac:dyDescent="0.2">
      <c r="A93" s="176"/>
      <c r="B93" s="176"/>
      <c r="C93" s="176"/>
      <c r="D93" s="176"/>
      <c r="E93" s="176"/>
      <c r="F93" s="176"/>
      <c r="G93" s="176"/>
      <c r="H93" s="176"/>
      <c r="I93" s="176"/>
      <c r="J93" s="176"/>
      <c r="K93" s="176"/>
      <c r="L93" s="176"/>
      <c r="M93" s="176"/>
      <c r="N93" s="176"/>
      <c r="O93" s="176"/>
      <c r="P93" s="176"/>
      <c r="Q93" s="176"/>
      <c r="R93" s="176"/>
    </row>
    <row r="94" spans="1:18" x14ac:dyDescent="0.2">
      <c r="A94" s="176"/>
      <c r="B94" s="176"/>
      <c r="C94" s="176"/>
      <c r="D94" s="176"/>
      <c r="E94" s="176"/>
      <c r="F94" s="176"/>
      <c r="G94" s="176"/>
      <c r="H94" s="176"/>
      <c r="I94" s="176"/>
      <c r="J94" s="176"/>
      <c r="K94" s="176"/>
      <c r="L94" s="176"/>
      <c r="M94" s="176"/>
      <c r="N94" s="176"/>
      <c r="O94" s="176"/>
      <c r="P94" s="176"/>
      <c r="Q94" s="176"/>
      <c r="R94" s="176"/>
    </row>
    <row r="95" spans="1:18" x14ac:dyDescent="0.2">
      <c r="A95" s="176"/>
      <c r="B95" s="176"/>
      <c r="C95" s="176"/>
      <c r="D95" s="176"/>
      <c r="E95" s="176"/>
      <c r="F95" s="176"/>
      <c r="G95" s="176"/>
      <c r="H95" s="176"/>
      <c r="I95" s="176"/>
      <c r="J95" s="176"/>
      <c r="K95" s="176"/>
      <c r="L95" s="176"/>
      <c r="M95" s="176"/>
      <c r="N95" s="176"/>
      <c r="O95" s="176"/>
      <c r="P95" s="176"/>
      <c r="Q95" s="176"/>
      <c r="R95" s="176"/>
    </row>
    <row r="96" spans="1:18" x14ac:dyDescent="0.2">
      <c r="A96" s="176"/>
      <c r="B96" s="176"/>
      <c r="C96" s="176"/>
      <c r="D96" s="176"/>
      <c r="E96" s="176"/>
      <c r="F96" s="176"/>
      <c r="G96" s="176"/>
      <c r="H96" s="176"/>
      <c r="I96" s="176"/>
      <c r="J96" s="176"/>
      <c r="K96" s="176"/>
      <c r="L96" s="176"/>
      <c r="M96" s="176"/>
      <c r="N96" s="176"/>
      <c r="O96" s="176"/>
      <c r="P96" s="176"/>
      <c r="Q96" s="176"/>
      <c r="R96" s="176"/>
    </row>
    <row r="97" spans="1:18" x14ac:dyDescent="0.2">
      <c r="A97" s="176"/>
      <c r="B97" s="176"/>
      <c r="C97" s="176"/>
      <c r="D97" s="176"/>
      <c r="E97" s="176"/>
      <c r="F97" s="176"/>
      <c r="G97" s="176"/>
      <c r="H97" s="176"/>
      <c r="I97" s="176"/>
      <c r="J97" s="176"/>
      <c r="K97" s="176"/>
      <c r="L97" s="176"/>
      <c r="M97" s="176"/>
      <c r="N97" s="176"/>
      <c r="O97" s="176"/>
      <c r="P97" s="176"/>
      <c r="Q97" s="176"/>
      <c r="R97" s="176"/>
    </row>
    <row r="98" spans="1:18" x14ac:dyDescent="0.2">
      <c r="A98" s="176"/>
      <c r="B98" s="176"/>
      <c r="C98" s="176"/>
      <c r="D98" s="176"/>
      <c r="E98" s="176"/>
      <c r="F98" s="176"/>
      <c r="G98" s="176"/>
      <c r="H98" s="176"/>
      <c r="I98" s="176"/>
      <c r="J98" s="176"/>
      <c r="K98" s="176"/>
      <c r="L98" s="176"/>
      <c r="M98" s="176"/>
      <c r="N98" s="176"/>
      <c r="O98" s="176"/>
      <c r="P98" s="176"/>
      <c r="Q98" s="176"/>
      <c r="R98" s="176"/>
    </row>
    <row r="99" spans="1:18" x14ac:dyDescent="0.2">
      <c r="A99" s="176"/>
      <c r="B99" s="176"/>
      <c r="C99" s="176"/>
      <c r="D99" s="176"/>
      <c r="E99" s="176"/>
      <c r="F99" s="176"/>
      <c r="G99" s="176"/>
      <c r="H99" s="176"/>
      <c r="I99" s="176"/>
      <c r="J99" s="176"/>
      <c r="K99" s="176"/>
      <c r="L99" s="176"/>
      <c r="M99" s="176"/>
      <c r="N99" s="176"/>
      <c r="O99" s="176"/>
      <c r="P99" s="176"/>
      <c r="Q99" s="176"/>
      <c r="R99" s="176"/>
    </row>
    <row r="100" spans="1:18" x14ac:dyDescent="0.2">
      <c r="A100" s="176"/>
      <c r="B100" s="176"/>
      <c r="C100" s="176"/>
      <c r="D100" s="176"/>
      <c r="E100" s="176"/>
      <c r="F100" s="176"/>
      <c r="G100" s="176"/>
      <c r="H100" s="176"/>
      <c r="I100" s="176"/>
      <c r="J100" s="176"/>
      <c r="K100" s="176"/>
      <c r="L100" s="176"/>
      <c r="M100" s="176"/>
      <c r="N100" s="176"/>
      <c r="O100" s="176"/>
      <c r="P100" s="176"/>
      <c r="Q100" s="176"/>
      <c r="R100" s="176"/>
    </row>
    <row r="101" spans="1:18" x14ac:dyDescent="0.2">
      <c r="A101" s="176"/>
      <c r="B101" s="176"/>
      <c r="C101" s="176"/>
      <c r="D101" s="176"/>
      <c r="E101" s="176"/>
      <c r="F101" s="176"/>
      <c r="G101" s="176"/>
      <c r="H101" s="176"/>
      <c r="I101" s="176"/>
      <c r="J101" s="176"/>
      <c r="K101" s="176"/>
      <c r="L101" s="176"/>
      <c r="M101" s="176"/>
      <c r="N101" s="176"/>
      <c r="O101" s="176"/>
      <c r="P101" s="176"/>
      <c r="Q101" s="176"/>
      <c r="R101" s="176"/>
    </row>
    <row r="102" spans="1:18" x14ac:dyDescent="0.2">
      <c r="A102" s="176"/>
      <c r="B102" s="176"/>
      <c r="C102" s="176"/>
      <c r="D102" s="176"/>
      <c r="E102" s="176"/>
      <c r="F102" s="176"/>
      <c r="G102" s="176"/>
      <c r="H102" s="176"/>
      <c r="I102" s="176"/>
      <c r="J102" s="176"/>
      <c r="K102" s="176"/>
      <c r="L102" s="176"/>
      <c r="M102" s="176"/>
      <c r="N102" s="176"/>
      <c r="O102" s="176"/>
      <c r="P102" s="176"/>
      <c r="Q102" s="176"/>
      <c r="R102" s="176"/>
    </row>
    <row r="103" spans="1:18" x14ac:dyDescent="0.2">
      <c r="A103" s="176"/>
      <c r="B103" s="176"/>
      <c r="C103" s="176"/>
      <c r="D103" s="176"/>
      <c r="E103" s="176"/>
      <c r="F103" s="176"/>
      <c r="G103" s="176"/>
      <c r="H103" s="176"/>
      <c r="I103" s="176"/>
      <c r="J103" s="176"/>
      <c r="K103" s="176"/>
      <c r="L103" s="176"/>
      <c r="M103" s="176"/>
      <c r="N103" s="176"/>
      <c r="O103" s="176"/>
      <c r="P103" s="176"/>
      <c r="Q103" s="176"/>
      <c r="R103" s="176"/>
    </row>
    <row r="104" spans="1:18" x14ac:dyDescent="0.2">
      <c r="A104" s="176"/>
      <c r="B104" s="176"/>
      <c r="C104" s="176"/>
      <c r="D104" s="176"/>
      <c r="E104" s="176"/>
      <c r="F104" s="176"/>
      <c r="G104" s="176"/>
      <c r="H104" s="176"/>
      <c r="I104" s="176"/>
      <c r="J104" s="176"/>
      <c r="K104" s="176"/>
      <c r="L104" s="176"/>
      <c r="M104" s="176"/>
      <c r="N104" s="176"/>
      <c r="O104" s="176"/>
      <c r="P104" s="176"/>
      <c r="Q104" s="176"/>
      <c r="R104" s="176"/>
    </row>
    <row r="105" spans="1:18" x14ac:dyDescent="0.2">
      <c r="A105" s="176"/>
      <c r="B105" s="176"/>
      <c r="C105" s="176"/>
      <c r="D105" s="176"/>
      <c r="E105" s="176"/>
      <c r="F105" s="176"/>
      <c r="G105" s="176"/>
      <c r="H105" s="176"/>
      <c r="I105" s="176"/>
      <c r="J105" s="176"/>
      <c r="K105" s="176"/>
      <c r="L105" s="176"/>
      <c r="M105" s="176"/>
      <c r="N105" s="176"/>
      <c r="O105" s="176"/>
      <c r="P105" s="176"/>
      <c r="Q105" s="176"/>
      <c r="R105" s="176"/>
    </row>
    <row r="106" spans="1:18" x14ac:dyDescent="0.2">
      <c r="A106" s="176"/>
      <c r="B106" s="176"/>
      <c r="C106" s="176"/>
      <c r="D106" s="176"/>
      <c r="E106" s="176"/>
      <c r="F106" s="176"/>
      <c r="G106" s="176"/>
      <c r="H106" s="176"/>
      <c r="I106" s="176"/>
      <c r="J106" s="176"/>
      <c r="K106" s="176"/>
      <c r="L106" s="176"/>
      <c r="M106" s="176"/>
      <c r="N106" s="176"/>
      <c r="O106" s="176"/>
      <c r="P106" s="176"/>
      <c r="Q106" s="176"/>
      <c r="R106" s="176"/>
    </row>
    <row r="107" spans="1:18" x14ac:dyDescent="0.2">
      <c r="A107" s="176"/>
      <c r="B107" s="176"/>
      <c r="C107" s="176"/>
      <c r="D107" s="176"/>
      <c r="E107" s="176"/>
      <c r="F107" s="176"/>
      <c r="G107" s="176"/>
      <c r="H107" s="176"/>
      <c r="I107" s="176"/>
      <c r="J107" s="176"/>
      <c r="K107" s="176"/>
      <c r="L107" s="176"/>
      <c r="M107" s="176"/>
      <c r="N107" s="176"/>
      <c r="O107" s="176"/>
      <c r="P107" s="176"/>
      <c r="Q107" s="176"/>
      <c r="R107" s="176"/>
    </row>
    <row r="108" spans="1:18" x14ac:dyDescent="0.2">
      <c r="A108" s="176"/>
      <c r="B108" s="176"/>
      <c r="C108" s="176"/>
      <c r="D108" s="176"/>
      <c r="E108" s="176"/>
      <c r="F108" s="176"/>
      <c r="G108" s="176"/>
      <c r="H108" s="176"/>
      <c r="I108" s="176"/>
      <c r="J108" s="176"/>
      <c r="K108" s="176"/>
      <c r="L108" s="176"/>
      <c r="M108" s="176"/>
      <c r="N108" s="176"/>
      <c r="O108" s="176"/>
      <c r="P108" s="176"/>
      <c r="Q108" s="176"/>
      <c r="R108" s="176"/>
    </row>
    <row r="109" spans="1:18" x14ac:dyDescent="0.2">
      <c r="A109" s="176"/>
      <c r="B109" s="176"/>
      <c r="C109" s="176"/>
      <c r="D109" s="176"/>
      <c r="E109" s="176"/>
      <c r="F109" s="176"/>
      <c r="G109" s="176"/>
      <c r="H109" s="176"/>
      <c r="I109" s="176"/>
      <c r="J109" s="176"/>
      <c r="K109" s="176"/>
      <c r="L109" s="176"/>
      <c r="M109" s="176"/>
      <c r="N109" s="176"/>
      <c r="O109" s="176"/>
      <c r="P109" s="176"/>
      <c r="Q109" s="176"/>
      <c r="R109" s="176"/>
    </row>
    <row r="110" spans="1:18" x14ac:dyDescent="0.2">
      <c r="A110" s="176"/>
      <c r="B110" s="176"/>
      <c r="C110" s="176"/>
      <c r="D110" s="176"/>
      <c r="E110" s="176"/>
      <c r="F110" s="176"/>
      <c r="G110" s="176"/>
      <c r="H110" s="176"/>
      <c r="I110" s="176"/>
      <c r="J110" s="176"/>
      <c r="K110" s="176"/>
      <c r="L110" s="176"/>
      <c r="M110" s="176"/>
      <c r="N110" s="176"/>
      <c r="O110" s="176"/>
      <c r="P110" s="176"/>
      <c r="Q110" s="176"/>
      <c r="R110" s="176"/>
    </row>
    <row r="111" spans="1:18" x14ac:dyDescent="0.2">
      <c r="A111" s="176"/>
      <c r="B111" s="176"/>
      <c r="C111" s="176"/>
      <c r="D111" s="176"/>
      <c r="E111" s="176"/>
      <c r="F111" s="176"/>
      <c r="G111" s="176"/>
      <c r="H111" s="176"/>
      <c r="I111" s="176"/>
      <c r="J111" s="176"/>
      <c r="K111" s="176"/>
      <c r="L111" s="176"/>
      <c r="M111" s="176"/>
      <c r="N111" s="176"/>
      <c r="O111" s="176"/>
      <c r="P111" s="176"/>
      <c r="Q111" s="176"/>
      <c r="R111" s="176"/>
    </row>
    <row r="112" spans="1:18" x14ac:dyDescent="0.2">
      <c r="A112" s="176"/>
      <c r="B112" s="176"/>
      <c r="C112" s="176"/>
      <c r="D112" s="176"/>
      <c r="E112" s="176"/>
      <c r="F112" s="176"/>
      <c r="G112" s="176"/>
      <c r="H112" s="176"/>
      <c r="I112" s="176"/>
      <c r="J112" s="176"/>
      <c r="K112" s="176"/>
      <c r="L112" s="176"/>
      <c r="M112" s="176"/>
      <c r="N112" s="176"/>
      <c r="O112" s="176"/>
      <c r="P112" s="176"/>
      <c r="Q112" s="176"/>
      <c r="R112" s="176"/>
    </row>
    <row r="113" spans="1:18" x14ac:dyDescent="0.2">
      <c r="A113" s="176"/>
      <c r="B113" s="176"/>
      <c r="C113" s="176"/>
      <c r="D113" s="176"/>
      <c r="E113" s="176"/>
      <c r="F113" s="176"/>
      <c r="G113" s="176"/>
      <c r="H113" s="176"/>
      <c r="I113" s="176"/>
      <c r="J113" s="176"/>
      <c r="K113" s="176"/>
      <c r="L113" s="176"/>
      <c r="M113" s="176"/>
      <c r="N113" s="176"/>
      <c r="O113" s="176"/>
      <c r="P113" s="176"/>
      <c r="Q113" s="176"/>
      <c r="R113" s="176"/>
    </row>
    <row r="114" spans="1:18" x14ac:dyDescent="0.2">
      <c r="A114" s="176"/>
      <c r="B114" s="176"/>
      <c r="C114" s="176"/>
      <c r="D114" s="176"/>
      <c r="E114" s="176"/>
      <c r="F114" s="176"/>
      <c r="G114" s="176"/>
      <c r="H114" s="176"/>
      <c r="I114" s="176"/>
      <c r="J114" s="176"/>
      <c r="K114" s="176"/>
      <c r="L114" s="176"/>
      <c r="M114" s="176"/>
      <c r="N114" s="176"/>
      <c r="O114" s="176"/>
      <c r="P114" s="176"/>
      <c r="Q114" s="176"/>
      <c r="R114" s="176"/>
    </row>
    <row r="115" spans="1:18" x14ac:dyDescent="0.2">
      <c r="A115" s="176"/>
      <c r="B115" s="176"/>
      <c r="C115" s="176"/>
      <c r="D115" s="176"/>
      <c r="E115" s="176"/>
      <c r="F115" s="176"/>
      <c r="G115" s="176"/>
      <c r="H115" s="176"/>
      <c r="I115" s="176"/>
      <c r="J115" s="176"/>
      <c r="K115" s="176"/>
      <c r="L115" s="176"/>
      <c r="M115" s="176"/>
      <c r="N115" s="176"/>
      <c r="O115" s="176"/>
      <c r="P115" s="176"/>
      <c r="Q115" s="176"/>
      <c r="R115" s="176"/>
    </row>
    <row r="116" spans="1:18" x14ac:dyDescent="0.2">
      <c r="A116" s="176"/>
      <c r="B116" s="176"/>
      <c r="C116" s="176"/>
      <c r="D116" s="176"/>
      <c r="E116" s="176"/>
      <c r="F116" s="176"/>
      <c r="G116" s="176"/>
      <c r="H116" s="176"/>
      <c r="I116" s="176"/>
      <c r="J116" s="176"/>
      <c r="K116" s="176"/>
      <c r="L116" s="176"/>
      <c r="M116" s="176"/>
      <c r="N116" s="176"/>
      <c r="O116" s="176"/>
      <c r="P116" s="176"/>
      <c r="Q116" s="176"/>
      <c r="R116" s="176"/>
    </row>
    <row r="117" spans="1:18" x14ac:dyDescent="0.2">
      <c r="A117" s="176"/>
      <c r="B117" s="176"/>
      <c r="C117" s="176"/>
      <c r="D117" s="176"/>
      <c r="E117" s="176"/>
      <c r="F117" s="176"/>
      <c r="G117" s="176"/>
      <c r="H117" s="176"/>
      <c r="I117" s="176"/>
      <c r="J117" s="176"/>
      <c r="K117" s="176"/>
      <c r="L117" s="176"/>
      <c r="M117" s="176"/>
      <c r="N117" s="176"/>
      <c r="O117" s="176"/>
      <c r="P117" s="176"/>
      <c r="Q117" s="176"/>
      <c r="R117" s="176"/>
    </row>
    <row r="118" spans="1:18" x14ac:dyDescent="0.2">
      <c r="A118" s="176"/>
      <c r="B118" s="176"/>
      <c r="C118" s="176"/>
      <c r="D118" s="176"/>
      <c r="E118" s="176"/>
      <c r="F118" s="176"/>
      <c r="G118" s="176"/>
      <c r="H118" s="176"/>
      <c r="I118" s="176"/>
      <c r="J118" s="176"/>
      <c r="K118" s="176"/>
      <c r="L118" s="176"/>
      <c r="M118" s="176"/>
      <c r="N118" s="176"/>
      <c r="O118" s="176"/>
      <c r="P118" s="176"/>
      <c r="Q118" s="176"/>
      <c r="R118" s="176"/>
    </row>
    <row r="119" spans="1:18" x14ac:dyDescent="0.2">
      <c r="A119" s="176"/>
      <c r="B119" s="176"/>
      <c r="C119" s="176"/>
      <c r="D119" s="176"/>
      <c r="E119" s="176"/>
      <c r="F119" s="176"/>
      <c r="G119" s="176"/>
      <c r="H119" s="176"/>
      <c r="I119" s="176"/>
      <c r="J119" s="176"/>
      <c r="K119" s="176"/>
      <c r="L119" s="176"/>
      <c r="M119" s="176"/>
      <c r="N119" s="176"/>
      <c r="O119" s="176"/>
      <c r="P119" s="176"/>
      <c r="Q119" s="176"/>
      <c r="R119" s="176"/>
    </row>
    <row r="120" spans="1:18" x14ac:dyDescent="0.2">
      <c r="A120" s="176"/>
      <c r="B120" s="176"/>
      <c r="C120" s="176"/>
      <c r="D120" s="176"/>
      <c r="E120" s="176"/>
      <c r="F120" s="176"/>
      <c r="G120" s="176"/>
      <c r="H120" s="176"/>
      <c r="I120" s="176"/>
      <c r="J120" s="176"/>
      <c r="K120" s="176"/>
      <c r="L120" s="176"/>
      <c r="M120" s="176"/>
      <c r="N120" s="176"/>
      <c r="O120" s="176"/>
      <c r="P120" s="176"/>
      <c r="Q120" s="176"/>
      <c r="R120" s="176"/>
    </row>
    <row r="121" spans="1:18" x14ac:dyDescent="0.2">
      <c r="A121" s="176"/>
      <c r="B121" s="176"/>
      <c r="C121" s="176"/>
      <c r="D121" s="176"/>
      <c r="E121" s="176"/>
      <c r="F121" s="176"/>
      <c r="G121" s="176"/>
      <c r="H121" s="176"/>
      <c r="I121" s="176"/>
      <c r="J121" s="176"/>
      <c r="K121" s="176"/>
      <c r="L121" s="176"/>
      <c r="M121" s="176"/>
      <c r="N121" s="176"/>
      <c r="O121" s="176"/>
      <c r="P121" s="176"/>
      <c r="Q121" s="176"/>
      <c r="R121" s="176"/>
    </row>
    <row r="122" spans="1:18" x14ac:dyDescent="0.2">
      <c r="A122" s="176"/>
      <c r="B122" s="176"/>
      <c r="C122" s="176"/>
      <c r="D122" s="176"/>
      <c r="E122" s="176"/>
      <c r="F122" s="176"/>
      <c r="G122" s="176"/>
      <c r="H122" s="176"/>
      <c r="I122" s="176"/>
      <c r="J122" s="176"/>
      <c r="K122" s="176"/>
      <c r="L122" s="176"/>
      <c r="M122" s="176"/>
      <c r="N122" s="176"/>
      <c r="O122" s="176"/>
      <c r="P122" s="176"/>
      <c r="Q122" s="176"/>
      <c r="R122" s="176"/>
    </row>
    <row r="123" spans="1:18" x14ac:dyDescent="0.2">
      <c r="A123" s="176"/>
      <c r="B123" s="176"/>
      <c r="C123" s="176"/>
      <c r="D123" s="176"/>
      <c r="E123" s="176"/>
      <c r="F123" s="176"/>
      <c r="G123" s="176"/>
      <c r="H123" s="176"/>
      <c r="I123" s="176"/>
      <c r="J123" s="176"/>
      <c r="K123" s="176"/>
      <c r="L123" s="176"/>
      <c r="M123" s="176"/>
      <c r="N123" s="176"/>
      <c r="O123" s="176"/>
      <c r="P123" s="176"/>
      <c r="Q123" s="176"/>
      <c r="R123" s="176"/>
    </row>
    <row r="124" spans="1:18" x14ac:dyDescent="0.2">
      <c r="A124" s="176"/>
      <c r="B124" s="176"/>
      <c r="C124" s="176"/>
      <c r="D124" s="176"/>
      <c r="E124" s="176"/>
      <c r="F124" s="176"/>
      <c r="G124" s="176"/>
      <c r="H124" s="176"/>
      <c r="I124" s="176"/>
      <c r="J124" s="176"/>
      <c r="K124" s="176"/>
      <c r="L124" s="176"/>
      <c r="M124" s="176"/>
      <c r="N124" s="176"/>
      <c r="O124" s="176"/>
      <c r="P124" s="176"/>
      <c r="Q124" s="176"/>
      <c r="R124" s="176"/>
    </row>
    <row r="125" spans="1:18" x14ac:dyDescent="0.2">
      <c r="A125" s="176"/>
      <c r="B125" s="176"/>
      <c r="C125" s="176"/>
      <c r="D125" s="176"/>
      <c r="E125" s="176"/>
      <c r="F125" s="176"/>
      <c r="G125" s="176"/>
      <c r="H125" s="176"/>
      <c r="I125" s="176"/>
      <c r="J125" s="176"/>
      <c r="K125" s="176"/>
      <c r="L125" s="176"/>
      <c r="M125" s="176"/>
      <c r="N125" s="176"/>
      <c r="O125" s="176"/>
      <c r="P125" s="176"/>
      <c r="Q125" s="176"/>
      <c r="R125" s="176"/>
    </row>
    <row r="126" spans="1:18" x14ac:dyDescent="0.2">
      <c r="A126" s="176"/>
      <c r="B126" s="176"/>
      <c r="C126" s="176"/>
      <c r="D126" s="176"/>
      <c r="E126" s="176"/>
      <c r="F126" s="176"/>
      <c r="G126" s="176"/>
      <c r="H126" s="176"/>
      <c r="I126" s="176"/>
      <c r="J126" s="176"/>
      <c r="K126" s="176"/>
      <c r="L126" s="176"/>
      <c r="M126" s="176"/>
      <c r="N126" s="176"/>
      <c r="O126" s="176"/>
      <c r="P126" s="176"/>
      <c r="Q126" s="176"/>
      <c r="R126" s="176"/>
    </row>
    <row r="127" spans="1:18" x14ac:dyDescent="0.2">
      <c r="A127" s="176"/>
      <c r="B127" s="176"/>
      <c r="C127" s="176"/>
      <c r="D127" s="176"/>
      <c r="E127" s="176"/>
      <c r="F127" s="176"/>
      <c r="G127" s="176"/>
      <c r="H127" s="176"/>
      <c r="I127" s="176"/>
      <c r="J127" s="176"/>
      <c r="K127" s="176"/>
      <c r="L127" s="176"/>
      <c r="M127" s="176"/>
      <c r="N127" s="176"/>
      <c r="O127" s="176"/>
      <c r="P127" s="176"/>
      <c r="Q127" s="176"/>
      <c r="R127" s="176"/>
    </row>
    <row r="128" spans="1:18" x14ac:dyDescent="0.2">
      <c r="A128" s="176"/>
      <c r="B128" s="176"/>
      <c r="C128" s="176"/>
      <c r="D128" s="176"/>
      <c r="E128" s="176"/>
      <c r="F128" s="176"/>
      <c r="G128" s="176"/>
      <c r="H128" s="176"/>
      <c r="I128" s="176"/>
      <c r="J128" s="176"/>
      <c r="K128" s="176"/>
      <c r="L128" s="176"/>
      <c r="M128" s="176"/>
      <c r="N128" s="176"/>
      <c r="O128" s="176"/>
      <c r="P128" s="176"/>
      <c r="Q128" s="176"/>
      <c r="R128" s="176"/>
    </row>
    <row r="129" spans="1:18" x14ac:dyDescent="0.2">
      <c r="A129" s="176"/>
      <c r="B129" s="176"/>
      <c r="C129" s="176"/>
      <c r="D129" s="176"/>
      <c r="E129" s="176"/>
      <c r="F129" s="176"/>
      <c r="G129" s="176"/>
      <c r="H129" s="176"/>
      <c r="I129" s="176"/>
      <c r="J129" s="176"/>
      <c r="K129" s="176"/>
      <c r="L129" s="176"/>
      <c r="M129" s="176"/>
      <c r="N129" s="176"/>
      <c r="O129" s="176"/>
      <c r="P129" s="176"/>
      <c r="Q129" s="176"/>
      <c r="R129" s="176"/>
    </row>
    <row r="130" spans="1:18" x14ac:dyDescent="0.2">
      <c r="A130" s="176"/>
      <c r="B130" s="176"/>
      <c r="C130" s="176"/>
      <c r="D130" s="176"/>
      <c r="E130" s="176"/>
      <c r="F130" s="176"/>
      <c r="G130" s="176"/>
      <c r="H130" s="176"/>
      <c r="I130" s="176"/>
      <c r="J130" s="176"/>
      <c r="K130" s="176"/>
      <c r="L130" s="176"/>
      <c r="M130" s="176"/>
      <c r="N130" s="176"/>
      <c r="O130" s="176"/>
      <c r="P130" s="176"/>
      <c r="Q130" s="176"/>
      <c r="R130" s="176"/>
    </row>
    <row r="131" spans="1:18" x14ac:dyDescent="0.2">
      <c r="A131" s="176"/>
      <c r="B131" s="176"/>
      <c r="C131" s="176"/>
      <c r="D131" s="176"/>
      <c r="E131" s="176"/>
      <c r="F131" s="176"/>
      <c r="G131" s="176"/>
      <c r="H131" s="176"/>
      <c r="I131" s="176"/>
      <c r="J131" s="176"/>
      <c r="K131" s="176"/>
      <c r="L131" s="176"/>
      <c r="M131" s="176"/>
      <c r="N131" s="176"/>
      <c r="O131" s="176"/>
      <c r="P131" s="176"/>
      <c r="Q131" s="176"/>
      <c r="R131" s="176"/>
    </row>
    <row r="132" spans="1:18" x14ac:dyDescent="0.2">
      <c r="A132" s="176"/>
      <c r="B132" s="176"/>
      <c r="C132" s="176"/>
      <c r="D132" s="176"/>
      <c r="E132" s="176"/>
      <c r="F132" s="176"/>
      <c r="G132" s="176"/>
      <c r="H132" s="176"/>
      <c r="I132" s="176"/>
      <c r="J132" s="176"/>
      <c r="K132" s="176"/>
      <c r="L132" s="176"/>
      <c r="M132" s="176"/>
      <c r="N132" s="176"/>
      <c r="O132" s="176"/>
      <c r="P132" s="176"/>
      <c r="Q132" s="176"/>
      <c r="R132" s="176"/>
    </row>
    <row r="133" spans="1:18" x14ac:dyDescent="0.2">
      <c r="A133" s="176"/>
      <c r="B133" s="176"/>
      <c r="C133" s="176"/>
      <c r="D133" s="176"/>
      <c r="E133" s="176"/>
      <c r="F133" s="176"/>
      <c r="G133" s="176"/>
      <c r="H133" s="176"/>
      <c r="I133" s="176"/>
      <c r="J133" s="176"/>
      <c r="K133" s="176"/>
      <c r="L133" s="176"/>
      <c r="M133" s="176"/>
      <c r="N133" s="176"/>
      <c r="O133" s="176"/>
      <c r="P133" s="176"/>
      <c r="Q133" s="176"/>
      <c r="R133" s="176"/>
    </row>
    <row r="134" spans="1:18" x14ac:dyDescent="0.2">
      <c r="A134" s="176"/>
      <c r="B134" s="176"/>
      <c r="C134" s="176"/>
      <c r="D134" s="176"/>
      <c r="E134" s="176"/>
      <c r="F134" s="176"/>
      <c r="G134" s="176"/>
      <c r="H134" s="176"/>
      <c r="I134" s="176"/>
      <c r="J134" s="176"/>
      <c r="K134" s="176"/>
      <c r="L134" s="176"/>
      <c r="M134" s="176"/>
      <c r="N134" s="176"/>
      <c r="O134" s="176"/>
      <c r="P134" s="176"/>
      <c r="Q134" s="176"/>
      <c r="R134" s="176"/>
    </row>
    <row r="135" spans="1:18" x14ac:dyDescent="0.2">
      <c r="A135" s="176"/>
      <c r="B135" s="176"/>
      <c r="C135" s="176"/>
      <c r="D135" s="176"/>
      <c r="E135" s="176"/>
      <c r="F135" s="176"/>
      <c r="G135" s="176"/>
      <c r="H135" s="176"/>
      <c r="I135" s="176"/>
      <c r="J135" s="176"/>
      <c r="K135" s="176"/>
      <c r="L135" s="176"/>
      <c r="M135" s="176"/>
      <c r="N135" s="176"/>
      <c r="O135" s="176"/>
      <c r="P135" s="176"/>
      <c r="Q135" s="176"/>
      <c r="R135" s="176"/>
    </row>
    <row r="136" spans="1:18" x14ac:dyDescent="0.2">
      <c r="A136" s="176"/>
      <c r="B136" s="176"/>
      <c r="C136" s="176"/>
      <c r="D136" s="176"/>
      <c r="E136" s="176"/>
      <c r="F136" s="176"/>
      <c r="G136" s="176"/>
      <c r="H136" s="176"/>
      <c r="I136" s="176"/>
      <c r="J136" s="176"/>
      <c r="K136" s="176"/>
      <c r="L136" s="176"/>
      <c r="M136" s="176"/>
      <c r="N136" s="176"/>
      <c r="O136" s="176"/>
      <c r="P136" s="176"/>
      <c r="Q136" s="176"/>
      <c r="R136" s="176"/>
    </row>
    <row r="137" spans="1:18" x14ac:dyDescent="0.2">
      <c r="A137" s="176"/>
      <c r="B137" s="176"/>
      <c r="C137" s="176"/>
      <c r="D137" s="176"/>
      <c r="E137" s="176"/>
      <c r="F137" s="176"/>
      <c r="G137" s="176"/>
      <c r="H137" s="176"/>
      <c r="I137" s="176"/>
      <c r="J137" s="176"/>
      <c r="K137" s="176"/>
      <c r="L137" s="176"/>
      <c r="M137" s="176"/>
      <c r="N137" s="176"/>
      <c r="O137" s="176"/>
      <c r="P137" s="176"/>
      <c r="Q137" s="176"/>
      <c r="R137" s="176"/>
    </row>
    <row r="138" spans="1:18" x14ac:dyDescent="0.2">
      <c r="A138" s="176"/>
      <c r="B138" s="176"/>
      <c r="C138" s="176"/>
      <c r="D138" s="176"/>
      <c r="E138" s="176"/>
      <c r="F138" s="176"/>
      <c r="G138" s="176"/>
      <c r="H138" s="176"/>
      <c r="I138" s="176"/>
      <c r="J138" s="176"/>
      <c r="K138" s="176"/>
      <c r="L138" s="176"/>
      <c r="M138" s="176"/>
      <c r="N138" s="176"/>
      <c r="O138" s="176"/>
      <c r="P138" s="176"/>
      <c r="Q138" s="176"/>
      <c r="R138" s="176"/>
    </row>
    <row r="139" spans="1:18" x14ac:dyDescent="0.2">
      <c r="A139" s="176"/>
      <c r="B139" s="176"/>
      <c r="C139" s="176"/>
      <c r="D139" s="176"/>
      <c r="E139" s="176"/>
      <c r="F139" s="176"/>
      <c r="G139" s="176"/>
      <c r="H139" s="176"/>
      <c r="I139" s="176"/>
      <c r="J139" s="176"/>
      <c r="K139" s="176"/>
      <c r="L139" s="176"/>
      <c r="M139" s="176"/>
      <c r="N139" s="176"/>
      <c r="O139" s="176"/>
      <c r="P139" s="176"/>
      <c r="Q139" s="176"/>
      <c r="R139" s="176"/>
    </row>
    <row r="140" spans="1:18" x14ac:dyDescent="0.2">
      <c r="A140" s="176"/>
      <c r="B140" s="176"/>
      <c r="C140" s="176"/>
      <c r="D140" s="176"/>
      <c r="E140" s="176"/>
      <c r="F140" s="176"/>
      <c r="G140" s="176"/>
      <c r="H140" s="176"/>
      <c r="I140" s="176"/>
      <c r="J140" s="176"/>
      <c r="K140" s="176"/>
      <c r="L140" s="176"/>
      <c r="M140" s="176"/>
      <c r="N140" s="176"/>
      <c r="O140" s="176"/>
      <c r="P140" s="176"/>
      <c r="Q140" s="176"/>
      <c r="R140" s="176"/>
    </row>
    <row r="141" spans="1:18" x14ac:dyDescent="0.2">
      <c r="A141" s="176"/>
      <c r="B141" s="176"/>
      <c r="C141" s="176"/>
      <c r="D141" s="176"/>
      <c r="E141" s="176"/>
      <c r="F141" s="176"/>
      <c r="G141" s="176"/>
      <c r="H141" s="176"/>
      <c r="I141" s="176"/>
      <c r="J141" s="176"/>
      <c r="K141" s="176"/>
      <c r="L141" s="176"/>
      <c r="M141" s="176"/>
      <c r="N141" s="176"/>
      <c r="O141" s="176"/>
      <c r="P141" s="176"/>
      <c r="Q141" s="176"/>
      <c r="R141" s="176"/>
    </row>
    <row r="142" spans="1:18" x14ac:dyDescent="0.2">
      <c r="A142" s="176"/>
      <c r="B142" s="176"/>
      <c r="C142" s="176"/>
      <c r="D142" s="176"/>
      <c r="E142" s="176"/>
      <c r="F142" s="176"/>
      <c r="G142" s="176"/>
      <c r="H142" s="176"/>
      <c r="I142" s="176"/>
      <c r="J142" s="176"/>
      <c r="K142" s="176"/>
      <c r="L142" s="176"/>
      <c r="M142" s="176"/>
      <c r="N142" s="176"/>
      <c r="O142" s="176"/>
      <c r="P142" s="176"/>
      <c r="Q142" s="176"/>
      <c r="R142" s="176"/>
    </row>
    <row r="143" spans="1:18" x14ac:dyDescent="0.2">
      <c r="A143" s="176"/>
      <c r="B143" s="176"/>
      <c r="C143" s="176"/>
      <c r="D143" s="176"/>
      <c r="E143" s="176"/>
      <c r="F143" s="176"/>
      <c r="G143" s="176"/>
      <c r="H143" s="176"/>
      <c r="I143" s="176"/>
      <c r="J143" s="176"/>
      <c r="K143" s="176"/>
      <c r="L143" s="176"/>
      <c r="M143" s="176"/>
      <c r="N143" s="176"/>
      <c r="O143" s="176"/>
      <c r="P143" s="176"/>
      <c r="Q143" s="176"/>
      <c r="R143" s="176"/>
    </row>
    <row r="144" spans="1:18" x14ac:dyDescent="0.2">
      <c r="A144" s="176"/>
      <c r="B144" s="176"/>
      <c r="C144" s="176"/>
      <c r="D144" s="176"/>
      <c r="E144" s="176"/>
      <c r="F144" s="176"/>
      <c r="G144" s="176"/>
      <c r="H144" s="176"/>
      <c r="I144" s="176"/>
      <c r="J144" s="176"/>
      <c r="K144" s="176"/>
      <c r="L144" s="176"/>
      <c r="M144" s="176"/>
      <c r="N144" s="176"/>
      <c r="O144" s="176"/>
      <c r="P144" s="176"/>
      <c r="Q144" s="176"/>
      <c r="R144" s="176"/>
    </row>
    <row r="145" spans="1:18" x14ac:dyDescent="0.2">
      <c r="A145" s="176"/>
      <c r="B145" s="176"/>
      <c r="C145" s="176"/>
      <c r="D145" s="176"/>
      <c r="E145" s="176"/>
      <c r="F145" s="176"/>
      <c r="G145" s="176"/>
      <c r="H145" s="176"/>
      <c r="I145" s="176"/>
      <c r="J145" s="176"/>
      <c r="K145" s="176"/>
      <c r="L145" s="176"/>
      <c r="M145" s="176"/>
      <c r="N145" s="176"/>
      <c r="O145" s="176"/>
      <c r="P145" s="176"/>
      <c r="Q145" s="176"/>
      <c r="R145" s="176"/>
    </row>
    <row r="146" spans="1:18" x14ac:dyDescent="0.2">
      <c r="A146" s="176"/>
      <c r="B146" s="176"/>
      <c r="C146" s="176"/>
      <c r="D146" s="176"/>
      <c r="E146" s="176"/>
      <c r="F146" s="176"/>
      <c r="G146" s="176"/>
      <c r="H146" s="176"/>
      <c r="I146" s="176"/>
      <c r="J146" s="176"/>
      <c r="K146" s="176"/>
      <c r="L146" s="176"/>
      <c r="M146" s="176"/>
      <c r="N146" s="176"/>
      <c r="O146" s="176"/>
      <c r="P146" s="176"/>
      <c r="Q146" s="176"/>
      <c r="R146" s="176"/>
    </row>
    <row r="147" spans="1:18" x14ac:dyDescent="0.2">
      <c r="A147" s="176"/>
      <c r="B147" s="176"/>
      <c r="C147" s="176"/>
      <c r="D147" s="176"/>
      <c r="E147" s="176"/>
      <c r="F147" s="176"/>
      <c r="G147" s="176"/>
      <c r="H147" s="176"/>
      <c r="I147" s="176"/>
      <c r="J147" s="176"/>
      <c r="K147" s="176"/>
      <c r="L147" s="176"/>
      <c r="M147" s="176"/>
      <c r="N147" s="176"/>
      <c r="O147" s="176"/>
      <c r="P147" s="176"/>
      <c r="Q147" s="176"/>
      <c r="R147" s="176"/>
    </row>
    <row r="148" spans="1:18" x14ac:dyDescent="0.2">
      <c r="A148" s="176"/>
      <c r="B148" s="176"/>
      <c r="C148" s="176"/>
      <c r="D148" s="176"/>
      <c r="E148" s="176"/>
      <c r="F148" s="176"/>
      <c r="G148" s="176"/>
      <c r="H148" s="176"/>
      <c r="I148" s="176"/>
      <c r="J148" s="176"/>
      <c r="K148" s="176"/>
      <c r="L148" s="176"/>
      <c r="M148" s="176"/>
      <c r="N148" s="176"/>
      <c r="O148" s="176"/>
      <c r="P148" s="176"/>
      <c r="Q148" s="176"/>
      <c r="R148" s="176"/>
    </row>
    <row r="149" spans="1:18" x14ac:dyDescent="0.2">
      <c r="A149" s="176"/>
      <c r="B149" s="176"/>
      <c r="C149" s="176"/>
      <c r="D149" s="176"/>
      <c r="E149" s="176"/>
      <c r="F149" s="176"/>
      <c r="G149" s="176"/>
      <c r="H149" s="176"/>
      <c r="I149" s="176"/>
      <c r="J149" s="176"/>
      <c r="K149" s="176"/>
      <c r="L149" s="176"/>
      <c r="M149" s="176"/>
      <c r="N149" s="176"/>
      <c r="O149" s="176"/>
      <c r="P149" s="176"/>
      <c r="Q149" s="176"/>
      <c r="R149" s="176"/>
    </row>
    <row r="150" spans="1:18" x14ac:dyDescent="0.2">
      <c r="A150" s="176"/>
      <c r="B150" s="176"/>
      <c r="C150" s="176"/>
      <c r="D150" s="176"/>
      <c r="E150" s="176"/>
      <c r="F150" s="176"/>
      <c r="G150" s="176"/>
      <c r="H150" s="176"/>
      <c r="I150" s="176"/>
      <c r="J150" s="176"/>
      <c r="K150" s="176"/>
      <c r="L150" s="176"/>
      <c r="M150" s="176"/>
      <c r="N150" s="176"/>
      <c r="O150" s="176"/>
      <c r="P150" s="176"/>
      <c r="Q150" s="176"/>
      <c r="R150" s="176"/>
    </row>
    <row r="151" spans="1:18" x14ac:dyDescent="0.2">
      <c r="A151" s="176"/>
      <c r="B151" s="176"/>
      <c r="C151" s="176"/>
      <c r="D151" s="176"/>
      <c r="E151" s="176"/>
      <c r="F151" s="176"/>
      <c r="G151" s="176"/>
      <c r="H151" s="176"/>
      <c r="I151" s="176"/>
      <c r="J151" s="176"/>
      <c r="K151" s="176"/>
      <c r="L151" s="176"/>
      <c r="M151" s="176"/>
      <c r="N151" s="176"/>
      <c r="O151" s="176"/>
      <c r="P151" s="176"/>
      <c r="Q151" s="176"/>
      <c r="R151" s="176"/>
    </row>
    <row r="152" spans="1:18" x14ac:dyDescent="0.2">
      <c r="A152" s="176"/>
      <c r="B152" s="176"/>
      <c r="C152" s="176"/>
      <c r="D152" s="176"/>
      <c r="E152" s="176"/>
      <c r="F152" s="176"/>
      <c r="G152" s="176"/>
      <c r="H152" s="176"/>
      <c r="I152" s="176"/>
      <c r="J152" s="176"/>
      <c r="K152" s="176"/>
      <c r="L152" s="176"/>
      <c r="M152" s="176"/>
      <c r="N152" s="176"/>
      <c r="O152" s="176"/>
      <c r="P152" s="176"/>
      <c r="Q152" s="176"/>
      <c r="R152" s="176"/>
    </row>
  </sheetData>
  <mergeCells count="10">
    <mergeCell ref="B5:E6"/>
    <mergeCell ref="A5:A7"/>
    <mergeCell ref="F6:G6"/>
    <mergeCell ref="M5:O6"/>
    <mergeCell ref="A31:P31"/>
    <mergeCell ref="P5:R6"/>
    <mergeCell ref="L6:L7"/>
    <mergeCell ref="F5:L5"/>
    <mergeCell ref="H6:I6"/>
    <mergeCell ref="J6:K6"/>
  </mergeCells>
  <phoneticPr fontId="2" type="noConversion"/>
  <conditionalFormatting sqref="S8:W29">
    <cfRule type="cellIs" dxfId="9" priority="2" stopIfTrue="1" operator="notEqual">
      <formula>""""""</formula>
    </cfRule>
  </conditionalFormatting>
  <hyperlinks>
    <hyperlink ref="S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46"/>
  <sheetViews>
    <sheetView zoomScaleSheetLayoutView="115" workbookViewId="0">
      <selection activeCell="B70" sqref="B70"/>
    </sheetView>
  </sheetViews>
  <sheetFormatPr defaultRowHeight="12.75" x14ac:dyDescent="0.2"/>
  <cols>
    <col min="1" max="1" width="7.85546875" style="163" customWidth="1"/>
    <col min="2" max="8" width="9.85546875" style="163" customWidth="1"/>
    <col min="9" max="9" width="17.28515625" style="163" customWidth="1"/>
    <col min="10" max="20" width="8.7109375" style="163" customWidth="1"/>
    <col min="21" max="16384" width="9.140625" style="163"/>
  </cols>
  <sheetData>
    <row r="1" spans="1:20" x14ac:dyDescent="0.2">
      <c r="A1" s="189" t="s">
        <v>653</v>
      </c>
      <c r="B1" s="186"/>
      <c r="C1" s="186"/>
      <c r="D1" s="186"/>
      <c r="E1" s="186"/>
      <c r="F1" s="186"/>
      <c r="G1" s="186"/>
      <c r="H1" s="186"/>
      <c r="I1" s="188" t="s">
        <v>531</v>
      </c>
    </row>
    <row r="2" spans="1:20" ht="14.25" x14ac:dyDescent="0.2">
      <c r="A2" s="189" t="s">
        <v>702</v>
      </c>
      <c r="B2" s="189"/>
      <c r="C2" s="189"/>
      <c r="D2" s="189"/>
      <c r="E2" s="189"/>
      <c r="F2" s="189"/>
      <c r="G2" s="189"/>
      <c r="H2" s="189"/>
      <c r="I2" s="189"/>
      <c r="J2" s="189"/>
      <c r="K2" s="189"/>
      <c r="L2" s="189"/>
    </row>
    <row r="3" spans="1:20" x14ac:dyDescent="0.2">
      <c r="A3" s="1007" t="s">
        <v>749</v>
      </c>
      <c r="B3" s="190"/>
      <c r="C3" s="190"/>
      <c r="D3" s="190"/>
      <c r="E3" s="190"/>
      <c r="F3" s="190"/>
      <c r="G3" s="190"/>
      <c r="H3" s="190"/>
      <c r="I3" s="190"/>
      <c r="J3" s="190"/>
      <c r="K3" s="190"/>
      <c r="L3" s="190"/>
    </row>
    <row r="4" spans="1:20" x14ac:dyDescent="0.2">
      <c r="A4" s="219"/>
      <c r="B4" s="219"/>
      <c r="C4" s="219"/>
      <c r="D4" s="219"/>
      <c r="E4" s="219"/>
      <c r="F4" s="219"/>
      <c r="G4" s="219"/>
      <c r="H4" s="219"/>
      <c r="I4" s="219"/>
      <c r="J4" s="219"/>
      <c r="K4" s="219"/>
      <c r="L4" s="219"/>
      <c r="O4" s="220"/>
      <c r="Q4" s="220"/>
      <c r="R4" s="220"/>
      <c r="S4" s="220"/>
      <c r="T4" s="220"/>
    </row>
    <row r="5" spans="1:20" ht="17.25" customHeight="1" x14ac:dyDescent="0.2">
      <c r="A5" s="1339"/>
      <c r="B5" s="1338" t="s">
        <v>414</v>
      </c>
      <c r="C5" s="1338"/>
      <c r="D5" s="1338" t="s">
        <v>415</v>
      </c>
      <c r="E5" s="1338"/>
      <c r="F5" s="1338" t="s">
        <v>152</v>
      </c>
      <c r="G5" s="1338"/>
      <c r="H5" s="1261" t="s">
        <v>418</v>
      </c>
      <c r="I5" s="1261" t="s">
        <v>114</v>
      </c>
    </row>
    <row r="6" spans="1:20" ht="17.25" customHeight="1" x14ac:dyDescent="0.2">
      <c r="A6" s="1340"/>
      <c r="B6" s="334" t="s">
        <v>371</v>
      </c>
      <c r="C6" s="334" t="s">
        <v>387</v>
      </c>
      <c r="D6" s="334" t="s">
        <v>371</v>
      </c>
      <c r="E6" s="334" t="s">
        <v>387</v>
      </c>
      <c r="F6" s="334" t="s">
        <v>371</v>
      </c>
      <c r="G6" s="334" t="s">
        <v>387</v>
      </c>
      <c r="H6" s="1265"/>
      <c r="I6" s="1265"/>
      <c r="J6" s="222"/>
      <c r="K6" s="222"/>
    </row>
    <row r="7" spans="1:20" x14ac:dyDescent="0.2">
      <c r="A7" s="218"/>
      <c r="B7" s="218"/>
      <c r="C7" s="218"/>
      <c r="D7" s="218"/>
      <c r="E7" s="218"/>
      <c r="F7" s="218"/>
      <c r="G7" s="218"/>
      <c r="H7" s="218"/>
      <c r="I7" s="218"/>
      <c r="J7" s="192"/>
      <c r="K7" s="192"/>
      <c r="L7" s="192"/>
    </row>
    <row r="8" spans="1:20" x14ac:dyDescent="0.2">
      <c r="A8" s="139">
        <v>1995</v>
      </c>
      <c r="B8" s="193">
        <v>253</v>
      </c>
      <c r="C8" s="193">
        <v>521</v>
      </c>
      <c r="D8" s="193">
        <v>1222</v>
      </c>
      <c r="E8" s="193">
        <v>538</v>
      </c>
      <c r="F8" s="193">
        <v>1475</v>
      </c>
      <c r="G8" s="193">
        <v>1059</v>
      </c>
      <c r="H8" s="193">
        <v>2534</v>
      </c>
      <c r="I8" s="193">
        <v>52</v>
      </c>
      <c r="J8" s="223"/>
      <c r="K8" s="192"/>
      <c r="L8" s="192"/>
    </row>
    <row r="9" spans="1:20" x14ac:dyDescent="0.2">
      <c r="A9" s="139">
        <v>1996</v>
      </c>
      <c r="B9" s="193">
        <v>250</v>
      </c>
      <c r="C9" s="193">
        <v>469</v>
      </c>
      <c r="D9" s="193">
        <v>1379</v>
      </c>
      <c r="E9" s="193">
        <v>603</v>
      </c>
      <c r="F9" s="193">
        <v>1629</v>
      </c>
      <c r="G9" s="193">
        <v>1072</v>
      </c>
      <c r="H9" s="193">
        <v>2701</v>
      </c>
      <c r="I9" s="193">
        <v>53</v>
      </c>
      <c r="J9" s="223"/>
      <c r="K9" s="192"/>
      <c r="L9" s="192"/>
    </row>
    <row r="10" spans="1:20" x14ac:dyDescent="0.2">
      <c r="A10" s="139">
        <v>1997</v>
      </c>
      <c r="B10" s="193">
        <v>236</v>
      </c>
      <c r="C10" s="193">
        <v>367</v>
      </c>
      <c r="D10" s="193">
        <v>1468</v>
      </c>
      <c r="E10" s="193">
        <v>602</v>
      </c>
      <c r="F10" s="193">
        <v>1704</v>
      </c>
      <c r="G10" s="193">
        <v>969</v>
      </c>
      <c r="H10" s="193">
        <v>2673</v>
      </c>
      <c r="I10" s="193">
        <v>33</v>
      </c>
      <c r="J10" s="223"/>
      <c r="K10" s="192"/>
      <c r="L10" s="192"/>
    </row>
    <row r="11" spans="1:20" x14ac:dyDescent="0.2">
      <c r="A11" s="139">
        <v>1998</v>
      </c>
      <c r="B11" s="193">
        <v>290</v>
      </c>
      <c r="C11" s="193">
        <v>403</v>
      </c>
      <c r="D11" s="193">
        <v>1589</v>
      </c>
      <c r="E11" s="193">
        <v>609</v>
      </c>
      <c r="F11" s="193">
        <v>1879</v>
      </c>
      <c r="G11" s="193">
        <v>1012</v>
      </c>
      <c r="H11" s="193">
        <v>2891</v>
      </c>
      <c r="I11" s="193">
        <v>73</v>
      </c>
      <c r="J11" s="223"/>
      <c r="K11" s="192"/>
      <c r="L11" s="192"/>
      <c r="M11" s="176"/>
    </row>
    <row r="12" spans="1:20" x14ac:dyDescent="0.2">
      <c r="A12" s="139">
        <v>1999</v>
      </c>
      <c r="B12" s="193">
        <v>171</v>
      </c>
      <c r="C12" s="193">
        <v>380</v>
      </c>
      <c r="D12" s="193">
        <v>1564</v>
      </c>
      <c r="E12" s="193">
        <v>614</v>
      </c>
      <c r="F12" s="193">
        <v>1735</v>
      </c>
      <c r="G12" s="193">
        <v>994</v>
      </c>
      <c r="H12" s="193">
        <v>2729</v>
      </c>
      <c r="I12" s="193">
        <v>70</v>
      </c>
      <c r="J12" s="223"/>
      <c r="K12" s="192"/>
      <c r="L12" s="192"/>
      <c r="M12" s="176"/>
    </row>
    <row r="13" spans="1:20" x14ac:dyDescent="0.2">
      <c r="A13" s="139">
        <v>2000</v>
      </c>
      <c r="B13" s="193">
        <v>150</v>
      </c>
      <c r="C13" s="193">
        <v>333</v>
      </c>
      <c r="D13" s="193">
        <v>1284</v>
      </c>
      <c r="E13" s="193">
        <v>522</v>
      </c>
      <c r="F13" s="193">
        <v>1434</v>
      </c>
      <c r="G13" s="193">
        <v>855</v>
      </c>
      <c r="H13" s="193">
        <v>2289</v>
      </c>
      <c r="I13" s="193">
        <v>72</v>
      </c>
      <c r="J13" s="223"/>
      <c r="K13" s="192"/>
      <c r="L13" s="192"/>
      <c r="M13" s="218"/>
      <c r="N13" s="218"/>
      <c r="O13" s="218"/>
      <c r="P13" s="176"/>
      <c r="Q13" s="176"/>
      <c r="R13" s="176"/>
      <c r="S13" s="176"/>
    </row>
    <row r="14" spans="1:20" x14ac:dyDescent="0.2">
      <c r="A14" s="139">
        <v>2001</v>
      </c>
      <c r="B14" s="193">
        <v>135</v>
      </c>
      <c r="C14" s="193">
        <v>313</v>
      </c>
      <c r="D14" s="193">
        <v>1101</v>
      </c>
      <c r="E14" s="193">
        <v>561</v>
      </c>
      <c r="F14" s="193">
        <v>1236</v>
      </c>
      <c r="G14" s="193">
        <v>874</v>
      </c>
      <c r="H14" s="193">
        <v>2110</v>
      </c>
      <c r="I14" s="193">
        <v>58</v>
      </c>
      <c r="J14" s="223"/>
      <c r="K14" s="192"/>
      <c r="L14" s="192"/>
      <c r="M14" s="218"/>
      <c r="N14" s="218"/>
      <c r="O14" s="218"/>
      <c r="P14" s="176"/>
      <c r="Q14" s="176"/>
      <c r="R14" s="176"/>
      <c r="S14" s="176"/>
    </row>
    <row r="15" spans="1:20" x14ac:dyDescent="0.2">
      <c r="A15" s="139">
        <v>2002</v>
      </c>
      <c r="B15" s="193">
        <v>166</v>
      </c>
      <c r="C15" s="193">
        <v>319</v>
      </c>
      <c r="D15" s="193">
        <v>1302</v>
      </c>
      <c r="E15" s="193">
        <v>500</v>
      </c>
      <c r="F15" s="193">
        <v>1468</v>
      </c>
      <c r="G15" s="193">
        <v>819</v>
      </c>
      <c r="H15" s="193">
        <v>2287</v>
      </c>
      <c r="I15" s="193">
        <v>50</v>
      </c>
      <c r="J15" s="223"/>
      <c r="K15" s="192"/>
      <c r="L15" s="192"/>
      <c r="M15" s="218"/>
      <c r="N15" s="218"/>
      <c r="O15" s="218"/>
      <c r="P15" s="176"/>
      <c r="Q15" s="176"/>
      <c r="R15" s="176"/>
      <c r="S15" s="176"/>
    </row>
    <row r="16" spans="1:20" x14ac:dyDescent="0.2">
      <c r="A16" s="139">
        <v>2003</v>
      </c>
      <c r="B16" s="193">
        <v>178</v>
      </c>
      <c r="C16" s="193">
        <v>364</v>
      </c>
      <c r="D16" s="193">
        <v>1685</v>
      </c>
      <c r="E16" s="193">
        <v>679</v>
      </c>
      <c r="F16" s="193">
        <v>1863</v>
      </c>
      <c r="G16" s="193">
        <v>1043</v>
      </c>
      <c r="H16" s="193">
        <v>2906</v>
      </c>
      <c r="I16" s="193">
        <v>45</v>
      </c>
      <c r="J16" s="223"/>
      <c r="K16" s="192"/>
      <c r="L16" s="192"/>
      <c r="M16" s="218"/>
      <c r="N16" s="218"/>
      <c r="O16" s="218"/>
      <c r="P16" s="176"/>
      <c r="Q16" s="176"/>
      <c r="R16" s="176"/>
      <c r="S16" s="176"/>
    </row>
    <row r="17" spans="1:20" x14ac:dyDescent="0.2">
      <c r="A17" s="139">
        <v>2004</v>
      </c>
      <c r="B17" s="193">
        <v>240</v>
      </c>
      <c r="C17" s="193">
        <v>384</v>
      </c>
      <c r="D17" s="193">
        <v>1348</v>
      </c>
      <c r="E17" s="193">
        <v>589</v>
      </c>
      <c r="F17" s="193">
        <v>1588</v>
      </c>
      <c r="G17" s="193">
        <v>973</v>
      </c>
      <c r="H17" s="193">
        <v>2561</v>
      </c>
      <c r="I17" s="193">
        <v>66</v>
      </c>
      <c r="J17" s="223"/>
      <c r="K17" s="192"/>
      <c r="L17" s="192"/>
      <c r="M17" s="218"/>
      <c r="N17" s="218"/>
      <c r="O17" s="218"/>
      <c r="P17" s="176"/>
      <c r="Q17" s="176"/>
      <c r="R17" s="176"/>
      <c r="S17" s="176"/>
    </row>
    <row r="18" spans="1:20" x14ac:dyDescent="0.2">
      <c r="A18" s="139">
        <v>2005</v>
      </c>
      <c r="B18" s="198">
        <v>228</v>
      </c>
      <c r="C18" s="198">
        <v>386</v>
      </c>
      <c r="D18" s="198">
        <v>1534</v>
      </c>
      <c r="E18" s="198">
        <v>619</v>
      </c>
      <c r="F18" s="198">
        <v>1762</v>
      </c>
      <c r="G18" s="198">
        <v>1005</v>
      </c>
      <c r="H18" s="198">
        <v>2767</v>
      </c>
      <c r="I18" s="198">
        <v>77</v>
      </c>
      <c r="J18" s="223"/>
      <c r="K18" s="192"/>
      <c r="L18" s="192"/>
      <c r="M18" s="218"/>
      <c r="N18" s="224"/>
      <c r="O18" s="224"/>
      <c r="P18" s="176"/>
      <c r="Q18" s="176"/>
      <c r="R18" s="176"/>
      <c r="S18" s="176"/>
    </row>
    <row r="19" spans="1:20" x14ac:dyDescent="0.2">
      <c r="A19" s="139">
        <v>2006</v>
      </c>
      <c r="B19" s="198">
        <v>181</v>
      </c>
      <c r="C19" s="198">
        <v>391</v>
      </c>
      <c r="D19" s="198">
        <v>1391</v>
      </c>
      <c r="E19" s="198">
        <v>575</v>
      </c>
      <c r="F19" s="198">
        <v>1572</v>
      </c>
      <c r="G19" s="198">
        <v>966</v>
      </c>
      <c r="H19" s="198">
        <v>2538</v>
      </c>
      <c r="I19" s="198">
        <v>58</v>
      </c>
      <c r="J19" s="223"/>
      <c r="K19" s="192"/>
      <c r="L19" s="192"/>
      <c r="M19" s="225"/>
      <c r="N19" s="225"/>
      <c r="O19" s="225"/>
      <c r="P19" s="176"/>
      <c r="Q19" s="176"/>
      <c r="R19" s="176"/>
      <c r="S19" s="176"/>
    </row>
    <row r="20" spans="1:20" x14ac:dyDescent="0.2">
      <c r="A20" s="139">
        <v>2007</v>
      </c>
      <c r="B20" s="198">
        <v>196</v>
      </c>
      <c r="C20" s="198">
        <v>327</v>
      </c>
      <c r="D20" s="198">
        <v>1632</v>
      </c>
      <c r="E20" s="198">
        <v>619</v>
      </c>
      <c r="F20" s="198">
        <v>1828</v>
      </c>
      <c r="G20" s="198">
        <v>946</v>
      </c>
      <c r="H20" s="198">
        <v>2774</v>
      </c>
      <c r="I20" s="198">
        <v>83</v>
      </c>
      <c r="J20" s="223"/>
      <c r="K20" s="192"/>
      <c r="L20" s="192"/>
      <c r="M20" s="225"/>
      <c r="N20" s="225"/>
      <c r="O20" s="225"/>
      <c r="P20" s="176"/>
      <c r="Q20" s="176"/>
      <c r="R20" s="176"/>
      <c r="S20" s="176"/>
    </row>
    <row r="21" spans="1:20" x14ac:dyDescent="0.2">
      <c r="A21" s="139">
        <v>2008</v>
      </c>
      <c r="B21" s="198">
        <v>188</v>
      </c>
      <c r="C21" s="198">
        <v>250</v>
      </c>
      <c r="D21" s="198">
        <v>1567</v>
      </c>
      <c r="E21" s="198">
        <v>527</v>
      </c>
      <c r="F21" s="198">
        <v>1755</v>
      </c>
      <c r="G21" s="198">
        <v>777</v>
      </c>
      <c r="H21" s="198">
        <v>2532</v>
      </c>
      <c r="I21" s="198">
        <v>72</v>
      </c>
      <c r="J21" s="223"/>
      <c r="K21" s="192"/>
      <c r="L21" s="192"/>
      <c r="M21" s="226"/>
      <c r="N21" s="226"/>
      <c r="O21" s="226"/>
      <c r="P21" s="176"/>
      <c r="Q21" s="176"/>
      <c r="R21" s="176"/>
      <c r="S21" s="176"/>
    </row>
    <row r="22" spans="1:20" x14ac:dyDescent="0.2">
      <c r="A22" s="139">
        <v>2009</v>
      </c>
      <c r="B22" s="198">
        <v>164</v>
      </c>
      <c r="C22" s="198">
        <v>266</v>
      </c>
      <c r="D22" s="198">
        <v>1372</v>
      </c>
      <c r="E22" s="198">
        <v>515</v>
      </c>
      <c r="F22" s="198">
        <v>1536</v>
      </c>
      <c r="G22" s="198">
        <v>781</v>
      </c>
      <c r="H22" s="198">
        <v>2317</v>
      </c>
      <c r="I22" s="198">
        <v>59</v>
      </c>
      <c r="J22" s="223"/>
      <c r="K22" s="192"/>
      <c r="L22" s="192"/>
      <c r="M22" s="226"/>
      <c r="N22" s="210"/>
      <c r="O22" s="210"/>
      <c r="P22" s="210"/>
      <c r="Q22" s="176"/>
      <c r="R22" s="176"/>
      <c r="S22" s="176"/>
      <c r="T22" s="176"/>
    </row>
    <row r="23" spans="1:20" x14ac:dyDescent="0.2">
      <c r="A23" s="139">
        <v>2010</v>
      </c>
      <c r="B23" s="198">
        <v>187</v>
      </c>
      <c r="C23" s="198">
        <v>309</v>
      </c>
      <c r="D23" s="198">
        <v>1456</v>
      </c>
      <c r="E23" s="198">
        <v>625</v>
      </c>
      <c r="F23" s="198">
        <v>1643</v>
      </c>
      <c r="G23" s="198">
        <v>934</v>
      </c>
      <c r="H23" s="198">
        <v>2577</v>
      </c>
      <c r="I23" s="198">
        <v>56</v>
      </c>
      <c r="J23" s="223"/>
      <c r="K23" s="192"/>
      <c r="L23" s="192"/>
      <c r="M23" s="226"/>
      <c r="N23" s="210"/>
      <c r="O23" s="210"/>
      <c r="P23" s="210"/>
      <c r="Q23" s="176"/>
      <c r="R23" s="176"/>
      <c r="S23" s="176"/>
      <c r="T23" s="176"/>
    </row>
    <row r="24" spans="1:20" x14ac:dyDescent="0.2">
      <c r="A24" s="139">
        <v>2011</v>
      </c>
      <c r="B24" s="198">
        <v>196</v>
      </c>
      <c r="C24" s="198">
        <v>307</v>
      </c>
      <c r="D24" s="198">
        <v>1386</v>
      </c>
      <c r="E24" s="198">
        <v>687</v>
      </c>
      <c r="F24" s="198">
        <v>1582</v>
      </c>
      <c r="G24" s="198">
        <v>994</v>
      </c>
      <c r="H24" s="198">
        <v>2576</v>
      </c>
      <c r="I24" s="198">
        <v>52</v>
      </c>
      <c r="J24" s="223"/>
      <c r="K24" s="192"/>
      <c r="L24" s="192"/>
      <c r="M24" s="227"/>
      <c r="N24" s="227"/>
      <c r="O24" s="227"/>
      <c r="P24" s="227"/>
      <c r="Q24" s="176"/>
      <c r="R24" s="176"/>
      <c r="S24" s="176"/>
      <c r="T24" s="176"/>
    </row>
    <row r="25" spans="1:20" x14ac:dyDescent="0.2">
      <c r="A25" s="139">
        <v>2012</v>
      </c>
      <c r="B25" s="198">
        <v>151</v>
      </c>
      <c r="C25" s="198">
        <v>241</v>
      </c>
      <c r="D25" s="198">
        <v>1381</v>
      </c>
      <c r="E25" s="198">
        <v>615</v>
      </c>
      <c r="F25" s="198">
        <v>1532</v>
      </c>
      <c r="G25" s="198">
        <v>856</v>
      </c>
      <c r="H25" s="198">
        <v>2388</v>
      </c>
      <c r="I25" s="198">
        <v>39</v>
      </c>
      <c r="J25" s="223"/>
      <c r="K25" s="192"/>
      <c r="L25" s="192"/>
      <c r="M25" s="226"/>
      <c r="N25" s="210"/>
      <c r="O25" s="210"/>
      <c r="P25" s="210"/>
      <c r="Q25" s="176"/>
      <c r="R25" s="176"/>
      <c r="S25" s="176"/>
      <c r="T25" s="176"/>
    </row>
    <row r="26" spans="1:20" x14ac:dyDescent="0.2">
      <c r="A26" s="139">
        <v>2013</v>
      </c>
      <c r="B26" s="198">
        <v>110</v>
      </c>
      <c r="C26" s="198">
        <v>236</v>
      </c>
      <c r="D26" s="198">
        <v>1008</v>
      </c>
      <c r="E26" s="198">
        <v>527</v>
      </c>
      <c r="F26" s="198">
        <v>1118</v>
      </c>
      <c r="G26" s="198">
        <v>763</v>
      </c>
      <c r="H26" s="198">
        <v>1881</v>
      </c>
      <c r="I26" s="198">
        <v>40</v>
      </c>
      <c r="J26" s="223"/>
      <c r="K26" s="192"/>
      <c r="L26" s="192"/>
      <c r="M26" s="228"/>
      <c r="N26" s="210"/>
      <c r="O26" s="210"/>
      <c r="P26" s="210"/>
      <c r="Q26" s="176"/>
      <c r="R26" s="176"/>
      <c r="S26" s="176"/>
      <c r="T26" s="176"/>
    </row>
    <row r="27" spans="1:20" x14ac:dyDescent="0.2">
      <c r="A27" s="1012">
        <v>2014</v>
      </c>
      <c r="B27" s="1013">
        <v>147</v>
      </c>
      <c r="C27" s="1013">
        <v>228</v>
      </c>
      <c r="D27" s="1013">
        <v>1037</v>
      </c>
      <c r="E27" s="1013">
        <v>518</v>
      </c>
      <c r="F27" s="1013">
        <v>1184</v>
      </c>
      <c r="G27" s="1013">
        <v>746</v>
      </c>
      <c r="H27" s="1013">
        <v>1930</v>
      </c>
      <c r="I27" s="1013">
        <v>40</v>
      </c>
      <c r="J27" s="223"/>
      <c r="K27" s="192"/>
      <c r="L27" s="192"/>
      <c r="M27" s="226"/>
      <c r="N27" s="210"/>
      <c r="O27" s="210"/>
      <c r="P27" s="210"/>
      <c r="Q27" s="176"/>
      <c r="R27" s="176"/>
      <c r="S27" s="176"/>
      <c r="T27" s="176"/>
    </row>
    <row r="28" spans="1:20" x14ac:dyDescent="0.2">
      <c r="A28" s="1086">
        <v>2015</v>
      </c>
      <c r="B28" s="229">
        <v>125</v>
      </c>
      <c r="C28" s="229">
        <v>180</v>
      </c>
      <c r="D28" s="229">
        <v>952</v>
      </c>
      <c r="E28" s="229">
        <v>418</v>
      </c>
      <c r="F28" s="229">
        <f>B28+D28</f>
        <v>1077</v>
      </c>
      <c r="G28" s="229">
        <f>C28+E28</f>
        <v>598</v>
      </c>
      <c r="H28" s="229">
        <f>F28+G28</f>
        <v>1675</v>
      </c>
      <c r="I28" s="229">
        <v>60</v>
      </c>
      <c r="J28" s="223"/>
      <c r="K28" s="1069"/>
      <c r="L28" s="1069"/>
      <c r="M28" s="226"/>
      <c r="N28" s="210"/>
      <c r="O28" s="210"/>
      <c r="P28" s="210"/>
      <c r="Q28" s="176"/>
      <c r="R28" s="176"/>
      <c r="S28" s="176"/>
      <c r="T28" s="176"/>
    </row>
    <row r="29" spans="1:20" x14ac:dyDescent="0.2">
      <c r="A29" s="1012"/>
      <c r="B29" s="1013"/>
      <c r="C29" s="1013"/>
      <c r="D29" s="1013"/>
      <c r="E29" s="1013"/>
      <c r="F29" s="1013"/>
      <c r="G29" s="1013"/>
      <c r="H29" s="1013"/>
      <c r="I29" s="1013"/>
      <c r="J29" s="223"/>
      <c r="K29" s="992"/>
      <c r="L29" s="992"/>
      <c r="M29" s="226"/>
      <c r="N29" s="210"/>
      <c r="O29" s="210"/>
      <c r="P29" s="210"/>
      <c r="Q29" s="176"/>
      <c r="R29" s="176"/>
      <c r="S29" s="176"/>
      <c r="T29" s="176"/>
    </row>
    <row r="30" spans="1:20" x14ac:dyDescent="0.2">
      <c r="A30" s="230" t="s">
        <v>160</v>
      </c>
      <c r="B30" s="230"/>
      <c r="C30" s="230"/>
      <c r="D30" s="230"/>
      <c r="E30" s="230"/>
      <c r="F30" s="230"/>
      <c r="G30" s="230"/>
      <c r="H30" s="230"/>
      <c r="I30" s="230"/>
      <c r="J30" s="230"/>
      <c r="K30" s="230"/>
      <c r="L30" s="230"/>
      <c r="M30" s="231"/>
      <c r="N30" s="231"/>
      <c r="O30" s="231"/>
      <c r="P30" s="231"/>
    </row>
    <row r="31" spans="1:20" x14ac:dyDescent="0.2">
      <c r="A31" s="92" t="s">
        <v>90</v>
      </c>
      <c r="B31" s="92"/>
      <c r="C31" s="92"/>
      <c r="D31" s="92"/>
      <c r="E31" s="92"/>
      <c r="F31" s="92"/>
      <c r="G31" s="92"/>
      <c r="H31" s="92"/>
      <c r="I31" s="92"/>
      <c r="J31" s="92"/>
      <c r="K31" s="92"/>
      <c r="L31" s="92"/>
      <c r="M31" s="231"/>
      <c r="N31" s="231"/>
      <c r="O31" s="231"/>
      <c r="P31" s="231"/>
    </row>
    <row r="32" spans="1:20" x14ac:dyDescent="0.2">
      <c r="A32" s="1335" t="s">
        <v>701</v>
      </c>
      <c r="B32" s="1336"/>
      <c r="C32" s="1336"/>
      <c r="D32" s="1336"/>
      <c r="E32" s="1336"/>
      <c r="F32" s="1336"/>
      <c r="G32" s="1336"/>
      <c r="H32" s="1336"/>
      <c r="I32" s="1336"/>
      <c r="J32" s="1336"/>
      <c r="K32" s="1337"/>
      <c r="L32" s="1337"/>
      <c r="M32" s="1337"/>
      <c r="N32" s="1337"/>
      <c r="O32" s="1337"/>
      <c r="P32" s="1337"/>
      <c r="Q32" s="1337"/>
      <c r="R32" s="1337"/>
      <c r="S32" s="1337"/>
      <c r="T32" s="1337"/>
    </row>
    <row r="33" spans="1:20" x14ac:dyDescent="0.2">
      <c r="A33" s="998"/>
      <c r="B33" s="986"/>
      <c r="C33" s="986"/>
      <c r="D33" s="986"/>
      <c r="E33" s="986"/>
      <c r="F33" s="986"/>
      <c r="G33" s="986"/>
      <c r="H33" s="986"/>
      <c r="I33" s="986"/>
      <c r="J33" s="986"/>
      <c r="K33" s="987"/>
      <c r="L33" s="987"/>
      <c r="M33" s="987"/>
      <c r="N33" s="987"/>
      <c r="O33" s="987"/>
      <c r="P33" s="987"/>
      <c r="Q33" s="987"/>
      <c r="R33" s="987"/>
      <c r="S33" s="987"/>
      <c r="T33" s="987"/>
    </row>
    <row r="34" spans="1:20" x14ac:dyDescent="0.2">
      <c r="A34" s="92" t="s">
        <v>99</v>
      </c>
      <c r="B34" s="92"/>
      <c r="C34" s="92"/>
      <c r="D34" s="92"/>
      <c r="E34" s="92"/>
      <c r="F34" s="92"/>
      <c r="G34" s="92"/>
      <c r="H34" s="92"/>
      <c r="I34" s="92"/>
      <c r="J34" s="92"/>
    </row>
    <row r="35" spans="1:20" x14ac:dyDescent="0.2">
      <c r="A35" s="93" t="s">
        <v>102</v>
      </c>
      <c r="B35" s="176"/>
      <c r="C35" s="176"/>
      <c r="D35" s="176"/>
      <c r="E35" s="176"/>
      <c r="F35" s="176"/>
      <c r="G35" s="176"/>
      <c r="H35" s="176"/>
      <c r="I35" s="176"/>
      <c r="J35" s="176"/>
      <c r="K35" s="176"/>
      <c r="L35" s="176"/>
      <c r="M35" s="176"/>
      <c r="N35" s="176"/>
      <c r="O35" s="176"/>
      <c r="P35" s="176"/>
      <c r="Q35" s="176"/>
      <c r="R35" s="176"/>
      <c r="S35" s="176"/>
      <c r="T35" s="176"/>
    </row>
    <row r="36" spans="1:20" x14ac:dyDescent="0.2">
      <c r="A36" s="176"/>
      <c r="B36" s="176"/>
      <c r="C36" s="176"/>
      <c r="D36" s="176"/>
      <c r="E36" s="176"/>
      <c r="F36" s="176"/>
      <c r="G36" s="176"/>
      <c r="H36" s="176"/>
      <c r="I36" s="176"/>
      <c r="J36" s="176"/>
      <c r="K36" s="176"/>
      <c r="L36" s="176"/>
      <c r="M36" s="176"/>
      <c r="N36" s="176"/>
      <c r="O36" s="176"/>
      <c r="P36" s="176"/>
      <c r="Q36" s="176"/>
      <c r="R36" s="176"/>
      <c r="S36" s="176"/>
      <c r="T36" s="176"/>
    </row>
    <row r="37" spans="1:20" x14ac:dyDescent="0.2">
      <c r="A37" s="176"/>
      <c r="B37" s="232"/>
      <c r="C37" s="232"/>
      <c r="D37" s="232"/>
      <c r="E37" s="232"/>
      <c r="F37" s="232"/>
      <c r="G37" s="232"/>
      <c r="H37" s="232"/>
      <c r="I37" s="232"/>
      <c r="J37" s="176"/>
      <c r="K37" s="176"/>
      <c r="L37" s="176"/>
      <c r="M37" s="176"/>
      <c r="N37" s="176"/>
      <c r="O37" s="176"/>
      <c r="P37" s="176"/>
      <c r="Q37" s="176"/>
      <c r="R37" s="176"/>
      <c r="S37" s="176"/>
      <c r="T37" s="176"/>
    </row>
    <row r="38" spans="1:20" x14ac:dyDescent="0.2">
      <c r="A38" s="176"/>
      <c r="B38" s="176"/>
      <c r="C38" s="176"/>
      <c r="D38" s="176"/>
      <c r="E38" s="176"/>
      <c r="F38" s="176"/>
      <c r="G38" s="176"/>
      <c r="H38" s="176"/>
      <c r="I38" s="176"/>
      <c r="J38" s="176"/>
      <c r="K38" s="176"/>
      <c r="L38" s="176"/>
      <c r="M38" s="176"/>
      <c r="N38" s="176"/>
      <c r="O38" s="176"/>
      <c r="P38" s="176"/>
      <c r="Q38" s="176"/>
      <c r="R38" s="176"/>
      <c r="S38" s="176"/>
      <c r="T38" s="176"/>
    </row>
    <row r="39" spans="1:20" x14ac:dyDescent="0.2">
      <c r="A39" s="176"/>
      <c r="B39" s="176"/>
      <c r="C39" s="176"/>
      <c r="D39" s="176"/>
      <c r="E39" s="176"/>
      <c r="F39" s="176"/>
      <c r="G39" s="176"/>
      <c r="H39" s="176"/>
      <c r="I39" s="176"/>
      <c r="J39" s="176"/>
      <c r="K39" s="176"/>
      <c r="L39" s="176"/>
      <c r="M39" s="176"/>
      <c r="N39" s="176"/>
      <c r="O39" s="176"/>
      <c r="P39" s="176"/>
      <c r="Q39" s="176"/>
      <c r="R39" s="176"/>
      <c r="S39" s="176"/>
      <c r="T39" s="176"/>
    </row>
    <row r="40" spans="1:20" x14ac:dyDescent="0.2">
      <c r="A40" s="176"/>
      <c r="B40" s="176"/>
      <c r="C40" s="176"/>
      <c r="D40" s="176"/>
      <c r="E40" s="176"/>
      <c r="F40" s="176"/>
      <c r="G40" s="176"/>
      <c r="H40" s="176"/>
      <c r="I40" s="176"/>
      <c r="J40" s="176"/>
      <c r="K40" s="176"/>
      <c r="L40" s="176"/>
      <c r="M40" s="176"/>
      <c r="N40" s="176"/>
      <c r="O40" s="176"/>
      <c r="P40" s="176"/>
      <c r="Q40" s="176"/>
      <c r="R40" s="176"/>
      <c r="S40" s="176"/>
      <c r="T40" s="176"/>
    </row>
    <row r="41" spans="1:20" x14ac:dyDescent="0.2">
      <c r="A41" s="176"/>
      <c r="B41" s="176"/>
      <c r="C41" s="176"/>
      <c r="D41" s="176"/>
      <c r="E41" s="176"/>
      <c r="F41" s="176"/>
      <c r="G41" s="176"/>
      <c r="H41" s="176"/>
      <c r="I41" s="176"/>
      <c r="J41" s="176"/>
      <c r="K41" s="176"/>
      <c r="L41" s="176"/>
      <c r="M41" s="176"/>
      <c r="N41" s="176"/>
      <c r="O41" s="176"/>
      <c r="P41" s="176"/>
      <c r="Q41" s="176"/>
      <c r="R41" s="176"/>
      <c r="S41" s="176"/>
      <c r="T41" s="176"/>
    </row>
    <row r="42" spans="1:20" x14ac:dyDescent="0.2">
      <c r="A42" s="176"/>
      <c r="B42" s="176"/>
      <c r="C42" s="176"/>
      <c r="D42" s="176"/>
      <c r="E42" s="176"/>
      <c r="F42" s="176"/>
      <c r="G42" s="176"/>
      <c r="H42" s="176"/>
      <c r="I42" s="176"/>
      <c r="J42" s="176"/>
      <c r="K42" s="176"/>
      <c r="L42" s="176"/>
      <c r="M42" s="176"/>
      <c r="N42" s="176"/>
      <c r="O42" s="176"/>
      <c r="P42" s="176"/>
      <c r="Q42" s="176"/>
      <c r="R42" s="176"/>
      <c r="S42" s="176"/>
      <c r="T42" s="176"/>
    </row>
    <row r="43" spans="1:20" x14ac:dyDescent="0.2">
      <c r="A43" s="176"/>
      <c r="B43" s="176"/>
      <c r="C43" s="176"/>
      <c r="D43" s="176"/>
      <c r="E43" s="176"/>
      <c r="F43" s="176"/>
      <c r="G43" s="176"/>
      <c r="H43" s="176"/>
      <c r="I43" s="176"/>
      <c r="J43" s="176"/>
      <c r="K43" s="176"/>
      <c r="L43" s="176"/>
      <c r="M43" s="176"/>
      <c r="N43" s="176"/>
      <c r="O43" s="176"/>
      <c r="P43" s="176"/>
      <c r="Q43" s="176"/>
      <c r="R43" s="176"/>
      <c r="S43" s="176"/>
      <c r="T43" s="176"/>
    </row>
    <row r="44" spans="1:20" x14ac:dyDescent="0.2">
      <c r="A44" s="176"/>
      <c r="B44" s="176"/>
      <c r="C44" s="176"/>
      <c r="D44" s="176"/>
      <c r="E44" s="176"/>
      <c r="F44" s="176"/>
      <c r="G44" s="176"/>
      <c r="H44" s="176"/>
      <c r="I44" s="176"/>
      <c r="J44" s="176"/>
      <c r="K44" s="176"/>
      <c r="L44" s="176"/>
      <c r="M44" s="176"/>
      <c r="N44" s="176"/>
      <c r="O44" s="176"/>
      <c r="P44" s="176"/>
      <c r="Q44" s="176"/>
      <c r="R44" s="176"/>
      <c r="S44" s="176"/>
      <c r="T44" s="176"/>
    </row>
    <row r="45" spans="1:20" x14ac:dyDescent="0.2">
      <c r="A45" s="176"/>
      <c r="B45" s="176"/>
      <c r="C45" s="176"/>
      <c r="D45" s="176"/>
      <c r="E45" s="176"/>
      <c r="F45" s="176"/>
      <c r="G45" s="176"/>
      <c r="H45" s="176"/>
      <c r="I45" s="176"/>
      <c r="J45" s="176"/>
      <c r="K45" s="176"/>
      <c r="L45" s="176"/>
      <c r="M45" s="176"/>
      <c r="N45" s="176"/>
      <c r="O45" s="176"/>
      <c r="P45" s="176"/>
      <c r="Q45" s="176"/>
      <c r="R45" s="176"/>
      <c r="S45" s="176"/>
      <c r="T45" s="176"/>
    </row>
    <row r="46" spans="1:20" x14ac:dyDescent="0.2">
      <c r="A46" s="176"/>
      <c r="B46" s="176"/>
      <c r="C46" s="176"/>
      <c r="D46" s="176"/>
      <c r="E46" s="176"/>
      <c r="F46" s="176"/>
      <c r="G46" s="176"/>
      <c r="H46" s="176"/>
      <c r="I46" s="176"/>
      <c r="J46" s="176"/>
      <c r="K46" s="176"/>
      <c r="L46" s="176"/>
      <c r="M46" s="176"/>
      <c r="N46" s="176"/>
      <c r="O46" s="176"/>
      <c r="P46" s="176"/>
      <c r="Q46" s="176"/>
      <c r="R46" s="176"/>
      <c r="S46" s="176"/>
      <c r="T46" s="176"/>
    </row>
  </sheetData>
  <mergeCells count="7">
    <mergeCell ref="A32:T32"/>
    <mergeCell ref="B5:C5"/>
    <mergeCell ref="D5:E5"/>
    <mergeCell ref="F5:G5"/>
    <mergeCell ref="H5:H6"/>
    <mergeCell ref="I5:I6"/>
    <mergeCell ref="A5:A6"/>
  </mergeCells>
  <phoneticPr fontId="2" type="noConversion"/>
  <conditionalFormatting sqref="J7:L7">
    <cfRule type="cellIs" dxfId="8" priority="3" stopIfTrue="1" operator="notEqual">
      <formula>""""""</formula>
    </cfRule>
  </conditionalFormatting>
  <conditionalFormatting sqref="J8:L27 J29:L29">
    <cfRule type="cellIs" dxfId="7" priority="2" stopIfTrue="1" operator="notEqual">
      <formula>""""""</formula>
    </cfRule>
  </conditionalFormatting>
  <conditionalFormatting sqref="J28:L28">
    <cfRule type="cellIs" dxfId="6" priority="1" stopIfTrue="1" operator="notEqual">
      <formula>""""""</formula>
    </cfRule>
  </conditionalFormatting>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41</vt:i4>
      </vt:variant>
    </vt:vector>
  </HeadingPairs>
  <TitlesOfParts>
    <vt:vector size="82" baseType="lpstr">
      <vt:lpstr>Index</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4.1</vt:lpstr>
      <vt:lpstr>4.2</vt:lpstr>
      <vt:lpstr>5.1</vt:lpstr>
      <vt:lpstr>5.2</vt:lpstr>
      <vt:lpstr>5.3</vt:lpstr>
      <vt:lpstr>5.4</vt:lpstr>
      <vt:lpstr>5.5</vt:lpstr>
      <vt:lpstr>6.1</vt:lpstr>
      <vt:lpstr>6.2</vt:lpstr>
      <vt:lpstr>'3.1'!Print_Area</vt:lpstr>
      <vt:lpstr>'3.10'!Print_Area</vt:lpstr>
      <vt:lpstr>'3.11'!Print_Area</vt:lpstr>
      <vt:lpstr>'3.12'!Print_Area</vt:lpstr>
      <vt:lpstr>'3.14'!Print_Area</vt:lpstr>
      <vt:lpstr>'3.15'!Print_Area</vt:lpstr>
      <vt:lpstr>'3.16'!Print_Area</vt:lpstr>
      <vt:lpstr>'3.17'!Print_Area</vt:lpstr>
      <vt:lpstr>'3.18'!Print_Area</vt:lpstr>
      <vt:lpstr>'3.19'!Print_Area</vt:lpstr>
      <vt:lpstr>'3.2'!Print_Area</vt:lpstr>
      <vt:lpstr>'3.20'!Print_Area</vt:lpstr>
      <vt:lpstr>'3.21'!Print_Area</vt:lpstr>
      <vt:lpstr>'3.24'!Print_Area</vt:lpstr>
      <vt:lpstr>'3.26'!Print_Area</vt:lpstr>
      <vt:lpstr>'3.28'!Print_Area</vt:lpstr>
      <vt:lpstr>'3.29'!Print_Area</vt:lpstr>
      <vt:lpstr>'3.3'!Print_Area</vt:lpstr>
      <vt:lpstr>'3.30'!Print_Area</vt:lpstr>
      <vt:lpstr>'3.31'!Print_Area</vt:lpstr>
      <vt:lpstr>'3.4'!Print_Area</vt:lpstr>
      <vt:lpstr>'3.5'!Print_Area</vt:lpstr>
      <vt:lpstr>'3.6'!Print_Area</vt:lpstr>
      <vt:lpstr>'3.7'!Print_Area</vt:lpstr>
      <vt:lpstr>'3.8'!Print_Area</vt:lpstr>
      <vt:lpstr>'3.9'!Print_Area</vt:lpstr>
      <vt:lpstr>'4.1'!Print_Area</vt:lpstr>
      <vt:lpstr>'4.2'!Print_Area</vt:lpstr>
      <vt:lpstr>'5.1'!Print_Area</vt:lpstr>
      <vt:lpstr>'5.2'!Print_Area</vt:lpstr>
      <vt:lpstr>'5.3'!Print_Area</vt:lpstr>
      <vt:lpstr>'5.4'!Print_Area</vt:lpstr>
      <vt:lpstr>'5.5'!Print_Area</vt:lpstr>
      <vt:lpstr>'6.1'!Print_Area</vt:lpstr>
      <vt:lpstr>Index!Print_Area</vt:lpstr>
      <vt:lpstr>'3.2'!Print_Titles</vt:lpstr>
      <vt:lpstr>'3.3'!Print_Titles</vt:lpstr>
      <vt:lpstr>'3.4'!Print_Titles</vt:lpstr>
      <vt:lpstr>'3.5'!Print_Titles</vt:lpstr>
      <vt:lpstr>'3.6'!Print_Titles</vt:lpstr>
      <vt:lpstr>'3.9'!Print_Titles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Williamson</dc:creator>
  <cp:lastModifiedBy>Rose, Tara</cp:lastModifiedBy>
  <cp:lastPrinted>2015-06-03T08:54:51Z</cp:lastPrinted>
  <dcterms:created xsi:type="dcterms:W3CDTF">2013-04-04T15:50:09Z</dcterms:created>
  <dcterms:modified xsi:type="dcterms:W3CDTF">2016-09-01T07:04:47Z</dcterms:modified>
</cp:coreProperties>
</file>