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3.xml" ContentType="application/vnd.openxmlformats-officedocument.drawing+xml"/>
  <Override PartName="/xl/charts/chart33.xml" ContentType="application/vnd.openxmlformats-officedocument.drawingml.chart+xml"/>
  <Override PartName="/xl/drawings/drawing14.xml" ContentType="application/vnd.openxmlformats-officedocument.drawingml.chartshapes+xml"/>
  <Override PartName="/xl/charts/chart34.xml" ContentType="application/vnd.openxmlformats-officedocument.drawingml.chart+xml"/>
  <Override PartName="/xl/drawings/drawing15.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7.xml" ContentType="application/vnd.openxmlformats-officedocument.drawingml.chart+xml"/>
  <Override PartName="/xl/drawings/drawing18.xml" ContentType="application/vnd.openxmlformats-officedocument.drawingml.chartshapes+xml"/>
  <Override PartName="/xl/charts/chart3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9732" tabRatio="800" activeTab="2"/>
  </bookViews>
  <sheets>
    <sheet name="Cover" sheetId="63" r:id="rId1"/>
    <sheet name="Notes" sheetId="64" r:id="rId2"/>
    <sheet name="Index" sheetId="65" r:id="rId3"/>
    <sheet name="P6" sheetId="5" r:id="rId4"/>
    <sheet name="P8" sheetId="6" r:id="rId5"/>
    <sheet name="P9" sheetId="13" r:id="rId6"/>
    <sheet name="P11" sheetId="14" r:id="rId7"/>
    <sheet name="P11 B" sheetId="4" r:id="rId8"/>
    <sheet name="P12" sheetId="58" r:id="rId9"/>
    <sheet name="P13-14" sheetId="25" r:id="rId10"/>
    <sheet name="P15" sheetId="26" r:id="rId11"/>
    <sheet name="P20" sheetId="11" r:id="rId12"/>
    <sheet name="P21" sheetId="28" r:id="rId13"/>
    <sheet name="P22" sheetId="12" r:id="rId14"/>
    <sheet name="P25" sheetId="31" r:id="rId15"/>
    <sheet name="P30" sheetId="36" r:id="rId16"/>
    <sheet name="P31" sheetId="53" r:id="rId17"/>
    <sheet name="P32" sheetId="54" r:id="rId18"/>
    <sheet name="P33" sheetId="38" r:id="rId19"/>
    <sheet name="P35" sheetId="50" r:id="rId20"/>
    <sheet name="P39" sheetId="43" r:id="rId21"/>
    <sheet name="P39 B" sheetId="59" r:id="rId22"/>
    <sheet name="P40" sheetId="61" r:id="rId23"/>
  </sheets>
  <calcPr calcId="145621"/>
</workbook>
</file>

<file path=xl/calcChain.xml><?xml version="1.0" encoding="utf-8"?>
<calcChain xmlns="http://schemas.openxmlformats.org/spreadsheetml/2006/main">
  <c r="V17" i="59" l="1"/>
  <c r="W17" i="59"/>
  <c r="X17" i="59"/>
  <c r="Y17" i="59"/>
  <c r="Z17" i="59"/>
  <c r="AA17" i="59"/>
  <c r="AB17" i="59"/>
  <c r="AC17" i="59"/>
  <c r="AD17" i="59"/>
  <c r="V18" i="59"/>
  <c r="W18" i="59"/>
  <c r="X18" i="59"/>
  <c r="Y18" i="59"/>
  <c r="Z18" i="59"/>
  <c r="AA18" i="59"/>
  <c r="AB18" i="59"/>
  <c r="AC18" i="59"/>
  <c r="AD18" i="59"/>
  <c r="V20" i="59"/>
  <c r="W20" i="59"/>
  <c r="X20" i="59"/>
  <c r="Y20" i="59"/>
  <c r="Z20" i="59"/>
  <c r="AA20" i="59"/>
  <c r="AB20" i="59"/>
  <c r="AC20" i="59"/>
  <c r="AD20" i="59"/>
  <c r="V21" i="59"/>
  <c r="W21" i="59"/>
  <c r="X21" i="59"/>
  <c r="Y21" i="59"/>
  <c r="Z21" i="59"/>
  <c r="AA21" i="59"/>
  <c r="AB21" i="59"/>
  <c r="AC21" i="59"/>
  <c r="AD21" i="59"/>
  <c r="V22" i="59"/>
  <c r="W22" i="59"/>
  <c r="X22" i="59"/>
  <c r="Y22" i="59"/>
  <c r="Z22" i="59"/>
  <c r="AA22" i="59"/>
  <c r="AB22" i="59"/>
  <c r="AC22" i="59"/>
  <c r="AD22" i="59"/>
  <c r="M24" i="59"/>
  <c r="N24" i="59"/>
  <c r="O24" i="59"/>
  <c r="P24" i="59"/>
  <c r="Q24" i="59"/>
  <c r="R24" i="59"/>
  <c r="S24" i="59"/>
  <c r="T24" i="59"/>
  <c r="V24" i="59"/>
  <c r="W24" i="59"/>
  <c r="X24" i="59"/>
  <c r="Y24" i="59"/>
  <c r="Z24" i="59"/>
  <c r="AA24" i="59"/>
  <c r="AB24" i="59"/>
  <c r="AC24" i="59"/>
  <c r="AD24" i="59"/>
  <c r="M25" i="59"/>
  <c r="N25" i="59"/>
  <c r="O25" i="59"/>
  <c r="P25" i="59"/>
  <c r="Q25" i="59"/>
  <c r="R25" i="59"/>
  <c r="S25" i="59"/>
  <c r="T25" i="59"/>
  <c r="V25" i="59"/>
  <c r="W25" i="59"/>
  <c r="X25" i="59"/>
  <c r="Y25" i="59"/>
  <c r="Z25" i="59"/>
  <c r="AA25" i="59"/>
  <c r="AB25" i="59"/>
  <c r="AC25" i="59"/>
  <c r="AD25" i="59"/>
  <c r="M26" i="59"/>
  <c r="M28" i="59" s="1"/>
  <c r="N26" i="59"/>
  <c r="O26" i="59"/>
  <c r="P26" i="59"/>
  <c r="Q26" i="59"/>
  <c r="Q28" i="59" s="1"/>
  <c r="R26" i="59"/>
  <c r="S26" i="59"/>
  <c r="T26" i="59"/>
  <c r="V26" i="59"/>
  <c r="W26" i="59"/>
  <c r="X26" i="59"/>
  <c r="Y26" i="59"/>
  <c r="Z26" i="59"/>
  <c r="AA26" i="59"/>
  <c r="AB26" i="59"/>
  <c r="AC26" i="59"/>
  <c r="AD26" i="59"/>
  <c r="M27" i="59"/>
  <c r="N27" i="59"/>
  <c r="O27" i="59"/>
  <c r="P27" i="59"/>
  <c r="Q27" i="59"/>
  <c r="R27" i="59"/>
  <c r="S27" i="59"/>
  <c r="T27" i="59"/>
  <c r="N28" i="59"/>
  <c r="O28" i="59"/>
  <c r="P28" i="59"/>
  <c r="R28" i="59"/>
  <c r="S28" i="59"/>
  <c r="T28" i="59"/>
  <c r="V5" i="61"/>
  <c r="W5" i="61"/>
  <c r="X5" i="61"/>
  <c r="AA5" i="61"/>
  <c r="AB5" i="61"/>
  <c r="V6" i="61"/>
  <c r="M7" i="61"/>
  <c r="N7" i="61"/>
  <c r="O7" i="61"/>
  <c r="P7" i="61"/>
  <c r="Q7" i="61"/>
  <c r="R7" i="61"/>
  <c r="S7" i="61"/>
  <c r="M8" i="61"/>
  <c r="N8" i="61"/>
  <c r="O8" i="61"/>
  <c r="P8" i="61"/>
  <c r="Q8" i="61"/>
  <c r="R8" i="61"/>
  <c r="S8" i="61"/>
  <c r="T8" i="61"/>
  <c r="V8" i="61"/>
  <c r="W8" i="61"/>
  <c r="Z8" i="61"/>
  <c r="AA8" i="61"/>
  <c r="AD8" i="61"/>
  <c r="M9" i="61"/>
  <c r="W6" i="61" s="1"/>
  <c r="N9" i="61"/>
  <c r="X6" i="61" s="1"/>
  <c r="O9" i="61"/>
  <c r="Y6" i="61" s="1"/>
  <c r="P9" i="61"/>
  <c r="Z6" i="61" s="1"/>
  <c r="Q9" i="61"/>
  <c r="AA6" i="61" s="1"/>
  <c r="R9" i="61"/>
  <c r="AB6" i="61" s="1"/>
  <c r="S9" i="61"/>
  <c r="AC6" i="61" s="1"/>
  <c r="T9" i="61"/>
  <c r="AD6" i="61" s="1"/>
  <c r="V9" i="61"/>
  <c r="M10" i="61"/>
  <c r="N10" i="61"/>
  <c r="O10" i="61"/>
  <c r="Y5" i="61" s="1"/>
  <c r="P10" i="61"/>
  <c r="Z5" i="61" s="1"/>
  <c r="Q10" i="61"/>
  <c r="R10" i="61"/>
  <c r="S10" i="61"/>
  <c r="AC5" i="61" s="1"/>
  <c r="T10" i="61"/>
  <c r="AD5" i="61" s="1"/>
  <c r="V10" i="61"/>
  <c r="X10" i="61"/>
  <c r="AB10" i="61"/>
  <c r="V11" i="61"/>
  <c r="V13" i="61"/>
  <c r="Y13" i="61"/>
  <c r="Z13" i="61"/>
  <c r="AC13" i="61"/>
  <c r="AD13" i="61"/>
  <c r="V14" i="61"/>
  <c r="X14" i="61"/>
  <c r="Y14" i="61"/>
  <c r="AB14" i="61"/>
  <c r="AC14" i="61"/>
  <c r="V15" i="61"/>
  <c r="X15" i="61"/>
  <c r="AB15" i="61"/>
  <c r="V16" i="61"/>
  <c r="V18" i="61"/>
  <c r="Y18" i="61"/>
  <c r="Z18" i="61"/>
  <c r="AC18" i="61"/>
  <c r="AD18" i="61"/>
  <c r="V19" i="61"/>
  <c r="X19" i="61"/>
  <c r="Y19" i="61"/>
  <c r="AB19" i="61"/>
  <c r="AC19" i="61"/>
  <c r="V20" i="61"/>
  <c r="X20" i="61"/>
  <c r="AB20" i="61"/>
  <c r="V21" i="61"/>
  <c r="L23" i="61"/>
  <c r="V23" i="61"/>
  <c r="X23" i="61"/>
  <c r="Y23" i="61"/>
  <c r="AB23" i="61"/>
  <c r="AC23" i="61"/>
  <c r="M24" i="61"/>
  <c r="N24" i="61"/>
  <c r="X8" i="61" s="1"/>
  <c r="O24" i="61"/>
  <c r="Y8" i="61" s="1"/>
  <c r="P24" i="61"/>
  <c r="Q24" i="61"/>
  <c r="R24" i="61"/>
  <c r="AB8" i="61" s="1"/>
  <c r="S24" i="61"/>
  <c r="AC8" i="61" s="1"/>
  <c r="T24" i="61"/>
  <c r="V24" i="61"/>
  <c r="X24" i="61"/>
  <c r="AB24" i="61"/>
  <c r="M25" i="61"/>
  <c r="N25" i="61"/>
  <c r="O25" i="61"/>
  <c r="P25" i="61"/>
  <c r="Q25" i="61"/>
  <c r="R25" i="61"/>
  <c r="S25" i="61"/>
  <c r="T25" i="61"/>
  <c r="V25" i="61"/>
  <c r="M26" i="61"/>
  <c r="M28" i="61" s="1"/>
  <c r="N26" i="61"/>
  <c r="O26" i="61"/>
  <c r="Y10" i="61" s="1"/>
  <c r="P26" i="61"/>
  <c r="Z10" i="61" s="1"/>
  <c r="Q26" i="61"/>
  <c r="AA10" i="61" s="1"/>
  <c r="R26" i="61"/>
  <c r="S26" i="61"/>
  <c r="AC10" i="61" s="1"/>
  <c r="T26" i="61"/>
  <c r="AD10" i="61" s="1"/>
  <c r="V26" i="61"/>
  <c r="Y26" i="61"/>
  <c r="Z26" i="61"/>
  <c r="AC26" i="61"/>
  <c r="AD26" i="61"/>
  <c r="M27" i="61"/>
  <c r="W9" i="61" s="1"/>
  <c r="N27" i="61"/>
  <c r="X9" i="61" s="1"/>
  <c r="X11" i="61" s="1"/>
  <c r="O27" i="61"/>
  <c r="Y9" i="61" s="1"/>
  <c r="Y11" i="61" s="1"/>
  <c r="P27" i="61"/>
  <c r="Z9" i="61" s="1"/>
  <c r="Z11" i="61" s="1"/>
  <c r="Q27" i="61"/>
  <c r="AA9" i="61" s="1"/>
  <c r="R27" i="61"/>
  <c r="AB9" i="61" s="1"/>
  <c r="AB11" i="61" s="1"/>
  <c r="S27" i="61"/>
  <c r="AC9" i="61" s="1"/>
  <c r="AC11" i="61" s="1"/>
  <c r="T27" i="61"/>
  <c r="AD9" i="61" s="1"/>
  <c r="AG9" i="61" s="1"/>
  <c r="AD11" i="61" s="1"/>
  <c r="N28" i="61"/>
  <c r="O28" i="61"/>
  <c r="P28" i="61"/>
  <c r="R28" i="61"/>
  <c r="S28" i="61"/>
  <c r="T28" i="61"/>
  <c r="V28" i="61"/>
  <c r="X28" i="61"/>
  <c r="Y28" i="61"/>
  <c r="AB28" i="61"/>
  <c r="AC28" i="61"/>
  <c r="V29" i="61"/>
  <c r="X29" i="61"/>
  <c r="AB29" i="61"/>
  <c r="V30" i="61"/>
  <c r="V31" i="61"/>
  <c r="Y31" i="61"/>
  <c r="Z31" i="61"/>
  <c r="AC31" i="61"/>
  <c r="AD31" i="61"/>
  <c r="M88" i="61"/>
  <c r="N88" i="61"/>
  <c r="O88" i="61"/>
  <c r="P88" i="61"/>
  <c r="Q88" i="61"/>
  <c r="R88" i="61"/>
  <c r="S88" i="61"/>
  <c r="M89" i="61"/>
  <c r="N89" i="61"/>
  <c r="O89" i="61"/>
  <c r="P89" i="61"/>
  <c r="Q89" i="61"/>
  <c r="R89" i="61"/>
  <c r="S89" i="61"/>
  <c r="T89" i="61"/>
  <c r="M90" i="61"/>
  <c r="W13" i="61" s="1"/>
  <c r="N90" i="61"/>
  <c r="X13" i="61" s="1"/>
  <c r="O90" i="61"/>
  <c r="P90" i="61"/>
  <c r="Q90" i="61"/>
  <c r="AA13" i="61" s="1"/>
  <c r="R90" i="61"/>
  <c r="AB13" i="61" s="1"/>
  <c r="S90" i="61"/>
  <c r="T90" i="61"/>
  <c r="M91" i="61"/>
  <c r="N91" i="61"/>
  <c r="O91" i="61"/>
  <c r="P91" i="61"/>
  <c r="Q91" i="61"/>
  <c r="R91" i="61"/>
  <c r="S91" i="61"/>
  <c r="T91" i="61"/>
  <c r="M92" i="61"/>
  <c r="W15" i="61" s="1"/>
  <c r="N92" i="61"/>
  <c r="O92" i="61"/>
  <c r="Y15" i="61" s="1"/>
  <c r="P92" i="61"/>
  <c r="Z15" i="61" s="1"/>
  <c r="Q92" i="61"/>
  <c r="AA15" i="61" s="1"/>
  <c r="R92" i="61"/>
  <c r="S92" i="61"/>
  <c r="AC15" i="61" s="1"/>
  <c r="T92" i="61"/>
  <c r="AD15" i="61" s="1"/>
  <c r="M93" i="61"/>
  <c r="W14" i="61" s="1"/>
  <c r="N93" i="61"/>
  <c r="O93" i="61"/>
  <c r="P93" i="61"/>
  <c r="Z14" i="61" s="1"/>
  <c r="Q93" i="61"/>
  <c r="AA14" i="61" s="1"/>
  <c r="R93" i="61"/>
  <c r="S93" i="61"/>
  <c r="T93" i="61"/>
  <c r="AD14" i="61" s="1"/>
  <c r="M94" i="61"/>
  <c r="W16" i="61" s="1"/>
  <c r="N94" i="61"/>
  <c r="X16" i="61" s="1"/>
  <c r="O94" i="61"/>
  <c r="Y16" i="61" s="1"/>
  <c r="P94" i="61"/>
  <c r="Z16" i="61" s="1"/>
  <c r="Q94" i="61"/>
  <c r="AA16" i="61" s="1"/>
  <c r="R94" i="61"/>
  <c r="AB16" i="61" s="1"/>
  <c r="S94" i="61"/>
  <c r="AC16" i="61" s="1"/>
  <c r="T94" i="61"/>
  <c r="AD16" i="61" s="1"/>
  <c r="M163" i="61"/>
  <c r="N163" i="61"/>
  <c r="O163" i="61"/>
  <c r="P163" i="61"/>
  <c r="Q163" i="61"/>
  <c r="R163" i="61"/>
  <c r="S163" i="61"/>
  <c r="T163" i="61"/>
  <c r="M164" i="61"/>
  <c r="W18" i="61" s="1"/>
  <c r="N164" i="61"/>
  <c r="X18" i="61" s="1"/>
  <c r="O164" i="61"/>
  <c r="P164" i="61"/>
  <c r="Q164" i="61"/>
  <c r="AA18" i="61" s="1"/>
  <c r="R164" i="61"/>
  <c r="AB18" i="61" s="1"/>
  <c r="S164" i="61"/>
  <c r="T164" i="61"/>
  <c r="M165" i="61"/>
  <c r="N165" i="61"/>
  <c r="O165" i="61"/>
  <c r="P165" i="61"/>
  <c r="Q165" i="61"/>
  <c r="R165" i="61"/>
  <c r="S165" i="61"/>
  <c r="T165" i="61"/>
  <c r="M166" i="61"/>
  <c r="W20" i="61" s="1"/>
  <c r="N166" i="61"/>
  <c r="O166" i="61"/>
  <c r="Y20" i="61" s="1"/>
  <c r="P166" i="61"/>
  <c r="Z20" i="61" s="1"/>
  <c r="Q166" i="61"/>
  <c r="AA20" i="61" s="1"/>
  <c r="R166" i="61"/>
  <c r="S166" i="61"/>
  <c r="AC20" i="61" s="1"/>
  <c r="T166" i="61"/>
  <c r="AD20" i="61" s="1"/>
  <c r="M167" i="61"/>
  <c r="W19" i="61" s="1"/>
  <c r="N167" i="61"/>
  <c r="O167" i="61"/>
  <c r="P167" i="61"/>
  <c r="Z19" i="61" s="1"/>
  <c r="Q167" i="61"/>
  <c r="AA19" i="61" s="1"/>
  <c r="R167" i="61"/>
  <c r="S167" i="61"/>
  <c r="T167" i="61"/>
  <c r="AD19" i="61" s="1"/>
  <c r="M168" i="61"/>
  <c r="W21" i="61" s="1"/>
  <c r="N168" i="61"/>
  <c r="X21" i="61" s="1"/>
  <c r="O168" i="61"/>
  <c r="Y21" i="61" s="1"/>
  <c r="P168" i="61"/>
  <c r="Z21" i="61" s="1"/>
  <c r="Q168" i="61"/>
  <c r="AA21" i="61" s="1"/>
  <c r="R168" i="61"/>
  <c r="AB21" i="61" s="1"/>
  <c r="S168" i="61"/>
  <c r="AC21" i="61" s="1"/>
  <c r="T168" i="61"/>
  <c r="AD21" i="61" s="1"/>
  <c r="M232" i="61"/>
  <c r="N232" i="61"/>
  <c r="O232" i="61"/>
  <c r="P232" i="61"/>
  <c r="Q232" i="61"/>
  <c r="R232" i="61"/>
  <c r="S232" i="61"/>
  <c r="T232" i="61"/>
  <c r="M233" i="61"/>
  <c r="W23" i="61" s="1"/>
  <c r="N233" i="61"/>
  <c r="O233" i="61"/>
  <c r="P233" i="61"/>
  <c r="Z23" i="61" s="1"/>
  <c r="Q233" i="61"/>
  <c r="AA23" i="61" s="1"/>
  <c r="R233" i="61"/>
  <c r="S233" i="61"/>
  <c r="T233" i="61"/>
  <c r="AD23" i="61" s="1"/>
  <c r="M234" i="61"/>
  <c r="N234" i="61"/>
  <c r="O234" i="61"/>
  <c r="P234" i="61"/>
  <c r="Q234" i="61"/>
  <c r="R234" i="61"/>
  <c r="S234" i="61"/>
  <c r="T234" i="61"/>
  <c r="M235" i="61"/>
  <c r="W25" i="61" s="1"/>
  <c r="N235" i="61"/>
  <c r="X25" i="61" s="1"/>
  <c r="O235" i="61"/>
  <c r="Y25" i="61" s="1"/>
  <c r="P235" i="61"/>
  <c r="Z25" i="61" s="1"/>
  <c r="Q235" i="61"/>
  <c r="AA25" i="61" s="1"/>
  <c r="R235" i="61"/>
  <c r="AB25" i="61" s="1"/>
  <c r="S235" i="61"/>
  <c r="AC25" i="61" s="1"/>
  <c r="T235" i="61"/>
  <c r="AD25" i="61" s="1"/>
  <c r="M236" i="61"/>
  <c r="W24" i="61" s="1"/>
  <c r="N236" i="61"/>
  <c r="O236" i="61"/>
  <c r="Y24" i="61" s="1"/>
  <c r="P236" i="61"/>
  <c r="Z24" i="61" s="1"/>
  <c r="Q236" i="61"/>
  <c r="AA24" i="61" s="1"/>
  <c r="R236" i="61"/>
  <c r="S236" i="61"/>
  <c r="AC24" i="61" s="1"/>
  <c r="T236" i="61"/>
  <c r="AD24" i="61" s="1"/>
  <c r="M237" i="61"/>
  <c r="W26" i="61" s="1"/>
  <c r="N237" i="61"/>
  <c r="X26" i="61" s="1"/>
  <c r="O237" i="61"/>
  <c r="P237" i="61"/>
  <c r="Q237" i="61"/>
  <c r="AA26" i="61" s="1"/>
  <c r="R237" i="61"/>
  <c r="AB26" i="61" s="1"/>
  <c r="S237" i="61"/>
  <c r="T237" i="61"/>
  <c r="M300" i="61"/>
  <c r="N300" i="61"/>
  <c r="O300" i="61"/>
  <c r="P300" i="61"/>
  <c r="Q300" i="61"/>
  <c r="R300" i="61"/>
  <c r="S300" i="61"/>
  <c r="T300" i="61"/>
  <c r="M301" i="61"/>
  <c r="W28" i="61" s="1"/>
  <c r="N301" i="61"/>
  <c r="O301" i="61"/>
  <c r="P301" i="61"/>
  <c r="Z28" i="61" s="1"/>
  <c r="Q301" i="61"/>
  <c r="AA28" i="61" s="1"/>
  <c r="R301" i="61"/>
  <c r="S301" i="61"/>
  <c r="T301" i="61"/>
  <c r="AD28" i="61" s="1"/>
  <c r="M302" i="61"/>
  <c r="N302" i="61"/>
  <c r="O302" i="61"/>
  <c r="P302" i="61"/>
  <c r="Q302" i="61"/>
  <c r="R302" i="61"/>
  <c r="S302" i="61"/>
  <c r="T302" i="61"/>
  <c r="M303" i="61"/>
  <c r="W30" i="61" s="1"/>
  <c r="N303" i="61"/>
  <c r="X30" i="61" s="1"/>
  <c r="O303" i="61"/>
  <c r="Y30" i="61" s="1"/>
  <c r="P303" i="61"/>
  <c r="Z30" i="61" s="1"/>
  <c r="Q303" i="61"/>
  <c r="AA30" i="61" s="1"/>
  <c r="R303" i="61"/>
  <c r="AB30" i="61" s="1"/>
  <c r="S303" i="61"/>
  <c r="AC30" i="61" s="1"/>
  <c r="T303" i="61"/>
  <c r="AD30" i="61" s="1"/>
  <c r="M304" i="61"/>
  <c r="W29" i="61" s="1"/>
  <c r="N304" i="61"/>
  <c r="O304" i="61"/>
  <c r="Y29" i="61" s="1"/>
  <c r="P304" i="61"/>
  <c r="Z29" i="61" s="1"/>
  <c r="Q304" i="61"/>
  <c r="AA29" i="61" s="1"/>
  <c r="R304" i="61"/>
  <c r="S304" i="61"/>
  <c r="AC29" i="61" s="1"/>
  <c r="T304" i="61"/>
  <c r="AD29" i="61" s="1"/>
  <c r="M305" i="61"/>
  <c r="W31" i="61" s="1"/>
  <c r="N305" i="61"/>
  <c r="X31" i="61" s="1"/>
  <c r="O305" i="61"/>
  <c r="P305" i="61"/>
  <c r="Q305" i="61"/>
  <c r="AA31" i="61" s="1"/>
  <c r="R305" i="61"/>
  <c r="AB31" i="61" s="1"/>
  <c r="S305" i="61"/>
  <c r="T305" i="61"/>
  <c r="I310" i="61"/>
  <c r="J310" i="61"/>
  <c r="V5" i="59"/>
  <c r="V6" i="59"/>
  <c r="M7" i="59"/>
  <c r="N7" i="59"/>
  <c r="O7" i="59"/>
  <c r="P7" i="59"/>
  <c r="Q7" i="59"/>
  <c r="R7" i="59"/>
  <c r="S7" i="59"/>
  <c r="M8" i="59"/>
  <c r="W5" i="59" s="1"/>
  <c r="N8" i="59"/>
  <c r="X5" i="59" s="1"/>
  <c r="O8" i="59"/>
  <c r="Y5" i="59" s="1"/>
  <c r="P8" i="59"/>
  <c r="Z5" i="59" s="1"/>
  <c r="Q8" i="59"/>
  <c r="AA5" i="59" s="1"/>
  <c r="R8" i="59"/>
  <c r="AB5" i="59" s="1"/>
  <c r="S8" i="59"/>
  <c r="AC5" i="59" s="1"/>
  <c r="T8" i="59"/>
  <c r="AD5" i="59" s="1"/>
  <c r="V8" i="59"/>
  <c r="M9" i="59"/>
  <c r="W6" i="59" s="1"/>
  <c r="N9" i="59"/>
  <c r="X6" i="59" s="1"/>
  <c r="O9" i="59"/>
  <c r="Y6" i="59" s="1"/>
  <c r="P9" i="59"/>
  <c r="Z6" i="59" s="1"/>
  <c r="Q9" i="59"/>
  <c r="AA6" i="59" s="1"/>
  <c r="R9" i="59"/>
  <c r="AB6" i="59" s="1"/>
  <c r="S9" i="59"/>
  <c r="AC6" i="59" s="1"/>
  <c r="T9" i="59"/>
  <c r="AD6" i="59" s="1"/>
  <c r="V9" i="59"/>
  <c r="M10" i="59"/>
  <c r="N10" i="59"/>
  <c r="O10" i="59"/>
  <c r="P10" i="59"/>
  <c r="Q10" i="59"/>
  <c r="R10" i="59"/>
  <c r="S10" i="59"/>
  <c r="T10" i="59"/>
  <c r="V10" i="59"/>
  <c r="W10" i="59"/>
  <c r="AA10" i="59"/>
  <c r="V12" i="59"/>
  <c r="Z12" i="59"/>
  <c r="AD12" i="59"/>
  <c r="V13" i="59"/>
  <c r="Y13" i="59"/>
  <c r="Z13" i="59"/>
  <c r="AC13" i="59"/>
  <c r="AD13" i="59"/>
  <c r="V14" i="59"/>
  <c r="X14" i="59"/>
  <c r="Y14" i="59"/>
  <c r="AB14" i="59"/>
  <c r="AC14" i="59"/>
  <c r="V16" i="59"/>
  <c r="W8" i="59"/>
  <c r="X8" i="59"/>
  <c r="Y8" i="59"/>
  <c r="Z8" i="59"/>
  <c r="AA8" i="59"/>
  <c r="AB8" i="59"/>
  <c r="AC8" i="59"/>
  <c r="AD8" i="59"/>
  <c r="W9" i="59"/>
  <c r="X9" i="59"/>
  <c r="Y9" i="59"/>
  <c r="Z9" i="59"/>
  <c r="AA9" i="59"/>
  <c r="AB9" i="59"/>
  <c r="AC9" i="59"/>
  <c r="AD9" i="59"/>
  <c r="AG9" i="59" s="1"/>
  <c r="X10" i="59"/>
  <c r="Z10" i="59"/>
  <c r="AB10" i="59"/>
  <c r="AD10" i="59"/>
  <c r="J27" i="59"/>
  <c r="M88" i="59"/>
  <c r="N88" i="59"/>
  <c r="O88" i="59"/>
  <c r="P88" i="59"/>
  <c r="Q88" i="59"/>
  <c r="R88" i="59"/>
  <c r="S88" i="59"/>
  <c r="M89" i="59"/>
  <c r="N89" i="59"/>
  <c r="O89" i="59"/>
  <c r="P89" i="59"/>
  <c r="Q89" i="59"/>
  <c r="R89" i="59"/>
  <c r="S89" i="59"/>
  <c r="T89" i="59"/>
  <c r="M90" i="59"/>
  <c r="W12" i="59" s="1"/>
  <c r="N90" i="59"/>
  <c r="X12" i="59" s="1"/>
  <c r="O90" i="59"/>
  <c r="Y12" i="59" s="1"/>
  <c r="P90" i="59"/>
  <c r="Q90" i="59"/>
  <c r="AA12" i="59" s="1"/>
  <c r="R90" i="59"/>
  <c r="AB12" i="59" s="1"/>
  <c r="S90" i="59"/>
  <c r="AC12" i="59" s="1"/>
  <c r="T90" i="59"/>
  <c r="M91" i="59"/>
  <c r="W13" i="59" s="1"/>
  <c r="N91" i="59"/>
  <c r="X13" i="59" s="1"/>
  <c r="O91" i="59"/>
  <c r="P91" i="59"/>
  <c r="Q91" i="59"/>
  <c r="AA13" i="59" s="1"/>
  <c r="R91" i="59"/>
  <c r="AB13" i="59" s="1"/>
  <c r="S91" i="59"/>
  <c r="T91" i="59"/>
  <c r="M92" i="59"/>
  <c r="W14" i="59" s="1"/>
  <c r="N92" i="59"/>
  <c r="O92" i="59"/>
  <c r="P92" i="59"/>
  <c r="Z14" i="59" s="1"/>
  <c r="Q92" i="59"/>
  <c r="AA14" i="59" s="1"/>
  <c r="R92" i="59"/>
  <c r="S92" i="59"/>
  <c r="T92" i="59"/>
  <c r="AD14" i="59" s="1"/>
  <c r="M93" i="59"/>
  <c r="N93" i="59"/>
  <c r="O93" i="59"/>
  <c r="P93" i="59"/>
  <c r="Q93" i="59"/>
  <c r="R93" i="59"/>
  <c r="S93" i="59"/>
  <c r="T93" i="59"/>
  <c r="M94" i="59"/>
  <c r="N94" i="59"/>
  <c r="O94" i="59"/>
  <c r="P94" i="59"/>
  <c r="Q94" i="59"/>
  <c r="R94" i="59"/>
  <c r="S94" i="59"/>
  <c r="T94" i="59"/>
  <c r="M163" i="59"/>
  <c r="N163" i="59"/>
  <c r="O163" i="59"/>
  <c r="P163" i="59"/>
  <c r="Q163" i="59"/>
  <c r="R163" i="59"/>
  <c r="S163" i="59"/>
  <c r="T163" i="59"/>
  <c r="M164" i="59"/>
  <c r="W16" i="59" s="1"/>
  <c r="N164" i="59"/>
  <c r="X16" i="59" s="1"/>
  <c r="O164" i="59"/>
  <c r="Y16" i="59" s="1"/>
  <c r="P164" i="59"/>
  <c r="Z16" i="59" s="1"/>
  <c r="Q164" i="59"/>
  <c r="AA16" i="59" s="1"/>
  <c r="R164" i="59"/>
  <c r="AB16" i="59" s="1"/>
  <c r="S164" i="59"/>
  <c r="AC16" i="59" s="1"/>
  <c r="T164" i="59"/>
  <c r="AD16" i="59" s="1"/>
  <c r="M165" i="59"/>
  <c r="N165" i="59"/>
  <c r="O165" i="59"/>
  <c r="P165" i="59"/>
  <c r="Q165" i="59"/>
  <c r="R165" i="59"/>
  <c r="S165" i="59"/>
  <c r="T165" i="59"/>
  <c r="M166" i="59"/>
  <c r="N166" i="59"/>
  <c r="O166" i="59"/>
  <c r="P166" i="59"/>
  <c r="Q166" i="59"/>
  <c r="R166" i="59"/>
  <c r="S166" i="59"/>
  <c r="T166" i="59"/>
  <c r="M167" i="59"/>
  <c r="N167" i="59"/>
  <c r="O167" i="59"/>
  <c r="P167" i="59"/>
  <c r="Q167" i="59"/>
  <c r="R167" i="59"/>
  <c r="S167" i="59"/>
  <c r="T167" i="59"/>
  <c r="M168" i="59"/>
  <c r="N168" i="59"/>
  <c r="O168" i="59"/>
  <c r="P168" i="59"/>
  <c r="Q168" i="59"/>
  <c r="R168" i="59"/>
  <c r="S168" i="59"/>
  <c r="T168" i="59"/>
  <c r="M232" i="59"/>
  <c r="N232" i="59"/>
  <c r="O232" i="59"/>
  <c r="P232" i="59"/>
  <c r="Q232" i="59"/>
  <c r="R232" i="59"/>
  <c r="S232" i="59"/>
  <c r="T232" i="59"/>
  <c r="M233" i="59"/>
  <c r="N233" i="59"/>
  <c r="O233" i="59"/>
  <c r="P233" i="59"/>
  <c r="Q233" i="59"/>
  <c r="R233" i="59"/>
  <c r="S233" i="59"/>
  <c r="T233" i="59"/>
  <c r="M234" i="59"/>
  <c r="N234" i="59"/>
  <c r="O234" i="59"/>
  <c r="P234" i="59"/>
  <c r="Q234" i="59"/>
  <c r="R234" i="59"/>
  <c r="S234" i="59"/>
  <c r="T234" i="59"/>
  <c r="M235" i="59"/>
  <c r="N235" i="59"/>
  <c r="O235" i="59"/>
  <c r="P235" i="59"/>
  <c r="Q235" i="59"/>
  <c r="R235" i="59"/>
  <c r="S235" i="59"/>
  <c r="T235" i="59"/>
  <c r="M236" i="59"/>
  <c r="N236" i="59"/>
  <c r="O236" i="59"/>
  <c r="P236" i="59"/>
  <c r="Q236" i="59"/>
  <c r="R236" i="59"/>
  <c r="S236" i="59"/>
  <c r="T236" i="59"/>
  <c r="M237" i="59"/>
  <c r="N237" i="59"/>
  <c r="O237" i="59"/>
  <c r="P237" i="59"/>
  <c r="Q237" i="59"/>
  <c r="R237" i="59"/>
  <c r="S237" i="59"/>
  <c r="T237" i="59"/>
  <c r="M300" i="59"/>
  <c r="N300" i="59"/>
  <c r="O300" i="59"/>
  <c r="P300" i="59"/>
  <c r="Q300" i="59"/>
  <c r="R300" i="59"/>
  <c r="S300" i="59"/>
  <c r="T300" i="59"/>
  <c r="M301" i="59"/>
  <c r="N301" i="59"/>
  <c r="O301" i="59"/>
  <c r="P301" i="59"/>
  <c r="Q301" i="59"/>
  <c r="R301" i="59"/>
  <c r="S301" i="59"/>
  <c r="T301" i="59"/>
  <c r="M302" i="59"/>
  <c r="N302" i="59"/>
  <c r="O302" i="59"/>
  <c r="P302" i="59"/>
  <c r="Q302" i="59"/>
  <c r="R302" i="59"/>
  <c r="S302" i="59"/>
  <c r="T302" i="59"/>
  <c r="M303" i="59"/>
  <c r="N303" i="59"/>
  <c r="O303" i="59"/>
  <c r="P303" i="59"/>
  <c r="Q303" i="59"/>
  <c r="R303" i="59"/>
  <c r="S303" i="59"/>
  <c r="T303" i="59"/>
  <c r="M304" i="59"/>
  <c r="N304" i="59"/>
  <c r="O304" i="59"/>
  <c r="P304" i="59"/>
  <c r="Q304" i="59"/>
  <c r="R304" i="59"/>
  <c r="S304" i="59"/>
  <c r="T304" i="59"/>
  <c r="M305" i="59"/>
  <c r="N305" i="59"/>
  <c r="O305" i="59"/>
  <c r="P305" i="59"/>
  <c r="Q305" i="59"/>
  <c r="R305" i="59"/>
  <c r="S305" i="59"/>
  <c r="T305" i="59"/>
  <c r="I310" i="59"/>
  <c r="J310" i="59"/>
  <c r="AA11" i="61" l="1"/>
  <c r="W10" i="61"/>
  <c r="W11" i="61" s="1"/>
  <c r="Q28" i="61"/>
  <c r="AC10" i="59"/>
  <c r="Y10" i="59"/>
  <c r="O18" i="50" l="1"/>
  <c r="P18" i="50"/>
  <c r="P25" i="50" s="1"/>
  <c r="Q18" i="50"/>
  <c r="Q25" i="50" s="1"/>
  <c r="R18" i="50"/>
  <c r="R25" i="50" s="1"/>
  <c r="S18" i="50"/>
  <c r="T18" i="50"/>
  <c r="T25" i="50" s="1"/>
  <c r="U18" i="50"/>
  <c r="U25" i="50" s="1"/>
  <c r="V18" i="50"/>
  <c r="V25" i="50" s="1"/>
  <c r="W18" i="50"/>
  <c r="O19" i="50"/>
  <c r="P19" i="50"/>
  <c r="Q19" i="50"/>
  <c r="R19" i="50"/>
  <c r="S19" i="50"/>
  <c r="T19" i="50"/>
  <c r="U19" i="50"/>
  <c r="V19" i="50"/>
  <c r="W19" i="50"/>
  <c r="O20" i="50"/>
  <c r="P20" i="50"/>
  <c r="Q20" i="50"/>
  <c r="R20" i="50"/>
  <c r="S20" i="50"/>
  <c r="T20" i="50"/>
  <c r="U20" i="50"/>
  <c r="V20" i="50"/>
  <c r="W20" i="50"/>
  <c r="O21" i="50"/>
  <c r="P21" i="50"/>
  <c r="Q21" i="50"/>
  <c r="R21" i="50"/>
  <c r="S21" i="50"/>
  <c r="T21" i="50"/>
  <c r="U21" i="50"/>
  <c r="V21" i="50"/>
  <c r="W21" i="50"/>
  <c r="O22" i="50"/>
  <c r="P22" i="50"/>
  <c r="Q22" i="50"/>
  <c r="R22" i="50"/>
  <c r="S22" i="50"/>
  <c r="T22" i="50"/>
  <c r="U22" i="50"/>
  <c r="V22" i="50"/>
  <c r="W22" i="50"/>
  <c r="O23" i="50"/>
  <c r="P23" i="50"/>
  <c r="Q23" i="50"/>
  <c r="R23" i="50"/>
  <c r="S23" i="50"/>
  <c r="T23" i="50"/>
  <c r="U23" i="50"/>
  <c r="V23" i="50"/>
  <c r="W23" i="50"/>
  <c r="O24" i="50"/>
  <c r="P24" i="50"/>
  <c r="Q24" i="50"/>
  <c r="R24" i="50"/>
  <c r="S24" i="50"/>
  <c r="T24" i="50"/>
  <c r="U24" i="50"/>
  <c r="V24" i="50"/>
  <c r="W24" i="50"/>
  <c r="O25" i="50"/>
  <c r="S25" i="50"/>
  <c r="W25" i="50"/>
  <c r="S10" i="11"/>
  <c r="T10" i="11"/>
  <c r="U10" i="11"/>
  <c r="V10" i="11"/>
  <c r="W10" i="11"/>
  <c r="X10" i="11"/>
  <c r="Y10" i="11"/>
  <c r="Z10" i="11"/>
  <c r="AA10" i="11"/>
  <c r="AB10" i="11"/>
  <c r="AC10" i="11"/>
  <c r="AD10" i="11"/>
  <c r="S11" i="11"/>
  <c r="T11" i="11"/>
  <c r="U11" i="11"/>
  <c r="V11" i="11"/>
  <c r="W11" i="11"/>
  <c r="X11" i="11"/>
  <c r="Y11" i="11"/>
  <c r="Z11" i="11"/>
  <c r="AA11" i="11"/>
  <c r="AB11" i="11"/>
  <c r="AC11" i="11"/>
  <c r="AD11" i="11"/>
  <c r="S12" i="11"/>
  <c r="T12" i="11"/>
  <c r="U12" i="11"/>
  <c r="V12" i="11"/>
  <c r="W12" i="11"/>
  <c r="X12" i="11"/>
  <c r="Y12" i="11"/>
  <c r="Z12" i="11"/>
  <c r="AA12" i="11"/>
  <c r="AB12" i="11"/>
  <c r="AC12" i="11"/>
  <c r="AD12" i="11"/>
  <c r="S13" i="11"/>
  <c r="T13" i="11"/>
  <c r="U13" i="11"/>
  <c r="V13" i="11"/>
  <c r="W13" i="11"/>
  <c r="X13" i="11"/>
  <c r="Y13" i="11"/>
  <c r="Z13" i="11"/>
  <c r="AA13" i="11"/>
  <c r="AB13" i="11"/>
  <c r="AC13" i="11"/>
  <c r="AD13" i="11"/>
  <c r="S14" i="11"/>
  <c r="T14" i="11"/>
  <c r="U14" i="11"/>
  <c r="V14" i="11"/>
  <c r="W14" i="11"/>
  <c r="X14" i="11"/>
  <c r="Y14" i="11"/>
  <c r="Z14" i="11"/>
  <c r="AA14" i="11"/>
  <c r="AB14" i="11"/>
  <c r="AC14" i="11"/>
  <c r="AD14" i="11"/>
  <c r="S15" i="11"/>
  <c r="T15" i="11"/>
  <c r="U15" i="11"/>
  <c r="V15" i="11"/>
  <c r="W15" i="11"/>
  <c r="X15" i="11"/>
  <c r="Y15" i="11"/>
  <c r="Z15" i="11"/>
  <c r="AA15" i="11"/>
  <c r="AB15" i="11"/>
  <c r="AC15" i="11"/>
  <c r="AD15" i="11"/>
  <c r="S16" i="11"/>
  <c r="T16" i="11"/>
  <c r="U16" i="11"/>
  <c r="V16" i="11"/>
  <c r="W16" i="11"/>
  <c r="X16" i="11"/>
  <c r="Y16" i="11"/>
  <c r="Z16" i="11"/>
  <c r="AA16" i="11"/>
  <c r="AB16" i="11"/>
  <c r="AC16" i="11"/>
  <c r="AD16" i="11"/>
  <c r="S17" i="11"/>
  <c r="T17" i="11"/>
  <c r="U17" i="11"/>
  <c r="V17" i="11"/>
  <c r="W17" i="11"/>
  <c r="X17" i="11"/>
  <c r="Y17" i="11"/>
  <c r="Z17" i="11"/>
  <c r="AA17" i="11"/>
  <c r="AB17" i="11"/>
  <c r="AC17" i="11"/>
  <c r="AD17" i="11"/>
  <c r="S18" i="11"/>
  <c r="T18" i="11"/>
  <c r="U18" i="11"/>
  <c r="V18" i="11"/>
  <c r="W18" i="11"/>
  <c r="X18" i="11"/>
  <c r="Y18" i="11"/>
  <c r="Z18" i="11"/>
  <c r="AA18" i="11"/>
  <c r="AB18" i="11"/>
  <c r="AC18" i="11"/>
  <c r="AD18" i="11"/>
  <c r="S19" i="11"/>
  <c r="T19" i="11"/>
  <c r="U19" i="11"/>
  <c r="V19" i="11"/>
  <c r="W19" i="11"/>
  <c r="X19" i="11"/>
  <c r="Y19" i="11"/>
  <c r="Z19" i="11"/>
  <c r="AA19" i="11"/>
  <c r="AB19" i="11"/>
  <c r="AC19" i="11"/>
  <c r="AD19" i="11"/>
  <c r="S20" i="11"/>
  <c r="T20" i="11"/>
  <c r="U20" i="11"/>
  <c r="V20" i="11"/>
  <c r="W20" i="11"/>
  <c r="X20" i="11"/>
  <c r="Y20" i="11"/>
  <c r="Z20" i="11"/>
  <c r="AA20" i="11"/>
  <c r="AB20" i="11"/>
  <c r="AC20" i="11"/>
  <c r="AD20" i="11"/>
  <c r="S21" i="11"/>
  <c r="T21" i="11"/>
  <c r="U21" i="11"/>
  <c r="V21" i="11"/>
  <c r="W21" i="11"/>
  <c r="X21" i="11"/>
  <c r="Y21" i="11"/>
  <c r="Z21" i="11"/>
  <c r="AA21" i="11"/>
  <c r="AB21" i="11"/>
  <c r="AC21" i="11"/>
  <c r="AD21" i="11"/>
  <c r="S22" i="11"/>
  <c r="T22" i="11"/>
  <c r="U22" i="11"/>
  <c r="V22" i="11"/>
  <c r="W22" i="11"/>
  <c r="X22" i="11"/>
  <c r="Y22" i="11"/>
  <c r="Z22" i="11"/>
  <c r="AA22" i="11"/>
  <c r="AB22" i="11"/>
  <c r="AC22" i="11"/>
  <c r="AD22" i="11"/>
  <c r="S82" i="13"/>
  <c r="T82" i="13"/>
  <c r="U82" i="13"/>
  <c r="V82" i="13"/>
  <c r="W82" i="13"/>
  <c r="X82" i="13"/>
  <c r="S83" i="13"/>
  <c r="T83" i="13"/>
  <c r="U83" i="13"/>
  <c r="V83" i="13"/>
  <c r="W83" i="13"/>
  <c r="X83" i="13"/>
  <c r="S84" i="13"/>
  <c r="T84" i="13"/>
  <c r="U84" i="13"/>
  <c r="V84" i="13"/>
  <c r="W84" i="13"/>
  <c r="X84" i="13"/>
  <c r="S85" i="13"/>
  <c r="T85" i="13"/>
  <c r="U85" i="13"/>
  <c r="V85" i="13"/>
  <c r="W85" i="13"/>
  <c r="X85" i="13"/>
  <c r="S86" i="13"/>
  <c r="T86" i="13"/>
  <c r="U86" i="13"/>
  <c r="V86" i="13"/>
  <c r="W86" i="13"/>
  <c r="X86" i="13"/>
  <c r="S87" i="13"/>
  <c r="T87" i="13"/>
  <c r="U87" i="13"/>
  <c r="V87" i="13"/>
  <c r="W87" i="13"/>
  <c r="X87" i="13"/>
  <c r="S88" i="13"/>
  <c r="T88" i="13"/>
  <c r="U88" i="13"/>
  <c r="V88" i="13"/>
  <c r="W88" i="13"/>
  <c r="X88" i="13"/>
  <c r="S89" i="13"/>
  <c r="T89" i="13"/>
  <c r="U89" i="13"/>
  <c r="V89" i="13"/>
  <c r="W89" i="13"/>
  <c r="X89" i="13"/>
  <c r="N23" i="54" l="1"/>
  <c r="M23" i="54"/>
  <c r="L23" i="54"/>
  <c r="N22" i="54"/>
  <c r="M22" i="54"/>
  <c r="L22" i="54"/>
  <c r="Q22" i="54" s="1"/>
  <c r="K22" i="54"/>
  <c r="N21" i="54"/>
  <c r="M21" i="54"/>
  <c r="L21" i="54"/>
  <c r="Q21" i="54" s="1"/>
  <c r="K21" i="54"/>
  <c r="N20" i="54"/>
  <c r="M20" i="54"/>
  <c r="L20" i="54"/>
  <c r="Q20" i="54" s="1"/>
  <c r="K20" i="54"/>
  <c r="N19" i="54"/>
  <c r="M19" i="54"/>
  <c r="L19" i="54"/>
  <c r="Q19" i="54" s="1"/>
  <c r="K19" i="54"/>
  <c r="N18" i="54"/>
  <c r="M18" i="54"/>
  <c r="L18" i="54"/>
  <c r="Q18" i="54" s="1"/>
  <c r="K18" i="54"/>
  <c r="Q17" i="54"/>
  <c r="N17" i="54"/>
  <c r="M17" i="54"/>
  <c r="L17" i="54"/>
  <c r="K17" i="54"/>
  <c r="N16" i="54"/>
  <c r="M16" i="54"/>
  <c r="L16" i="54"/>
  <c r="Q16" i="54" s="1"/>
  <c r="K16" i="54"/>
  <c r="O7" i="54"/>
  <c r="K95" i="53"/>
  <c r="K53" i="53"/>
  <c r="U40" i="53"/>
  <c r="P47" i="53" s="1"/>
  <c r="S40" i="53"/>
  <c r="Q40" i="53"/>
  <c r="O40" i="53"/>
  <c r="V39" i="53"/>
  <c r="U39" i="53"/>
  <c r="P46" i="53" s="1"/>
  <c r="T39" i="53"/>
  <c r="S39" i="53"/>
  <c r="R39" i="53"/>
  <c r="Q39" i="53"/>
  <c r="O46" i="53" s="1"/>
  <c r="P39" i="53"/>
  <c r="O39" i="53"/>
  <c r="V38" i="53"/>
  <c r="U38" i="53"/>
  <c r="P45" i="53" s="1"/>
  <c r="T38" i="53"/>
  <c r="S38" i="53"/>
  <c r="R38" i="53"/>
  <c r="Q38" i="53"/>
  <c r="P38" i="53"/>
  <c r="O38" i="53"/>
  <c r="V33" i="53"/>
  <c r="U33" i="53"/>
  <c r="AH17" i="53" s="1"/>
  <c r="T33" i="53"/>
  <c r="S33" i="53"/>
  <c r="AF17" i="53" s="1"/>
  <c r="R33" i="53"/>
  <c r="Q33" i="53"/>
  <c r="AC17" i="53" s="1"/>
  <c r="P33" i="53"/>
  <c r="O33" i="53"/>
  <c r="AA17" i="53" s="1"/>
  <c r="S32" i="53"/>
  <c r="AF16" i="53" s="1"/>
  <c r="AF26" i="53" s="1"/>
  <c r="V31" i="53"/>
  <c r="U31" i="53"/>
  <c r="T31" i="53"/>
  <c r="S31" i="53"/>
  <c r="AF15" i="53" s="1"/>
  <c r="R31" i="53"/>
  <c r="Q31" i="53"/>
  <c r="P31" i="53"/>
  <c r="O31" i="53"/>
  <c r="AA15" i="53" s="1"/>
  <c r="V30" i="53"/>
  <c r="U30" i="53"/>
  <c r="T30" i="53"/>
  <c r="S30" i="53"/>
  <c r="R30" i="53"/>
  <c r="Q30" i="53"/>
  <c r="P30" i="53"/>
  <c r="O30" i="53"/>
  <c r="V29" i="53"/>
  <c r="U29" i="53"/>
  <c r="AH13" i="53" s="1"/>
  <c r="T29" i="53"/>
  <c r="S29" i="53"/>
  <c r="AF13" i="53" s="1"/>
  <c r="R29" i="53"/>
  <c r="Q29" i="53"/>
  <c r="AC13" i="53" s="1"/>
  <c r="P29" i="53"/>
  <c r="O29" i="53"/>
  <c r="AA13" i="53" s="1"/>
  <c r="V28" i="53"/>
  <c r="U28" i="53"/>
  <c r="T28" i="53"/>
  <c r="S28" i="53"/>
  <c r="R28" i="53"/>
  <c r="Q28" i="53"/>
  <c r="P28" i="53"/>
  <c r="O28" i="53"/>
  <c r="AT25" i="53"/>
  <c r="AR25" i="53"/>
  <c r="AM25" i="53"/>
  <c r="U25" i="53"/>
  <c r="AT17" i="53" s="1"/>
  <c r="AT24" i="53"/>
  <c r="V24" i="53"/>
  <c r="U24" i="53"/>
  <c r="T24" i="53"/>
  <c r="S24" i="53"/>
  <c r="AR16" i="53" s="1"/>
  <c r="AR26" i="53" s="1"/>
  <c r="R24" i="53"/>
  <c r="Q24" i="53"/>
  <c r="P24" i="53"/>
  <c r="O24" i="53"/>
  <c r="AM16" i="53" s="1"/>
  <c r="AM26" i="53" s="1"/>
  <c r="V23" i="53"/>
  <c r="U23" i="53"/>
  <c r="T23" i="53"/>
  <c r="S23" i="53"/>
  <c r="R23" i="53"/>
  <c r="Q23" i="53"/>
  <c r="P23" i="53"/>
  <c r="O23" i="53"/>
  <c r="O25" i="53" s="1"/>
  <c r="AM17" i="53" s="1"/>
  <c r="AH22" i="53"/>
  <c r="AH23" i="53" s="1"/>
  <c r="AF22" i="53"/>
  <c r="AC22" i="53"/>
  <c r="AA22" i="53"/>
  <c r="V22" i="53"/>
  <c r="V25" i="53" s="1"/>
  <c r="AU17" i="53" s="1"/>
  <c r="U22" i="53"/>
  <c r="T22" i="53"/>
  <c r="T25" i="53" s="1"/>
  <c r="AS17" i="53" s="1"/>
  <c r="S22" i="53"/>
  <c r="R22" i="53"/>
  <c r="R25" i="53" s="1"/>
  <c r="AP17" i="53" s="1"/>
  <c r="Q22" i="53"/>
  <c r="Q25" i="53" s="1"/>
  <c r="AO17" i="53" s="1"/>
  <c r="P22" i="53"/>
  <c r="P25" i="53" s="1"/>
  <c r="AN17" i="53" s="1"/>
  <c r="O22" i="53"/>
  <c r="AM14" i="53" s="1"/>
  <c r="AM22" i="53" s="1"/>
  <c r="AM23" i="53" s="1"/>
  <c r="AR21" i="53"/>
  <c r="AM21" i="53"/>
  <c r="AH21" i="53"/>
  <c r="V21" i="53"/>
  <c r="U21" i="53"/>
  <c r="T21" i="53"/>
  <c r="S21" i="53"/>
  <c r="R21" i="53"/>
  <c r="Q21" i="53"/>
  <c r="P21" i="53"/>
  <c r="O21" i="53"/>
  <c r="V20" i="53"/>
  <c r="U20" i="53"/>
  <c r="T20" i="53"/>
  <c r="S20" i="53"/>
  <c r="R20" i="53"/>
  <c r="Q20" i="53"/>
  <c r="P20" i="53"/>
  <c r="O20" i="53"/>
  <c r="AL17" i="53"/>
  <c r="AI17" i="53"/>
  <c r="AG17" i="53"/>
  <c r="AD17" i="53"/>
  <c r="AB17" i="53"/>
  <c r="Z17" i="53"/>
  <c r="V17" i="53"/>
  <c r="U17" i="53"/>
  <c r="AH9" i="53" s="1"/>
  <c r="T17" i="53"/>
  <c r="S17" i="53"/>
  <c r="R17" i="53"/>
  <c r="Q17" i="53"/>
  <c r="AC9" i="53" s="1"/>
  <c r="P17" i="53"/>
  <c r="O17" i="53"/>
  <c r="AU16" i="53"/>
  <c r="AU26" i="53" s="1"/>
  <c r="AT16" i="53"/>
  <c r="AT26" i="53" s="1"/>
  <c r="AS16" i="53"/>
  <c r="AS26" i="53" s="1"/>
  <c r="AP16" i="53"/>
  <c r="AP26" i="53" s="1"/>
  <c r="AO16" i="53"/>
  <c r="AO26" i="53" s="1"/>
  <c r="AN16" i="53"/>
  <c r="AN26" i="53" s="1"/>
  <c r="AL16" i="53"/>
  <c r="Z16" i="53"/>
  <c r="AU15" i="53"/>
  <c r="AT15" i="53"/>
  <c r="AS15" i="53"/>
  <c r="AR15" i="53"/>
  <c r="AP15" i="53"/>
  <c r="AO15" i="53"/>
  <c r="AN15" i="53"/>
  <c r="AM15" i="53"/>
  <c r="AL15" i="53"/>
  <c r="AI15" i="53"/>
  <c r="AG15" i="53"/>
  <c r="AD15" i="53"/>
  <c r="AB15" i="53"/>
  <c r="Z15" i="53"/>
  <c r="V15" i="53"/>
  <c r="U15" i="53"/>
  <c r="AH7" i="53" s="1"/>
  <c r="T15" i="53"/>
  <c r="S15" i="53"/>
  <c r="R15" i="53"/>
  <c r="Q15" i="53"/>
  <c r="AC7" i="53" s="1"/>
  <c r="P15" i="53"/>
  <c r="O15" i="53"/>
  <c r="AU14" i="53"/>
  <c r="AU22" i="53" s="1"/>
  <c r="AT14" i="53"/>
  <c r="AT22" i="53" s="1"/>
  <c r="AS14" i="53"/>
  <c r="AS22" i="53" s="1"/>
  <c r="AP14" i="53"/>
  <c r="AP22" i="53" s="1"/>
  <c r="AO14" i="53"/>
  <c r="AO22" i="53" s="1"/>
  <c r="AN14" i="53"/>
  <c r="AN22" i="53" s="1"/>
  <c r="AL14" i="53"/>
  <c r="AI14" i="53"/>
  <c r="AI22" i="53" s="1"/>
  <c r="AI23" i="53" s="1"/>
  <c r="AH14" i="53"/>
  <c r="AG14" i="53"/>
  <c r="AG22" i="53" s="1"/>
  <c r="AG23" i="53" s="1"/>
  <c r="AF14" i="53"/>
  <c r="AD14" i="53"/>
  <c r="AD22" i="53" s="1"/>
  <c r="AD23" i="53" s="1"/>
  <c r="AC14" i="53"/>
  <c r="AB14" i="53"/>
  <c r="AB22" i="53" s="1"/>
  <c r="AB23" i="53" s="1"/>
  <c r="AA14" i="53"/>
  <c r="Z14" i="53"/>
  <c r="V14" i="53"/>
  <c r="V16" i="53" s="1"/>
  <c r="AI8" i="53" s="1"/>
  <c r="AI25" i="53" s="1"/>
  <c r="U14" i="53"/>
  <c r="T14" i="53"/>
  <c r="T16" i="53" s="1"/>
  <c r="AG8" i="53" s="1"/>
  <c r="AG25" i="53" s="1"/>
  <c r="S14" i="53"/>
  <c r="S16" i="53" s="1"/>
  <c r="AF8" i="53" s="1"/>
  <c r="AF25" i="53" s="1"/>
  <c r="R14" i="53"/>
  <c r="R16" i="53" s="1"/>
  <c r="AD8" i="53" s="1"/>
  <c r="AD25" i="53" s="1"/>
  <c r="Q14" i="53"/>
  <c r="Q16" i="53" s="1"/>
  <c r="AC8" i="53" s="1"/>
  <c r="AC25" i="53" s="1"/>
  <c r="P14" i="53"/>
  <c r="P16" i="53" s="1"/>
  <c r="AB8" i="53" s="1"/>
  <c r="AB25" i="53" s="1"/>
  <c r="O14" i="53"/>
  <c r="O16" i="53" s="1"/>
  <c r="AA8" i="53" s="1"/>
  <c r="AA25" i="53" s="1"/>
  <c r="AU13" i="53"/>
  <c r="AT13" i="53"/>
  <c r="AS13" i="53"/>
  <c r="AR13" i="53"/>
  <c r="AR24" i="53" s="1"/>
  <c r="AP13" i="53"/>
  <c r="AO13" i="53"/>
  <c r="AO24" i="53" s="1"/>
  <c r="AN13" i="53"/>
  <c r="AM13" i="53"/>
  <c r="AM24" i="53" s="1"/>
  <c r="AL13" i="53"/>
  <c r="AI13" i="53"/>
  <c r="AI24" i="53" s="1"/>
  <c r="AG13" i="53"/>
  <c r="AG24" i="53" s="1"/>
  <c r="AD13" i="53"/>
  <c r="AD24" i="53" s="1"/>
  <c r="AB13" i="53"/>
  <c r="AB24" i="53" s="1"/>
  <c r="Z13" i="53"/>
  <c r="V13" i="53"/>
  <c r="U13" i="53"/>
  <c r="AH5" i="53" s="1"/>
  <c r="AH24" i="53" s="1"/>
  <c r="T13" i="53"/>
  <c r="S13" i="53"/>
  <c r="R13" i="53"/>
  <c r="Q13" i="53"/>
  <c r="AC5" i="53" s="1"/>
  <c r="P13" i="53"/>
  <c r="O13" i="53"/>
  <c r="AQ12" i="53"/>
  <c r="AI12" i="53"/>
  <c r="AH12" i="53"/>
  <c r="AT12" i="53" s="1"/>
  <c r="AG12" i="53"/>
  <c r="AF12" i="53"/>
  <c r="AR12" i="53" s="1"/>
  <c r="AD12" i="53"/>
  <c r="AC12" i="53"/>
  <c r="AO12" i="53" s="1"/>
  <c r="AB12" i="53"/>
  <c r="AB20" i="53" s="1"/>
  <c r="AN20" i="53" s="1"/>
  <c r="AA12" i="53"/>
  <c r="AM12" i="53" s="1"/>
  <c r="V12" i="53"/>
  <c r="U12" i="53"/>
  <c r="T12" i="53"/>
  <c r="S12" i="53"/>
  <c r="R12" i="53"/>
  <c r="Q12" i="53"/>
  <c r="P12" i="53"/>
  <c r="O12" i="53"/>
  <c r="AL9" i="53"/>
  <c r="AI9" i="53"/>
  <c r="AG9" i="53"/>
  <c r="AF9" i="53"/>
  <c r="AD9" i="53"/>
  <c r="AB9" i="53"/>
  <c r="AA9" i="53"/>
  <c r="Z9" i="53"/>
  <c r="R9" i="53"/>
  <c r="AP9" i="53" s="1"/>
  <c r="AR8" i="53"/>
  <c r="AP8" i="53"/>
  <c r="AP25" i="53" s="1"/>
  <c r="AM8" i="53"/>
  <c r="AL8" i="53"/>
  <c r="Z8" i="53"/>
  <c r="V8" i="53"/>
  <c r="AU8" i="53" s="1"/>
  <c r="AU25" i="53" s="1"/>
  <c r="U8" i="53"/>
  <c r="AT8" i="53" s="1"/>
  <c r="T8" i="53"/>
  <c r="AS8" i="53" s="1"/>
  <c r="AS25" i="53" s="1"/>
  <c r="S8" i="53"/>
  <c r="R8" i="53"/>
  <c r="Q8" i="53"/>
  <c r="AO8" i="53" s="1"/>
  <c r="AO25" i="53" s="1"/>
  <c r="P8" i="53"/>
  <c r="AN8" i="53" s="1"/>
  <c r="AN25" i="53" s="1"/>
  <c r="O8" i="53"/>
  <c r="AT7" i="53"/>
  <c r="AS7" i="53"/>
  <c r="AP7" i="53"/>
  <c r="AO7" i="53"/>
  <c r="AL7" i="53"/>
  <c r="AI7" i="53"/>
  <c r="AG7" i="53"/>
  <c r="AF7" i="53"/>
  <c r="AD7" i="53"/>
  <c r="AB7" i="53"/>
  <c r="AA7" i="53"/>
  <c r="Z7" i="53"/>
  <c r="V7" i="53"/>
  <c r="AU7" i="53" s="1"/>
  <c r="U7" i="53"/>
  <c r="T7" i="53"/>
  <c r="S7" i="53"/>
  <c r="AR7" i="53" s="1"/>
  <c r="R7" i="53"/>
  <c r="Q7" i="53"/>
  <c r="P7" i="53"/>
  <c r="AN7" i="53" s="1"/>
  <c r="O7" i="53"/>
  <c r="AM7" i="53" s="1"/>
  <c r="AR6" i="53"/>
  <c r="AP6" i="53"/>
  <c r="AP21" i="53" s="1"/>
  <c r="AM6" i="53"/>
  <c r="AL6" i="53"/>
  <c r="AI6" i="53"/>
  <c r="AI21" i="53" s="1"/>
  <c r="AH6" i="53"/>
  <c r="AG6" i="53"/>
  <c r="AG21" i="53" s="1"/>
  <c r="AF6" i="53"/>
  <c r="AF21" i="53" s="1"/>
  <c r="AD6" i="53"/>
  <c r="AD21" i="53" s="1"/>
  <c r="AC6" i="53"/>
  <c r="AC21" i="53" s="1"/>
  <c r="AB6" i="53"/>
  <c r="AB21" i="53" s="1"/>
  <c r="AA6" i="53"/>
  <c r="AA21" i="53" s="1"/>
  <c r="AA23" i="53" s="1"/>
  <c r="Z6" i="53"/>
  <c r="V6" i="53"/>
  <c r="V9" i="53" s="1"/>
  <c r="AU9" i="53" s="1"/>
  <c r="U6" i="53"/>
  <c r="U9" i="53" s="1"/>
  <c r="AT9" i="53" s="1"/>
  <c r="T6" i="53"/>
  <c r="S6" i="53"/>
  <c r="S9" i="53" s="1"/>
  <c r="AR9" i="53" s="1"/>
  <c r="R6" i="53"/>
  <c r="Q6" i="53"/>
  <c r="Q9" i="53" s="1"/>
  <c r="AO9" i="53" s="1"/>
  <c r="P6" i="53"/>
  <c r="AN6" i="53" s="1"/>
  <c r="AN21" i="53" s="1"/>
  <c r="O6" i="53"/>
  <c r="O9" i="53" s="1"/>
  <c r="AM9" i="53" s="1"/>
  <c r="AT5" i="53"/>
  <c r="AP5" i="53"/>
  <c r="AO5" i="53"/>
  <c r="AL5" i="53"/>
  <c r="AI5" i="53"/>
  <c r="AG5" i="53"/>
  <c r="AF5" i="53"/>
  <c r="AD5" i="53"/>
  <c r="AB5" i="53"/>
  <c r="AA5" i="53"/>
  <c r="AA24" i="53" s="1"/>
  <c r="Z5" i="53"/>
  <c r="V5" i="53"/>
  <c r="AU5" i="53" s="1"/>
  <c r="U5" i="53"/>
  <c r="T5" i="53"/>
  <c r="AS5" i="53" s="1"/>
  <c r="S5" i="53"/>
  <c r="AR5" i="53" s="1"/>
  <c r="R5" i="53"/>
  <c r="Q5" i="53"/>
  <c r="P5" i="53"/>
  <c r="AN5" i="53" s="1"/>
  <c r="O5" i="53"/>
  <c r="AM5" i="53" s="1"/>
  <c r="AU4" i="53"/>
  <c r="AQ4" i="53"/>
  <c r="AO4" i="53"/>
  <c r="AI4" i="53"/>
  <c r="AH4" i="53"/>
  <c r="AT4" i="53" s="1"/>
  <c r="AG4" i="53"/>
  <c r="AS4" i="53" s="1"/>
  <c r="AF4" i="53"/>
  <c r="AR4" i="53" s="1"/>
  <c r="AD4" i="53"/>
  <c r="AP4" i="53" s="1"/>
  <c r="AC4" i="53"/>
  <c r="AB4" i="53"/>
  <c r="AN4" i="53" s="1"/>
  <c r="AA4" i="53"/>
  <c r="AM4" i="53" s="1"/>
  <c r="V4" i="53"/>
  <c r="U4" i="53"/>
  <c r="T4" i="53"/>
  <c r="S4" i="53"/>
  <c r="R4" i="53"/>
  <c r="Q4" i="53"/>
  <c r="P4" i="53"/>
  <c r="O4" i="53"/>
  <c r="AH20" i="53" l="1"/>
  <c r="AT20" i="53" s="1"/>
  <c r="AF20" i="53"/>
  <c r="AR20" i="53" s="1"/>
  <c r="AC20" i="53"/>
  <c r="AO20" i="53" s="1"/>
  <c r="AA20" i="53"/>
  <c r="AM20" i="53" s="1"/>
  <c r="T9" i="53"/>
  <c r="AS9" i="53" s="1"/>
  <c r="AS6" i="53"/>
  <c r="AS21" i="53" s="1"/>
  <c r="AS23" i="53" s="1"/>
  <c r="O45" i="53"/>
  <c r="S25" i="53"/>
  <c r="AR17" i="53" s="1"/>
  <c r="AR14" i="53"/>
  <c r="AR22" i="53" s="1"/>
  <c r="AR23" i="53" s="1"/>
  <c r="AC24" i="53"/>
  <c r="AC15" i="53"/>
  <c r="Q32" i="53"/>
  <c r="AC16" i="53" s="1"/>
  <c r="AC26" i="53" s="1"/>
  <c r="AH15" i="53"/>
  <c r="U32" i="53"/>
  <c r="AH16" i="53" s="1"/>
  <c r="AH26" i="53" s="1"/>
  <c r="AD20" i="53"/>
  <c r="AP20" i="53" s="1"/>
  <c r="AP12" i="53"/>
  <c r="AI20" i="53"/>
  <c r="AU20" i="53" s="1"/>
  <c r="AU12" i="53"/>
  <c r="AN23" i="53"/>
  <c r="AC23" i="53"/>
  <c r="P9" i="53"/>
  <c r="AN9" i="53" s="1"/>
  <c r="AP24" i="53"/>
  <c r="AU24" i="53"/>
  <c r="AO23" i="53"/>
  <c r="U16" i="53"/>
  <c r="AH8" i="53" s="1"/>
  <c r="AH25" i="53" s="1"/>
  <c r="AF23" i="53"/>
  <c r="AF24" i="53"/>
  <c r="R40" i="53"/>
  <c r="R32" i="53"/>
  <c r="AD16" i="53" s="1"/>
  <c r="AD26" i="53" s="1"/>
  <c r="V40" i="53"/>
  <c r="V32" i="53"/>
  <c r="AI16" i="53" s="1"/>
  <c r="AI26" i="53" s="1"/>
  <c r="Q23" i="54"/>
  <c r="R23" i="54" s="1"/>
  <c r="O23" i="54" s="1"/>
  <c r="AN12" i="53"/>
  <c r="AN24" i="53"/>
  <c r="AS24" i="53"/>
  <c r="AP23" i="53"/>
  <c r="O32" i="53"/>
  <c r="AA16" i="53" s="1"/>
  <c r="AA26" i="53" s="1"/>
  <c r="AU6" i="53"/>
  <c r="AS12" i="53"/>
  <c r="AG20" i="53"/>
  <c r="AS20" i="53" s="1"/>
  <c r="P40" i="53"/>
  <c r="P32" i="53"/>
  <c r="AB16" i="53" s="1"/>
  <c r="AB26" i="53" s="1"/>
  <c r="T40" i="53"/>
  <c r="T32" i="53"/>
  <c r="AG16" i="53" s="1"/>
  <c r="AG26" i="53" s="1"/>
  <c r="AO6" i="53"/>
  <c r="AO21" i="53" s="1"/>
  <c r="AT6" i="53"/>
  <c r="AT21" i="53" s="1"/>
  <c r="AT23" i="53" s="1"/>
  <c r="AV30" i="53"/>
  <c r="AU21" i="53" l="1"/>
  <c r="AU23" i="53" s="1"/>
  <c r="AV29" i="53"/>
  <c r="O47" i="53"/>
  <c r="W37" i="50" l="1"/>
  <c r="V37" i="50"/>
  <c r="U37" i="50"/>
  <c r="T37" i="50"/>
  <c r="S37" i="50"/>
  <c r="R37" i="50"/>
  <c r="Q37" i="50"/>
  <c r="P37" i="50"/>
  <c r="O37" i="50"/>
  <c r="W36" i="50"/>
  <c r="V36" i="50"/>
  <c r="U36" i="50"/>
  <c r="T36" i="50"/>
  <c r="S36" i="50"/>
  <c r="R36" i="50"/>
  <c r="Q36" i="50"/>
  <c r="P36" i="50"/>
  <c r="O36" i="50"/>
  <c r="W35" i="50"/>
  <c r="V35" i="50"/>
  <c r="U35" i="50"/>
  <c r="T35" i="50"/>
  <c r="S35" i="50"/>
  <c r="R35" i="50"/>
  <c r="Q35" i="50"/>
  <c r="P35" i="50"/>
  <c r="O35" i="50"/>
  <c r="W34" i="50"/>
  <c r="V34" i="50"/>
  <c r="U34" i="50"/>
  <c r="T34" i="50"/>
  <c r="S34" i="50"/>
  <c r="R34" i="50"/>
  <c r="Q34" i="50"/>
  <c r="P34" i="50"/>
  <c r="O34" i="50"/>
  <c r="W33" i="50"/>
  <c r="V33" i="50"/>
  <c r="U33" i="50"/>
  <c r="T33" i="50"/>
  <c r="S33" i="50"/>
  <c r="R33" i="50"/>
  <c r="Q33" i="50"/>
  <c r="P33" i="50"/>
  <c r="O33" i="50"/>
  <c r="W32" i="50"/>
  <c r="V32" i="50"/>
  <c r="U32" i="50"/>
  <c r="T32" i="50"/>
  <c r="S32" i="50"/>
  <c r="R32" i="50"/>
  <c r="Q32" i="50"/>
  <c r="P32" i="50"/>
  <c r="O32" i="50"/>
  <c r="W31" i="50"/>
  <c r="V31" i="50"/>
  <c r="U31" i="50"/>
  <c r="T31" i="50"/>
  <c r="S31" i="50"/>
  <c r="R31" i="50"/>
  <c r="Q31" i="50"/>
  <c r="P31" i="50"/>
  <c r="O31" i="50"/>
  <c r="W11" i="50"/>
  <c r="V11" i="50"/>
  <c r="U11" i="50"/>
  <c r="T11" i="50"/>
  <c r="S11" i="50"/>
  <c r="R11" i="50"/>
  <c r="Q11" i="50"/>
  <c r="P11" i="50"/>
  <c r="O11" i="50"/>
  <c r="W10" i="50"/>
  <c r="V10" i="50"/>
  <c r="U10" i="50"/>
  <c r="T10" i="50"/>
  <c r="S10" i="50"/>
  <c r="R10" i="50"/>
  <c r="Q10" i="50"/>
  <c r="P10" i="50"/>
  <c r="O10" i="50"/>
  <c r="W9" i="50"/>
  <c r="V9" i="50"/>
  <c r="U9" i="50"/>
  <c r="T9" i="50"/>
  <c r="S9" i="50"/>
  <c r="R9" i="50"/>
  <c r="Q9" i="50"/>
  <c r="P9" i="50"/>
  <c r="O9" i="50"/>
  <c r="W8" i="50"/>
  <c r="V8" i="50"/>
  <c r="U8" i="50"/>
  <c r="U12" i="50" s="1"/>
  <c r="T8" i="50"/>
  <c r="S8" i="50"/>
  <c r="R8" i="50"/>
  <c r="Q8" i="50"/>
  <c r="Q12" i="50" s="1"/>
  <c r="P8" i="50"/>
  <c r="O8" i="50"/>
  <c r="W7" i="50"/>
  <c r="V7" i="50"/>
  <c r="U7" i="50"/>
  <c r="T7" i="50"/>
  <c r="S7" i="50"/>
  <c r="R7" i="50"/>
  <c r="Q7" i="50"/>
  <c r="P7" i="50"/>
  <c r="O7" i="50"/>
  <c r="W6" i="50"/>
  <c r="V6" i="50"/>
  <c r="U6" i="50"/>
  <c r="T6" i="50"/>
  <c r="S6" i="50"/>
  <c r="R6" i="50"/>
  <c r="Q6" i="50"/>
  <c r="P6" i="50"/>
  <c r="O6" i="50"/>
  <c r="W5" i="50"/>
  <c r="V5" i="50"/>
  <c r="U5" i="50"/>
  <c r="T5" i="50"/>
  <c r="T12" i="50" s="1"/>
  <c r="S5" i="50"/>
  <c r="R5" i="50"/>
  <c r="Q5" i="50"/>
  <c r="P5" i="50"/>
  <c r="P12" i="50" s="1"/>
  <c r="O5" i="50"/>
  <c r="O38" i="50" l="1"/>
  <c r="S38" i="50"/>
  <c r="W38" i="50"/>
  <c r="R12" i="50"/>
  <c r="V12" i="50"/>
  <c r="P38" i="50"/>
  <c r="T38" i="50"/>
  <c r="R38" i="50"/>
  <c r="V38" i="50"/>
  <c r="Q38" i="50"/>
  <c r="U38" i="50"/>
  <c r="O12" i="50"/>
  <c r="S12" i="50"/>
  <c r="W12" i="50"/>
  <c r="J310" i="43"/>
  <c r="I310" i="43"/>
  <c r="T304" i="43"/>
  <c r="S304" i="43"/>
  <c r="R304" i="43"/>
  <c r="Q304" i="43"/>
  <c r="P304" i="43"/>
  <c r="O304" i="43"/>
  <c r="N304" i="43"/>
  <c r="M304" i="43"/>
  <c r="T303" i="43"/>
  <c r="S303" i="43"/>
  <c r="R303" i="43"/>
  <c r="Q303" i="43"/>
  <c r="P303" i="43"/>
  <c r="O303" i="43"/>
  <c r="N303" i="43"/>
  <c r="M303" i="43"/>
  <c r="T302" i="43"/>
  <c r="S302" i="43"/>
  <c r="R302" i="43"/>
  <c r="Q302" i="43"/>
  <c r="P302" i="43"/>
  <c r="O302" i="43"/>
  <c r="N302" i="43"/>
  <c r="M302" i="43"/>
  <c r="T301" i="43"/>
  <c r="S301" i="43"/>
  <c r="R301" i="43"/>
  <c r="Q301" i="43"/>
  <c r="P301" i="43"/>
  <c r="O301" i="43"/>
  <c r="N301" i="43"/>
  <c r="M301" i="43"/>
  <c r="T300" i="43"/>
  <c r="S300" i="43"/>
  <c r="R300" i="43"/>
  <c r="Q300" i="43"/>
  <c r="P300" i="43"/>
  <c r="O300" i="43"/>
  <c r="N300" i="43"/>
  <c r="M300" i="43"/>
  <c r="T236" i="43"/>
  <c r="S236" i="43"/>
  <c r="R236" i="43"/>
  <c r="Q236" i="43"/>
  <c r="P236" i="43"/>
  <c r="O236" i="43"/>
  <c r="N236" i="43"/>
  <c r="M236" i="43"/>
  <c r="T235" i="43"/>
  <c r="S235" i="43"/>
  <c r="R235" i="43"/>
  <c r="Q235" i="43"/>
  <c r="P235" i="43"/>
  <c r="O235" i="43"/>
  <c r="N235" i="43"/>
  <c r="M235" i="43"/>
  <c r="T234" i="43"/>
  <c r="S234" i="43"/>
  <c r="R234" i="43"/>
  <c r="Q234" i="43"/>
  <c r="P234" i="43"/>
  <c r="O234" i="43"/>
  <c r="N234" i="43"/>
  <c r="M234" i="43"/>
  <c r="T233" i="43"/>
  <c r="S233" i="43"/>
  <c r="R233" i="43"/>
  <c r="Q233" i="43"/>
  <c r="P233" i="43"/>
  <c r="O233" i="43"/>
  <c r="N233" i="43"/>
  <c r="M233" i="43"/>
  <c r="T232" i="43"/>
  <c r="S232" i="43"/>
  <c r="R232" i="43"/>
  <c r="Q232" i="43"/>
  <c r="P232" i="43"/>
  <c r="O232" i="43"/>
  <c r="N232" i="43"/>
  <c r="M232" i="43"/>
  <c r="T167" i="43"/>
  <c r="S167" i="43"/>
  <c r="R167" i="43"/>
  <c r="Q167" i="43"/>
  <c r="P167" i="43"/>
  <c r="O167" i="43"/>
  <c r="N167" i="43"/>
  <c r="M167" i="43"/>
  <c r="T166" i="43"/>
  <c r="S166" i="43"/>
  <c r="R166" i="43"/>
  <c r="Q166" i="43"/>
  <c r="P166" i="43"/>
  <c r="O166" i="43"/>
  <c r="N166" i="43"/>
  <c r="M166" i="43"/>
  <c r="T165" i="43"/>
  <c r="S165" i="43"/>
  <c r="R165" i="43"/>
  <c r="Q165" i="43"/>
  <c r="P165" i="43"/>
  <c r="O165" i="43"/>
  <c r="N165" i="43"/>
  <c r="M165" i="43"/>
  <c r="T164" i="43"/>
  <c r="S164" i="43"/>
  <c r="R164" i="43"/>
  <c r="Q164" i="43"/>
  <c r="P164" i="43"/>
  <c r="O164" i="43"/>
  <c r="N164" i="43"/>
  <c r="M164" i="43"/>
  <c r="T163" i="43"/>
  <c r="S163" i="43"/>
  <c r="R163" i="43"/>
  <c r="Q163" i="43"/>
  <c r="P163" i="43"/>
  <c r="O163" i="43"/>
  <c r="N163" i="43"/>
  <c r="M163" i="43"/>
  <c r="T93" i="43"/>
  <c r="S93" i="43"/>
  <c r="R93" i="43"/>
  <c r="Q93" i="43"/>
  <c r="P93" i="43"/>
  <c r="O93" i="43"/>
  <c r="N93" i="43"/>
  <c r="M93" i="43"/>
  <c r="T92" i="43"/>
  <c r="S92" i="43"/>
  <c r="R92" i="43"/>
  <c r="Q92" i="43"/>
  <c r="P92" i="43"/>
  <c r="O92" i="43"/>
  <c r="N92" i="43"/>
  <c r="M92" i="43"/>
  <c r="T91" i="43"/>
  <c r="S91" i="43"/>
  <c r="R91" i="43"/>
  <c r="Q91" i="43"/>
  <c r="P91" i="43"/>
  <c r="O91" i="43"/>
  <c r="N91" i="43"/>
  <c r="M91" i="43"/>
  <c r="T90" i="43"/>
  <c r="S90" i="43"/>
  <c r="R90" i="43"/>
  <c r="Q90" i="43"/>
  <c r="P90" i="43"/>
  <c r="O90" i="43"/>
  <c r="N90" i="43"/>
  <c r="M90" i="43"/>
  <c r="T89" i="43"/>
  <c r="S89" i="43"/>
  <c r="R89" i="43"/>
  <c r="Q89" i="43"/>
  <c r="P89" i="43"/>
  <c r="O89" i="43"/>
  <c r="N89" i="43"/>
  <c r="M89" i="43"/>
  <c r="S88" i="43"/>
  <c r="R88" i="43"/>
  <c r="Q88" i="43"/>
  <c r="P88" i="43"/>
  <c r="O88" i="43"/>
  <c r="N88" i="43"/>
  <c r="M88" i="43"/>
  <c r="V30" i="43"/>
  <c r="AD29" i="43"/>
  <c r="AC29" i="43"/>
  <c r="AB29" i="43"/>
  <c r="AA29" i="43"/>
  <c r="Z29" i="43"/>
  <c r="Y29" i="43"/>
  <c r="X29" i="43"/>
  <c r="W29" i="43"/>
  <c r="V29" i="43"/>
  <c r="AD28" i="43"/>
  <c r="AC28" i="43"/>
  <c r="AB28" i="43"/>
  <c r="AA28" i="43"/>
  <c r="Z28" i="43"/>
  <c r="Y28" i="43"/>
  <c r="X28" i="43"/>
  <c r="W28" i="43"/>
  <c r="V28" i="43"/>
  <c r="S28" i="43"/>
  <c r="AC10" i="43" s="1"/>
  <c r="AD27" i="43"/>
  <c r="AC27" i="43"/>
  <c r="AB27" i="43"/>
  <c r="AA27" i="43"/>
  <c r="Z27" i="43"/>
  <c r="Y27" i="43"/>
  <c r="X27" i="43"/>
  <c r="W27" i="43"/>
  <c r="V27" i="43"/>
  <c r="T27" i="43"/>
  <c r="S27" i="43"/>
  <c r="R27" i="43"/>
  <c r="Q27" i="43"/>
  <c r="Q28" i="43" s="1"/>
  <c r="AA10" i="43" s="1"/>
  <c r="P27" i="43"/>
  <c r="O27" i="43"/>
  <c r="O28" i="43" s="1"/>
  <c r="Y10" i="43" s="1"/>
  <c r="N27" i="43"/>
  <c r="M27" i="43"/>
  <c r="M28" i="43" s="1"/>
  <c r="W10" i="43" s="1"/>
  <c r="T26" i="43"/>
  <c r="S26" i="43"/>
  <c r="R26" i="43"/>
  <c r="Q26" i="43"/>
  <c r="AA9" i="43" s="1"/>
  <c r="P26" i="43"/>
  <c r="O26" i="43"/>
  <c r="N26" i="43"/>
  <c r="M26" i="43"/>
  <c r="W9" i="43" s="1"/>
  <c r="V25" i="43"/>
  <c r="T25" i="43"/>
  <c r="S25" i="43"/>
  <c r="AC8" i="43" s="1"/>
  <c r="R25" i="43"/>
  <c r="Q25" i="43"/>
  <c r="P25" i="43"/>
  <c r="O25" i="43"/>
  <c r="Y8" i="43" s="1"/>
  <c r="N25" i="43"/>
  <c r="X8" i="43" s="1"/>
  <c r="M25" i="43"/>
  <c r="AD24" i="43"/>
  <c r="AC24" i="43"/>
  <c r="AB24" i="43"/>
  <c r="AA24" i="43"/>
  <c r="Z24" i="43"/>
  <c r="Y24" i="43"/>
  <c r="X24" i="43"/>
  <c r="W24" i="43"/>
  <c r="V24" i="43"/>
  <c r="T24" i="43"/>
  <c r="S24" i="43"/>
  <c r="AC7" i="43" s="1"/>
  <c r="R24" i="43"/>
  <c r="Q24" i="43"/>
  <c r="P24" i="43"/>
  <c r="O24" i="43"/>
  <c r="Y7" i="43" s="1"/>
  <c r="N24" i="43"/>
  <c r="M24" i="43"/>
  <c r="AD23" i="43"/>
  <c r="AC23" i="43"/>
  <c r="AB23" i="43"/>
  <c r="AA23" i="43"/>
  <c r="Z23" i="43"/>
  <c r="Y23" i="43"/>
  <c r="X23" i="43"/>
  <c r="W23" i="43"/>
  <c r="V23" i="43"/>
  <c r="AD22" i="43"/>
  <c r="AC22" i="43"/>
  <c r="AB22" i="43"/>
  <c r="AA22" i="43"/>
  <c r="Z22" i="43"/>
  <c r="Y22" i="43"/>
  <c r="X22" i="43"/>
  <c r="W22" i="43"/>
  <c r="V22" i="43"/>
  <c r="V20" i="43"/>
  <c r="AD19" i="43"/>
  <c r="AC19" i="43"/>
  <c r="AB19" i="43"/>
  <c r="AA19" i="43"/>
  <c r="Z19" i="43"/>
  <c r="Y19" i="43"/>
  <c r="X19" i="43"/>
  <c r="W19" i="43"/>
  <c r="V19" i="43"/>
  <c r="AD18" i="43"/>
  <c r="AC18" i="43"/>
  <c r="AB18" i="43"/>
  <c r="AA18" i="43"/>
  <c r="Z18" i="43"/>
  <c r="Y18" i="43"/>
  <c r="X18" i="43"/>
  <c r="W18" i="43"/>
  <c r="V18" i="43"/>
  <c r="AD17" i="43"/>
  <c r="AC17" i="43"/>
  <c r="AB17" i="43"/>
  <c r="AA17" i="43"/>
  <c r="Z17" i="43"/>
  <c r="Y17" i="43"/>
  <c r="X17" i="43"/>
  <c r="W17" i="43"/>
  <c r="V17" i="43"/>
  <c r="V15" i="43"/>
  <c r="AD14" i="43"/>
  <c r="AC14" i="43"/>
  <c r="AB14" i="43"/>
  <c r="AA14" i="43"/>
  <c r="Z14" i="43"/>
  <c r="Y14" i="43"/>
  <c r="X14" i="43"/>
  <c r="W14" i="43"/>
  <c r="V14" i="43"/>
  <c r="AD13" i="43"/>
  <c r="AC13" i="43"/>
  <c r="AB13" i="43"/>
  <c r="AA13" i="43"/>
  <c r="Z13" i="43"/>
  <c r="Y13" i="43"/>
  <c r="X13" i="43"/>
  <c r="W13" i="43"/>
  <c r="V13" i="43"/>
  <c r="AD12" i="43"/>
  <c r="AC12" i="43"/>
  <c r="AB12" i="43"/>
  <c r="AA12" i="43"/>
  <c r="Z12" i="43"/>
  <c r="Y12" i="43"/>
  <c r="X12" i="43"/>
  <c r="W12" i="43"/>
  <c r="V12" i="43"/>
  <c r="V10" i="43"/>
  <c r="AD9" i="43"/>
  <c r="AC9" i="43"/>
  <c r="AB9" i="43"/>
  <c r="Z9" i="43"/>
  <c r="Y9" i="43"/>
  <c r="X9" i="43"/>
  <c r="V9" i="43"/>
  <c r="AD8" i="43"/>
  <c r="AB8" i="43"/>
  <c r="AA8" i="43"/>
  <c r="Z8" i="43"/>
  <c r="W8" i="43"/>
  <c r="V8" i="43"/>
  <c r="T8" i="43"/>
  <c r="S8" i="43"/>
  <c r="R8" i="43"/>
  <c r="Q8" i="43"/>
  <c r="P8" i="43"/>
  <c r="O8" i="43"/>
  <c r="N8" i="43"/>
  <c r="M8" i="43"/>
  <c r="AD7" i="43"/>
  <c r="AB7" i="43"/>
  <c r="AA7" i="43"/>
  <c r="Z7" i="43"/>
  <c r="X7" i="43"/>
  <c r="W7" i="43"/>
  <c r="V7" i="43"/>
  <c r="S7" i="43"/>
  <c r="R7" i="43"/>
  <c r="Q7" i="43"/>
  <c r="P7" i="43"/>
  <c r="O7" i="43"/>
  <c r="N7" i="43"/>
  <c r="M7" i="43"/>
  <c r="AD5" i="43"/>
  <c r="AC5" i="43"/>
  <c r="AB5" i="43"/>
  <c r="AA5" i="43"/>
  <c r="Z5" i="43"/>
  <c r="Y5" i="43"/>
  <c r="X5" i="43"/>
  <c r="W5" i="43"/>
  <c r="V5" i="43"/>
  <c r="R45" i="38"/>
  <c r="Q45" i="38"/>
  <c r="P45" i="38"/>
  <c r="R44" i="38"/>
  <c r="Q44" i="38"/>
  <c r="P44" i="38"/>
  <c r="T44" i="38" s="1"/>
  <c r="R43" i="38"/>
  <c r="Q43" i="38"/>
  <c r="P43" i="38"/>
  <c r="R42" i="38"/>
  <c r="Q42" i="38"/>
  <c r="P42" i="38"/>
  <c r="R41" i="38"/>
  <c r="Q41" i="38"/>
  <c r="P41" i="38"/>
  <c r="R40" i="38"/>
  <c r="Q40" i="38"/>
  <c r="P40" i="38"/>
  <c r="T40" i="38" s="1"/>
  <c r="R39" i="38"/>
  <c r="Q39" i="38"/>
  <c r="P39" i="38"/>
  <c r="T39" i="38" s="1"/>
  <c r="R38" i="38"/>
  <c r="R46" i="38" s="1"/>
  <c r="Q38" i="38"/>
  <c r="P38" i="38"/>
  <c r="T32" i="38"/>
  <c r="S32" i="38"/>
  <c r="R32" i="38"/>
  <c r="Q32" i="38"/>
  <c r="P32" i="38"/>
  <c r="T31" i="38"/>
  <c r="S31" i="38"/>
  <c r="R31" i="38"/>
  <c r="Q31" i="38"/>
  <c r="P31" i="38"/>
  <c r="T30" i="38"/>
  <c r="S30" i="38"/>
  <c r="R30" i="38"/>
  <c r="Q30" i="38"/>
  <c r="P30" i="38"/>
  <c r="T29" i="38"/>
  <c r="S29" i="38"/>
  <c r="R29" i="38"/>
  <c r="Q29" i="38"/>
  <c r="P29" i="38"/>
  <c r="T28" i="38"/>
  <c r="S28" i="38"/>
  <c r="R28" i="38"/>
  <c r="Q28" i="38"/>
  <c r="P28" i="38"/>
  <c r="T27" i="38"/>
  <c r="S27" i="38"/>
  <c r="R27" i="38"/>
  <c r="Q27" i="38"/>
  <c r="P27" i="38"/>
  <c r="T26" i="38"/>
  <c r="S26" i="38"/>
  <c r="R26" i="38"/>
  <c r="Q26" i="38"/>
  <c r="P26" i="38"/>
  <c r="T25" i="38"/>
  <c r="S25" i="38"/>
  <c r="R25" i="38"/>
  <c r="R33" i="38" s="1"/>
  <c r="Q25" i="38"/>
  <c r="P25" i="38"/>
  <c r="T19" i="38"/>
  <c r="S19" i="38"/>
  <c r="R19" i="38"/>
  <c r="Q19" i="38"/>
  <c r="P19" i="38"/>
  <c r="T18" i="38"/>
  <c r="S18" i="38"/>
  <c r="R18" i="38"/>
  <c r="Q18" i="38"/>
  <c r="P18" i="38"/>
  <c r="T17" i="38"/>
  <c r="S17" i="38"/>
  <c r="R17" i="38"/>
  <c r="Q17" i="38"/>
  <c r="P17" i="38"/>
  <c r="T16" i="38"/>
  <c r="S16" i="38"/>
  <c r="R16" i="38"/>
  <c r="Q16" i="38"/>
  <c r="P16" i="38"/>
  <c r="T15" i="38"/>
  <c r="S15" i="38"/>
  <c r="R15" i="38"/>
  <c r="Q15" i="38"/>
  <c r="P15" i="38"/>
  <c r="T14" i="38"/>
  <c r="S14" i="38"/>
  <c r="R14" i="38"/>
  <c r="Q14" i="38"/>
  <c r="P14" i="38"/>
  <c r="T13" i="38"/>
  <c r="S13" i="38"/>
  <c r="R13" i="38"/>
  <c r="Q13" i="38"/>
  <c r="P13" i="38"/>
  <c r="T12" i="38"/>
  <c r="S12" i="38"/>
  <c r="R12" i="38"/>
  <c r="R20" i="38" s="1"/>
  <c r="Q12" i="38"/>
  <c r="P12" i="38"/>
  <c r="K79" i="36"/>
  <c r="K53" i="36"/>
  <c r="V33" i="36"/>
  <c r="U33" i="36"/>
  <c r="T33" i="36"/>
  <c r="S33" i="36"/>
  <c r="AF17" i="36" s="1"/>
  <c r="R33" i="36"/>
  <c r="Q33" i="36"/>
  <c r="P33" i="36"/>
  <c r="O33" i="36"/>
  <c r="AA17" i="36" s="1"/>
  <c r="V31" i="36"/>
  <c r="U31" i="36"/>
  <c r="T31" i="36"/>
  <c r="S31" i="36"/>
  <c r="AF15" i="36" s="1"/>
  <c r="R31" i="36"/>
  <c r="Q31" i="36"/>
  <c r="P31" i="36"/>
  <c r="O31" i="36"/>
  <c r="AA15" i="36" s="1"/>
  <c r="V30" i="36"/>
  <c r="U30" i="36"/>
  <c r="U32" i="36" s="1"/>
  <c r="AH16" i="36" s="1"/>
  <c r="AH26" i="36" s="1"/>
  <c r="T30" i="36"/>
  <c r="T32" i="36" s="1"/>
  <c r="AG16" i="36" s="1"/>
  <c r="AG26" i="36" s="1"/>
  <c r="S30" i="36"/>
  <c r="S32" i="36" s="1"/>
  <c r="AF16" i="36" s="1"/>
  <c r="AF26" i="36" s="1"/>
  <c r="R30" i="36"/>
  <c r="Q30" i="36"/>
  <c r="Q32" i="36" s="1"/>
  <c r="AC16" i="36" s="1"/>
  <c r="AC26" i="36" s="1"/>
  <c r="P30" i="36"/>
  <c r="P32" i="36" s="1"/>
  <c r="AB16" i="36" s="1"/>
  <c r="AB26" i="36" s="1"/>
  <c r="O30" i="36"/>
  <c r="O32" i="36" s="1"/>
  <c r="AA16" i="36" s="1"/>
  <c r="AA26" i="36" s="1"/>
  <c r="V29" i="36"/>
  <c r="U29" i="36"/>
  <c r="T29" i="36"/>
  <c r="S29" i="36"/>
  <c r="AF13" i="36" s="1"/>
  <c r="AF24" i="36" s="1"/>
  <c r="R29" i="36"/>
  <c r="Q29" i="36"/>
  <c r="P29" i="36"/>
  <c r="O29" i="36"/>
  <c r="AA13" i="36" s="1"/>
  <c r="AA24" i="36" s="1"/>
  <c r="V28" i="36"/>
  <c r="U28" i="36"/>
  <c r="T28" i="36"/>
  <c r="S28" i="36"/>
  <c r="R28" i="36"/>
  <c r="Q28" i="36"/>
  <c r="P28" i="36"/>
  <c r="O28" i="36"/>
  <c r="V24" i="36"/>
  <c r="U24" i="36"/>
  <c r="T24" i="36"/>
  <c r="S24" i="36"/>
  <c r="AR16" i="36" s="1"/>
  <c r="AR26" i="36" s="1"/>
  <c r="R24" i="36"/>
  <c r="Q24" i="36"/>
  <c r="P24" i="36"/>
  <c r="O24" i="36"/>
  <c r="AM16" i="36" s="1"/>
  <c r="AM26" i="36" s="1"/>
  <c r="V23" i="36"/>
  <c r="U23" i="36"/>
  <c r="T23" i="36"/>
  <c r="S23" i="36"/>
  <c r="R23" i="36"/>
  <c r="Q23" i="36"/>
  <c r="P23" i="36"/>
  <c r="O23" i="36"/>
  <c r="V22" i="36"/>
  <c r="V25" i="36" s="1"/>
  <c r="AU17" i="36" s="1"/>
  <c r="U22" i="36"/>
  <c r="U25" i="36" s="1"/>
  <c r="AT17" i="36" s="1"/>
  <c r="T22" i="36"/>
  <c r="T25" i="36" s="1"/>
  <c r="AS17" i="36" s="1"/>
  <c r="S22" i="36"/>
  <c r="S25" i="36" s="1"/>
  <c r="AR17" i="36" s="1"/>
  <c r="R22" i="36"/>
  <c r="R25" i="36" s="1"/>
  <c r="AP17" i="36" s="1"/>
  <c r="Q22" i="36"/>
  <c r="Q25" i="36" s="1"/>
  <c r="AO17" i="36" s="1"/>
  <c r="P22" i="36"/>
  <c r="P25" i="36" s="1"/>
  <c r="AN17" i="36" s="1"/>
  <c r="O22" i="36"/>
  <c r="O25" i="36" s="1"/>
  <c r="AM17" i="36" s="1"/>
  <c r="V21" i="36"/>
  <c r="U21" i="36"/>
  <c r="T21" i="36"/>
  <c r="S21" i="36"/>
  <c r="R21" i="36"/>
  <c r="Q21" i="36"/>
  <c r="P21" i="36"/>
  <c r="O21" i="36"/>
  <c r="V20" i="36"/>
  <c r="U20" i="36"/>
  <c r="T20" i="36"/>
  <c r="S20" i="36"/>
  <c r="R20" i="36"/>
  <c r="Q20" i="36"/>
  <c r="P20" i="36"/>
  <c r="O20" i="36"/>
  <c r="AL17" i="36"/>
  <c r="AI17" i="36"/>
  <c r="AH17" i="36"/>
  <c r="AG17" i="36"/>
  <c r="AD17" i="36"/>
  <c r="AC17" i="36"/>
  <c r="AB17" i="36"/>
  <c r="Z17" i="36"/>
  <c r="V17" i="36"/>
  <c r="U17" i="36"/>
  <c r="AH9" i="36" s="1"/>
  <c r="T17" i="36"/>
  <c r="S17" i="36"/>
  <c r="R17" i="36"/>
  <c r="Q17" i="36"/>
  <c r="AC9" i="36" s="1"/>
  <c r="P17" i="36"/>
  <c r="O17" i="36"/>
  <c r="AU16" i="36"/>
  <c r="AU26" i="36" s="1"/>
  <c r="AT16" i="36"/>
  <c r="AT26" i="36" s="1"/>
  <c r="AS16" i="36"/>
  <c r="AS26" i="36" s="1"/>
  <c r="AP16" i="36"/>
  <c r="AP26" i="36" s="1"/>
  <c r="AO16" i="36"/>
  <c r="AO26" i="36" s="1"/>
  <c r="AN16" i="36"/>
  <c r="AN26" i="36" s="1"/>
  <c r="AL16" i="36"/>
  <c r="Z16" i="36"/>
  <c r="AU15" i="36"/>
  <c r="AT15" i="36"/>
  <c r="AS15" i="36"/>
  <c r="AR15" i="36"/>
  <c r="AP15" i="36"/>
  <c r="AO15" i="36"/>
  <c r="AN15" i="36"/>
  <c r="AM15" i="36"/>
  <c r="AL15" i="36"/>
  <c r="AI15" i="36"/>
  <c r="AH15" i="36"/>
  <c r="AG15" i="36"/>
  <c r="AD15" i="36"/>
  <c r="AC15" i="36"/>
  <c r="AB15" i="36"/>
  <c r="Z15" i="36"/>
  <c r="V15" i="36"/>
  <c r="U15" i="36"/>
  <c r="AH7" i="36" s="1"/>
  <c r="T15" i="36"/>
  <c r="S15" i="36"/>
  <c r="R15" i="36"/>
  <c r="Q15" i="36"/>
  <c r="AC7" i="36" s="1"/>
  <c r="P15" i="36"/>
  <c r="O15" i="36"/>
  <c r="AU14" i="36"/>
  <c r="AU22" i="36" s="1"/>
  <c r="AT14" i="36"/>
  <c r="AT22" i="36" s="1"/>
  <c r="AS14" i="36"/>
  <c r="AS22" i="36" s="1"/>
  <c r="AP14" i="36"/>
  <c r="AP22" i="36" s="1"/>
  <c r="AO14" i="36"/>
  <c r="AO22" i="36" s="1"/>
  <c r="AN14" i="36"/>
  <c r="AN22" i="36" s="1"/>
  <c r="AL14" i="36"/>
  <c r="AI14" i="36"/>
  <c r="AI22" i="36" s="1"/>
  <c r="AH14" i="36"/>
  <c r="AH22" i="36" s="1"/>
  <c r="AG14" i="36"/>
  <c r="AG22" i="36" s="1"/>
  <c r="AD14" i="36"/>
  <c r="AD22" i="36" s="1"/>
  <c r="AC14" i="36"/>
  <c r="AC22" i="36" s="1"/>
  <c r="AB14" i="36"/>
  <c r="AB22" i="36" s="1"/>
  <c r="Z14" i="36"/>
  <c r="V14" i="36"/>
  <c r="V16" i="36" s="1"/>
  <c r="AI8" i="36" s="1"/>
  <c r="AI25" i="36" s="1"/>
  <c r="U14" i="36"/>
  <c r="T14" i="36"/>
  <c r="T16" i="36" s="1"/>
  <c r="AG8" i="36" s="1"/>
  <c r="AG25" i="36" s="1"/>
  <c r="S14" i="36"/>
  <c r="S16" i="36" s="1"/>
  <c r="AF8" i="36" s="1"/>
  <c r="AF25" i="36" s="1"/>
  <c r="R14" i="36"/>
  <c r="R16" i="36" s="1"/>
  <c r="AD8" i="36" s="1"/>
  <c r="AD25" i="36" s="1"/>
  <c r="Q14" i="36"/>
  <c r="P14" i="36"/>
  <c r="P16" i="36" s="1"/>
  <c r="AB8" i="36" s="1"/>
  <c r="AB25" i="36" s="1"/>
  <c r="O14" i="36"/>
  <c r="O16" i="36" s="1"/>
  <c r="AA8" i="36" s="1"/>
  <c r="AA25" i="36" s="1"/>
  <c r="AU13" i="36"/>
  <c r="AT13" i="36"/>
  <c r="AS13" i="36"/>
  <c r="AR13" i="36"/>
  <c r="AP13" i="36"/>
  <c r="AO13" i="36"/>
  <c r="AN13" i="36"/>
  <c r="AM13" i="36"/>
  <c r="AL13" i="36"/>
  <c r="AI13" i="36"/>
  <c r="AH13" i="36"/>
  <c r="AG13" i="36"/>
  <c r="AG24" i="36" s="1"/>
  <c r="AD13" i="36"/>
  <c r="AC13" i="36"/>
  <c r="AB13" i="36"/>
  <c r="AB24" i="36" s="1"/>
  <c r="Z13" i="36"/>
  <c r="V13" i="36"/>
  <c r="U13" i="36"/>
  <c r="AH5" i="36" s="1"/>
  <c r="T13" i="36"/>
  <c r="S13" i="36"/>
  <c r="R13" i="36"/>
  <c r="Q13" i="36"/>
  <c r="AC5" i="36" s="1"/>
  <c r="P13" i="36"/>
  <c r="O13" i="36"/>
  <c r="AQ12" i="36"/>
  <c r="AI12" i="36"/>
  <c r="AI20" i="36" s="1"/>
  <c r="AU20" i="36" s="1"/>
  <c r="AH12" i="36"/>
  <c r="AH20" i="36" s="1"/>
  <c r="AT20" i="36" s="1"/>
  <c r="AG12" i="36"/>
  <c r="AS12" i="36" s="1"/>
  <c r="AF12" i="36"/>
  <c r="AR12" i="36" s="1"/>
  <c r="AD12" i="36"/>
  <c r="AD20" i="36" s="1"/>
  <c r="AP20" i="36" s="1"/>
  <c r="AC12" i="36"/>
  <c r="AO12" i="36" s="1"/>
  <c r="AB12" i="36"/>
  <c r="AN12" i="36" s="1"/>
  <c r="AA12" i="36"/>
  <c r="AM12" i="36" s="1"/>
  <c r="V12" i="36"/>
  <c r="U12" i="36"/>
  <c r="T12" i="36"/>
  <c r="S12" i="36"/>
  <c r="R12" i="36"/>
  <c r="Q12" i="36"/>
  <c r="P12" i="36"/>
  <c r="O12" i="36"/>
  <c r="AL9" i="36"/>
  <c r="AI9" i="36"/>
  <c r="AG9" i="36"/>
  <c r="AF9" i="36"/>
  <c r="AD9" i="36"/>
  <c r="AB9" i="36"/>
  <c r="AA9" i="36"/>
  <c r="Z9" i="36"/>
  <c r="AL8" i="36"/>
  <c r="Z8" i="36"/>
  <c r="V8" i="36"/>
  <c r="AU8" i="36" s="1"/>
  <c r="AU25" i="36" s="1"/>
  <c r="U8" i="36"/>
  <c r="AT8" i="36" s="1"/>
  <c r="AT25" i="36" s="1"/>
  <c r="T8" i="36"/>
  <c r="AS8" i="36" s="1"/>
  <c r="AS25" i="36" s="1"/>
  <c r="S8" i="36"/>
  <c r="AR8" i="36" s="1"/>
  <c r="AR25" i="36" s="1"/>
  <c r="R8" i="36"/>
  <c r="AP8" i="36" s="1"/>
  <c r="AP25" i="36" s="1"/>
  <c r="Q8" i="36"/>
  <c r="AO8" i="36" s="1"/>
  <c r="AO25" i="36" s="1"/>
  <c r="P8" i="36"/>
  <c r="AN8" i="36" s="1"/>
  <c r="AN25" i="36" s="1"/>
  <c r="O8" i="36"/>
  <c r="AM8" i="36" s="1"/>
  <c r="AM25" i="36" s="1"/>
  <c r="AL7" i="36"/>
  <c r="AI7" i="36"/>
  <c r="AG7" i="36"/>
  <c r="AF7" i="36"/>
  <c r="AD7" i="36"/>
  <c r="AB7" i="36"/>
  <c r="AA7" i="36"/>
  <c r="Z7" i="36"/>
  <c r="V7" i="36"/>
  <c r="AU7" i="36" s="1"/>
  <c r="U7" i="36"/>
  <c r="AT7" i="36" s="1"/>
  <c r="T7" i="36"/>
  <c r="AS7" i="36" s="1"/>
  <c r="S7" i="36"/>
  <c r="AR7" i="36" s="1"/>
  <c r="R7" i="36"/>
  <c r="AP7" i="36" s="1"/>
  <c r="Q7" i="36"/>
  <c r="AO7" i="36" s="1"/>
  <c r="P7" i="36"/>
  <c r="AN7" i="36" s="1"/>
  <c r="O7" i="36"/>
  <c r="AM7" i="36" s="1"/>
  <c r="AL6" i="36"/>
  <c r="AI6" i="36"/>
  <c r="AI21" i="36" s="1"/>
  <c r="AH6" i="36"/>
  <c r="AH21" i="36" s="1"/>
  <c r="AG6" i="36"/>
  <c r="AG21" i="36" s="1"/>
  <c r="AD6" i="36"/>
  <c r="AD21" i="36" s="1"/>
  <c r="AC6" i="36"/>
  <c r="AC21" i="36" s="1"/>
  <c r="AB6" i="36"/>
  <c r="AB21" i="36" s="1"/>
  <c r="Z6" i="36"/>
  <c r="V6" i="36"/>
  <c r="V9" i="36" s="1"/>
  <c r="AU9" i="36" s="1"/>
  <c r="U6" i="36"/>
  <c r="U9" i="36" s="1"/>
  <c r="AT9" i="36" s="1"/>
  <c r="T6" i="36"/>
  <c r="S6" i="36"/>
  <c r="S9" i="36" s="1"/>
  <c r="AR9" i="36" s="1"/>
  <c r="R6" i="36"/>
  <c r="R9" i="36" s="1"/>
  <c r="AP9" i="36" s="1"/>
  <c r="Q6" i="36"/>
  <c r="Q9" i="36" s="1"/>
  <c r="AO9" i="36" s="1"/>
  <c r="P6" i="36"/>
  <c r="O6" i="36"/>
  <c r="O9" i="36" s="1"/>
  <c r="AM9" i="36" s="1"/>
  <c r="AL5" i="36"/>
  <c r="AI5" i="36"/>
  <c r="AG5" i="36"/>
  <c r="AF5" i="36"/>
  <c r="AD5" i="36"/>
  <c r="AB5" i="36"/>
  <c r="AA5" i="36"/>
  <c r="Z5" i="36"/>
  <c r="V5" i="36"/>
  <c r="AU5" i="36" s="1"/>
  <c r="U5" i="36"/>
  <c r="AT5" i="36" s="1"/>
  <c r="T5" i="36"/>
  <c r="AS5" i="36" s="1"/>
  <c r="S5" i="36"/>
  <c r="AR5" i="36" s="1"/>
  <c r="R5" i="36"/>
  <c r="AP5" i="36" s="1"/>
  <c r="Q5" i="36"/>
  <c r="AO5" i="36" s="1"/>
  <c r="P5" i="36"/>
  <c r="AN5" i="36" s="1"/>
  <c r="O5" i="36"/>
  <c r="AM5" i="36" s="1"/>
  <c r="AQ4" i="36"/>
  <c r="AI4" i="36"/>
  <c r="AU4" i="36" s="1"/>
  <c r="AH4" i="36"/>
  <c r="AT4" i="36" s="1"/>
  <c r="AG4" i="36"/>
  <c r="AS4" i="36" s="1"/>
  <c r="AF4" i="36"/>
  <c r="AR4" i="36" s="1"/>
  <c r="AD4" i="36"/>
  <c r="AP4" i="36" s="1"/>
  <c r="AC4" i="36"/>
  <c r="AO4" i="36" s="1"/>
  <c r="AB4" i="36"/>
  <c r="AN4" i="36" s="1"/>
  <c r="AA4" i="36"/>
  <c r="AM4" i="36" s="1"/>
  <c r="V4" i="36"/>
  <c r="U4" i="36"/>
  <c r="T4" i="36"/>
  <c r="S4" i="36"/>
  <c r="R4" i="36"/>
  <c r="Q4" i="36"/>
  <c r="P4" i="36"/>
  <c r="O4" i="36"/>
  <c r="G152" i="31"/>
  <c r="F152" i="31"/>
  <c r="E150" i="31"/>
  <c r="E152" i="31" s="1"/>
  <c r="V110" i="31"/>
  <c r="U110" i="31"/>
  <c r="T110" i="31"/>
  <c r="S110" i="31"/>
  <c r="R110" i="31"/>
  <c r="Q110" i="31"/>
  <c r="P110" i="31"/>
  <c r="O110" i="31"/>
  <c r="V109" i="31"/>
  <c r="U109" i="31"/>
  <c r="T109" i="31"/>
  <c r="S109" i="31"/>
  <c r="R109" i="31"/>
  <c r="Q109" i="31"/>
  <c r="P109" i="31"/>
  <c r="O109" i="31"/>
  <c r="V108" i="31"/>
  <c r="U108" i="31"/>
  <c r="AB58" i="31" s="1"/>
  <c r="T108" i="31"/>
  <c r="S108" i="31"/>
  <c r="R108" i="31"/>
  <c r="Q108" i="31"/>
  <c r="X58" i="31" s="1"/>
  <c r="P108" i="31"/>
  <c r="O108" i="31"/>
  <c r="V107" i="31"/>
  <c r="U107" i="31"/>
  <c r="AB57" i="31" s="1"/>
  <c r="T107" i="31"/>
  <c r="S107" i="31"/>
  <c r="R107" i="31"/>
  <c r="Q107" i="31"/>
  <c r="X57" i="31" s="1"/>
  <c r="P107" i="31"/>
  <c r="O107" i="31"/>
  <c r="V106" i="31"/>
  <c r="U106" i="31"/>
  <c r="AB56" i="31" s="1"/>
  <c r="T106" i="31"/>
  <c r="S106" i="31"/>
  <c r="R106" i="31"/>
  <c r="Q106" i="31"/>
  <c r="X56" i="31" s="1"/>
  <c r="P106" i="31"/>
  <c r="O106" i="31"/>
  <c r="V105" i="31"/>
  <c r="U105" i="31"/>
  <c r="AB55" i="31" s="1"/>
  <c r="T105" i="31"/>
  <c r="S105" i="31"/>
  <c r="R105" i="31"/>
  <c r="Q105" i="31"/>
  <c r="X55" i="31" s="1"/>
  <c r="P105" i="31"/>
  <c r="O105" i="31"/>
  <c r="V104" i="31"/>
  <c r="U104" i="31"/>
  <c r="AB54" i="31" s="1"/>
  <c r="T104" i="31"/>
  <c r="S104" i="31"/>
  <c r="R104" i="31"/>
  <c r="Q104" i="31"/>
  <c r="X54" i="31" s="1"/>
  <c r="P104" i="31"/>
  <c r="O104" i="31"/>
  <c r="V103" i="31"/>
  <c r="U103" i="31"/>
  <c r="AB53" i="31" s="1"/>
  <c r="T103" i="31"/>
  <c r="S103" i="31"/>
  <c r="R103" i="31"/>
  <c r="Q103" i="31"/>
  <c r="X53" i="31" s="1"/>
  <c r="P103" i="31"/>
  <c r="O103" i="31"/>
  <c r="V102" i="31"/>
  <c r="U102" i="31"/>
  <c r="AB52" i="31" s="1"/>
  <c r="T102" i="31"/>
  <c r="S102" i="31"/>
  <c r="R102" i="31"/>
  <c r="Q102" i="31"/>
  <c r="P102" i="31"/>
  <c r="O102" i="31"/>
  <c r="AC87" i="31"/>
  <c r="AB87" i="31"/>
  <c r="AA87" i="31"/>
  <c r="Z87" i="31"/>
  <c r="Y87" i="31"/>
  <c r="X87" i="31"/>
  <c r="W87" i="31"/>
  <c r="V87" i="31"/>
  <c r="AC86" i="31"/>
  <c r="AB86" i="31"/>
  <c r="AA86" i="31"/>
  <c r="Z86" i="31"/>
  <c r="Y86" i="31"/>
  <c r="X86" i="31"/>
  <c r="W86" i="31"/>
  <c r="V86" i="31"/>
  <c r="AC85" i="31"/>
  <c r="AB85" i="31"/>
  <c r="AA85" i="31"/>
  <c r="Z85" i="31"/>
  <c r="Y85" i="31"/>
  <c r="X85" i="31"/>
  <c r="W85" i="31"/>
  <c r="V85" i="31"/>
  <c r="AC84" i="31"/>
  <c r="AB84" i="31"/>
  <c r="AA84" i="31"/>
  <c r="Z84" i="31"/>
  <c r="Y84" i="31"/>
  <c r="X84" i="31"/>
  <c r="W84" i="31"/>
  <c r="V84" i="31"/>
  <c r="AC83" i="31"/>
  <c r="AB83" i="31"/>
  <c r="AA83" i="31"/>
  <c r="Z83" i="31"/>
  <c r="Y83" i="31"/>
  <c r="X83" i="31"/>
  <c r="W83" i="31"/>
  <c r="V83" i="31"/>
  <c r="AC82" i="31"/>
  <c r="AB82" i="31"/>
  <c r="AA82" i="31"/>
  <c r="Z82" i="31"/>
  <c r="Y82" i="31"/>
  <c r="X82" i="31"/>
  <c r="W82" i="31"/>
  <c r="V82" i="31"/>
  <c r="AC81" i="31"/>
  <c r="AB81" i="31"/>
  <c r="AA81" i="31"/>
  <c r="Z81" i="31"/>
  <c r="Y81" i="31"/>
  <c r="X81" i="31"/>
  <c r="W81" i="31"/>
  <c r="V81" i="31"/>
  <c r="AC80" i="31"/>
  <c r="AC88" i="31" s="1"/>
  <c r="AB80" i="31"/>
  <c r="AB88" i="31" s="1"/>
  <c r="AA80" i="31"/>
  <c r="AA88" i="31" s="1"/>
  <c r="Z80" i="31"/>
  <c r="Z88" i="31" s="1"/>
  <c r="Y80" i="31"/>
  <c r="Y88" i="31" s="1"/>
  <c r="X80" i="31"/>
  <c r="X88" i="31" s="1"/>
  <c r="W80" i="31"/>
  <c r="W88" i="31" s="1"/>
  <c r="V80" i="31"/>
  <c r="V88" i="31" s="1"/>
  <c r="AC73" i="31"/>
  <c r="AB73" i="31"/>
  <c r="AA73" i="31"/>
  <c r="Z73" i="31"/>
  <c r="Y73" i="31"/>
  <c r="X73" i="31"/>
  <c r="W73" i="31"/>
  <c r="V73" i="31"/>
  <c r="AC72" i="31"/>
  <c r="AB72" i="31"/>
  <c r="AA72" i="31"/>
  <c r="Z72" i="31"/>
  <c r="Y72" i="31"/>
  <c r="X72" i="31"/>
  <c r="W72" i="31"/>
  <c r="V72" i="31"/>
  <c r="AC71" i="31"/>
  <c r="AB71" i="31"/>
  <c r="AA71" i="31"/>
  <c r="Z71" i="31"/>
  <c r="Y71" i="31"/>
  <c r="X71" i="31"/>
  <c r="W71" i="31"/>
  <c r="V71" i="31"/>
  <c r="AC70" i="31"/>
  <c r="AB70" i="31"/>
  <c r="AA70" i="31"/>
  <c r="Z70" i="31"/>
  <c r="Y70" i="31"/>
  <c r="X70" i="31"/>
  <c r="W70" i="31"/>
  <c r="V70" i="31"/>
  <c r="AC69" i="31"/>
  <c r="AB69" i="31"/>
  <c r="AA69" i="31"/>
  <c r="Z69" i="31"/>
  <c r="Y69" i="31"/>
  <c r="X69" i="31"/>
  <c r="W69" i="31"/>
  <c r="V69" i="31"/>
  <c r="AC68" i="31"/>
  <c r="AB68" i="31"/>
  <c r="AA68" i="31"/>
  <c r="Z68" i="31"/>
  <c r="Y68" i="31"/>
  <c r="X68" i="31"/>
  <c r="W68" i="31"/>
  <c r="V68" i="31"/>
  <c r="AC67" i="31"/>
  <c r="AB67" i="31"/>
  <c r="AA67" i="31"/>
  <c r="Z67" i="31"/>
  <c r="Y67" i="31"/>
  <c r="X67" i="31"/>
  <c r="W67" i="31"/>
  <c r="V67" i="31"/>
  <c r="AC66" i="31"/>
  <c r="AC74" i="31" s="1"/>
  <c r="AB66" i="31"/>
  <c r="AB74" i="31" s="1"/>
  <c r="AA66" i="31"/>
  <c r="AA74" i="31" s="1"/>
  <c r="Z66" i="31"/>
  <c r="Z74" i="31" s="1"/>
  <c r="Y66" i="31"/>
  <c r="Y74" i="31" s="1"/>
  <c r="X66" i="31"/>
  <c r="X74" i="31" s="1"/>
  <c r="W66" i="31"/>
  <c r="W74" i="31" s="1"/>
  <c r="V66" i="31"/>
  <c r="V74" i="31" s="1"/>
  <c r="AC60" i="31"/>
  <c r="AB60" i="31"/>
  <c r="AA60" i="31"/>
  <c r="Z60" i="31"/>
  <c r="Y60" i="31"/>
  <c r="X60" i="31"/>
  <c r="W60" i="31"/>
  <c r="AB59" i="31"/>
  <c r="AA59" i="31"/>
  <c r="Z59" i="31"/>
  <c r="Y59" i="31"/>
  <c r="X59" i="31"/>
  <c r="W59" i="31"/>
  <c r="AC58" i="31"/>
  <c r="AA58" i="31"/>
  <c r="Z58" i="31"/>
  <c r="Y58" i="31"/>
  <c r="W58" i="31"/>
  <c r="V58" i="31"/>
  <c r="AC57" i="31"/>
  <c r="AA57" i="31"/>
  <c r="Z57" i="31"/>
  <c r="Y57" i="31"/>
  <c r="W57" i="31"/>
  <c r="V57" i="31"/>
  <c r="AC56" i="31"/>
  <c r="AA56" i="31"/>
  <c r="Z56" i="31"/>
  <c r="Y56" i="31"/>
  <c r="W56" i="31"/>
  <c r="V56" i="31"/>
  <c r="AC55" i="31"/>
  <c r="AA55" i="31"/>
  <c r="Z55" i="31"/>
  <c r="Y55" i="31"/>
  <c r="W55" i="31"/>
  <c r="V55" i="31"/>
  <c r="AC54" i="31"/>
  <c r="AA54" i="31"/>
  <c r="Z54" i="31"/>
  <c r="Y54" i="31"/>
  <c r="W54" i="31"/>
  <c r="V54" i="31"/>
  <c r="AC53" i="31"/>
  <c r="AA53" i="31"/>
  <c r="Z53" i="31"/>
  <c r="Y53" i="31"/>
  <c r="W53" i="31"/>
  <c r="V53" i="31"/>
  <c r="AC52" i="31"/>
  <c r="AA52" i="31"/>
  <c r="Z52" i="31"/>
  <c r="Y52" i="31"/>
  <c r="X52" i="31"/>
  <c r="W52" i="31"/>
  <c r="V52" i="31"/>
  <c r="AC51" i="31"/>
  <c r="AB45" i="31"/>
  <c r="AA45" i="31"/>
  <c r="Z45" i="31"/>
  <c r="Y45" i="31"/>
  <c r="X45" i="31"/>
  <c r="W45" i="31"/>
  <c r="AC44" i="31"/>
  <c r="AB44" i="31"/>
  <c r="AA44" i="31"/>
  <c r="Z44" i="31"/>
  <c r="Y44" i="31"/>
  <c r="X44" i="31"/>
  <c r="W44" i="31"/>
  <c r="V44" i="31"/>
  <c r="AC43" i="31"/>
  <c r="AB43" i="31"/>
  <c r="AA43" i="31"/>
  <c r="Z43" i="31"/>
  <c r="Y43" i="31"/>
  <c r="X43" i="31"/>
  <c r="W43" i="31"/>
  <c r="V43" i="31"/>
  <c r="AC42" i="31"/>
  <c r="AB42" i="31"/>
  <c r="AA42" i="31"/>
  <c r="Z42" i="31"/>
  <c r="Y42" i="31"/>
  <c r="X42" i="31"/>
  <c r="W42" i="31"/>
  <c r="V42" i="31"/>
  <c r="AC41" i="31"/>
  <c r="AB41" i="31"/>
  <c r="AA41" i="31"/>
  <c r="Z41" i="31"/>
  <c r="Y41" i="31"/>
  <c r="X41" i="31"/>
  <c r="W41" i="31"/>
  <c r="V41" i="31"/>
  <c r="AC40" i="31"/>
  <c r="AB40" i="31"/>
  <c r="AA40" i="31"/>
  <c r="Z40" i="31"/>
  <c r="Y40" i="31"/>
  <c r="X40" i="31"/>
  <c r="W40" i="31"/>
  <c r="V40" i="31"/>
  <c r="AC39" i="31"/>
  <c r="AB39" i="31"/>
  <c r="AA39" i="31"/>
  <c r="Z39" i="31"/>
  <c r="Y39" i="31"/>
  <c r="X39" i="31"/>
  <c r="W39" i="31"/>
  <c r="V39" i="31"/>
  <c r="AC38" i="31"/>
  <c r="AC46" i="31" s="1"/>
  <c r="AB38" i="31"/>
  <c r="AB46" i="31" s="1"/>
  <c r="AA38" i="31"/>
  <c r="Z38" i="31"/>
  <c r="Z46" i="31" s="1"/>
  <c r="Y38" i="31"/>
  <c r="X38" i="31"/>
  <c r="X46" i="31" s="1"/>
  <c r="W38" i="31"/>
  <c r="V38" i="31"/>
  <c r="V46" i="31" s="1"/>
  <c r="AC37" i="31"/>
  <c r="AC79" i="31" s="1"/>
  <c r="Q32" i="31"/>
  <c r="AC30" i="31"/>
  <c r="AB30" i="31"/>
  <c r="AA30" i="31"/>
  <c r="Z30" i="31"/>
  <c r="Y30" i="31"/>
  <c r="X30" i="31"/>
  <c r="AC29" i="31"/>
  <c r="AB29" i="31"/>
  <c r="AA29" i="31"/>
  <c r="Z29" i="31"/>
  <c r="Y29" i="31"/>
  <c r="X29" i="31"/>
  <c r="AC28" i="31"/>
  <c r="AB28" i="31"/>
  <c r="AA28" i="31"/>
  <c r="Z28" i="31"/>
  <c r="Y28" i="31"/>
  <c r="X28" i="31"/>
  <c r="AC27" i="31"/>
  <c r="AB27" i="31"/>
  <c r="AA27" i="31"/>
  <c r="Z27" i="31"/>
  <c r="Y27" i="31"/>
  <c r="X27" i="31"/>
  <c r="AC26" i="31"/>
  <c r="AB26" i="31"/>
  <c r="AA26" i="31"/>
  <c r="Z26" i="31"/>
  <c r="Y26" i="31"/>
  <c r="X26" i="31"/>
  <c r="AC25" i="31"/>
  <c r="AB25" i="31"/>
  <c r="AA25" i="31"/>
  <c r="Z25" i="31"/>
  <c r="Y25" i="31"/>
  <c r="X25" i="31"/>
  <c r="AC24" i="31"/>
  <c r="AC32" i="31" s="1"/>
  <c r="AB24" i="31"/>
  <c r="AB32" i="31" s="1"/>
  <c r="AA24" i="31"/>
  <c r="AA32" i="31" s="1"/>
  <c r="Z24" i="31"/>
  <c r="Y24" i="31"/>
  <c r="Y32" i="31" s="1"/>
  <c r="X24" i="31"/>
  <c r="X32" i="31" s="1"/>
  <c r="AC23" i="31"/>
  <c r="AC65" i="31" s="1"/>
  <c r="AC17" i="31"/>
  <c r="AB17" i="31"/>
  <c r="AA17" i="31"/>
  <c r="Z17" i="31"/>
  <c r="Y17" i="31"/>
  <c r="X17" i="31"/>
  <c r="W17" i="31"/>
  <c r="V17" i="31"/>
  <c r="U17" i="31"/>
  <c r="U59" i="31" s="1"/>
  <c r="AC16" i="31"/>
  <c r="AB16" i="31"/>
  <c r="AA16" i="31"/>
  <c r="Z16" i="31"/>
  <c r="Y16" i="31"/>
  <c r="X16" i="31"/>
  <c r="W16" i="31"/>
  <c r="V16" i="31"/>
  <c r="U44" i="31"/>
  <c r="U86" i="31" s="1"/>
  <c r="AC15" i="31"/>
  <c r="AB15" i="31"/>
  <c r="AA15" i="31"/>
  <c r="Z15" i="31"/>
  <c r="Y15" i="31"/>
  <c r="X15" i="31"/>
  <c r="W15" i="31"/>
  <c r="V15" i="31"/>
  <c r="U29" i="31"/>
  <c r="U71" i="31" s="1"/>
  <c r="AC14" i="31"/>
  <c r="AB14" i="31"/>
  <c r="AA14" i="31"/>
  <c r="Z14" i="31"/>
  <c r="Y14" i="31"/>
  <c r="X14" i="31"/>
  <c r="W14" i="31"/>
  <c r="V14" i="31"/>
  <c r="U56" i="31"/>
  <c r="AC13" i="31"/>
  <c r="AB13" i="31"/>
  <c r="AA13" i="31"/>
  <c r="Z13" i="31"/>
  <c r="Y13" i="31"/>
  <c r="X13" i="31"/>
  <c r="W13" i="31"/>
  <c r="V13" i="31"/>
  <c r="U55" i="31"/>
  <c r="AC12" i="31"/>
  <c r="AB12" i="31"/>
  <c r="AA12" i="31"/>
  <c r="Z12" i="31"/>
  <c r="Y12" i="31"/>
  <c r="X12" i="31"/>
  <c r="W12" i="31"/>
  <c r="V12" i="31"/>
  <c r="AC11" i="31"/>
  <c r="AB11" i="31"/>
  <c r="AA11" i="31"/>
  <c r="Z11" i="31"/>
  <c r="Y11" i="31"/>
  <c r="X11" i="31"/>
  <c r="W11" i="31"/>
  <c r="V11" i="31"/>
  <c r="AC10" i="31"/>
  <c r="AB10" i="31"/>
  <c r="AA10" i="31"/>
  <c r="Z10" i="31"/>
  <c r="Z18" i="31" s="1"/>
  <c r="Y10" i="31"/>
  <c r="X10" i="31"/>
  <c r="W10" i="31"/>
  <c r="V10" i="31"/>
  <c r="V18" i="31" s="1"/>
  <c r="AB37" i="31"/>
  <c r="AB79" i="31" s="1"/>
  <c r="AA37" i="31"/>
  <c r="AA79" i="31" s="1"/>
  <c r="Z9" i="31"/>
  <c r="Z51" i="31" s="1"/>
  <c r="Y9" i="31"/>
  <c r="Y23" i="31" s="1"/>
  <c r="Y65" i="31" s="1"/>
  <c r="X9" i="31"/>
  <c r="X37" i="31" s="1"/>
  <c r="X79" i="31" s="1"/>
  <c r="W37" i="31"/>
  <c r="W79" i="31" s="1"/>
  <c r="V9" i="31"/>
  <c r="V51" i="31" s="1"/>
  <c r="AD156" i="28"/>
  <c r="AC156" i="28"/>
  <c r="AB156" i="28"/>
  <c r="AA156" i="28"/>
  <c r="Z156" i="28"/>
  <c r="Y156" i="28"/>
  <c r="X156" i="28"/>
  <c r="W156" i="28"/>
  <c r="V156" i="28"/>
  <c r="U156" i="28"/>
  <c r="T156" i="28"/>
  <c r="S156" i="28"/>
  <c r="AD155" i="28"/>
  <c r="AC155" i="28"/>
  <c r="AB155" i="28"/>
  <c r="AA155" i="28"/>
  <c r="Z155" i="28"/>
  <c r="Y155" i="28"/>
  <c r="X155" i="28"/>
  <c r="W155" i="28"/>
  <c r="V155" i="28"/>
  <c r="U155" i="28"/>
  <c r="T155" i="28"/>
  <c r="S155" i="28"/>
  <c r="AD154" i="28"/>
  <c r="AC154" i="28"/>
  <c r="AB154" i="28"/>
  <c r="AA154" i="28"/>
  <c r="Z154" i="28"/>
  <c r="Y154" i="28"/>
  <c r="X154" i="28"/>
  <c r="W154" i="28"/>
  <c r="V154" i="28"/>
  <c r="U154" i="28"/>
  <c r="T154" i="28"/>
  <c r="S154" i="28"/>
  <c r="AD153" i="28"/>
  <c r="AC153" i="28"/>
  <c r="AB153" i="28"/>
  <c r="AA153" i="28"/>
  <c r="Z153" i="28"/>
  <c r="Y153" i="28"/>
  <c r="X153" i="28"/>
  <c r="W153" i="28"/>
  <c r="V153" i="28"/>
  <c r="U153" i="28"/>
  <c r="T153" i="28"/>
  <c r="S153" i="28"/>
  <c r="AD152" i="28"/>
  <c r="AC152" i="28"/>
  <c r="AB152" i="28"/>
  <c r="AA152" i="28"/>
  <c r="Z152" i="28"/>
  <c r="Y152" i="28"/>
  <c r="X152" i="28"/>
  <c r="W152" i="28"/>
  <c r="V152" i="28"/>
  <c r="U152" i="28"/>
  <c r="T152" i="28"/>
  <c r="S152" i="28"/>
  <c r="AD151" i="28"/>
  <c r="AC151" i="28"/>
  <c r="AB151" i="28"/>
  <c r="AA151" i="28"/>
  <c r="Z151" i="28"/>
  <c r="Y151" i="28"/>
  <c r="X151" i="28"/>
  <c r="W151" i="28"/>
  <c r="V151" i="28"/>
  <c r="U151" i="28"/>
  <c r="T151" i="28"/>
  <c r="S151" i="28"/>
  <c r="AD150" i="28"/>
  <c r="AC150" i="28"/>
  <c r="AB150" i="28"/>
  <c r="AA150" i="28"/>
  <c r="Z150" i="28"/>
  <c r="Y150" i="28"/>
  <c r="X150" i="28"/>
  <c r="W150" i="28"/>
  <c r="V150" i="28"/>
  <c r="U150" i="28"/>
  <c r="T150" i="28"/>
  <c r="S150" i="28"/>
  <c r="AD149" i="28"/>
  <c r="AC149" i="28"/>
  <c r="AB149" i="28"/>
  <c r="AA149" i="28"/>
  <c r="Z149" i="28"/>
  <c r="Y149" i="28"/>
  <c r="X149" i="28"/>
  <c r="W149" i="28"/>
  <c r="V149" i="28"/>
  <c r="U149" i="28"/>
  <c r="T149" i="28"/>
  <c r="S149" i="28"/>
  <c r="AD148" i="28"/>
  <c r="AC148" i="28"/>
  <c r="AB148" i="28"/>
  <c r="AA148" i="28"/>
  <c r="Z148" i="28"/>
  <c r="Y148" i="28"/>
  <c r="X148" i="28"/>
  <c r="W148" i="28"/>
  <c r="V148" i="28"/>
  <c r="U148" i="28"/>
  <c r="T148" i="28"/>
  <c r="S148" i="28"/>
  <c r="AD147" i="28"/>
  <c r="AC147" i="28"/>
  <c r="AB147" i="28"/>
  <c r="AA147" i="28"/>
  <c r="Z147" i="28"/>
  <c r="Y147" i="28"/>
  <c r="X147" i="28"/>
  <c r="W147" i="28"/>
  <c r="V147" i="28"/>
  <c r="U147" i="28"/>
  <c r="T147" i="28"/>
  <c r="S147" i="28"/>
  <c r="AD146" i="28"/>
  <c r="AC146" i="28"/>
  <c r="AB146" i="28"/>
  <c r="AA146" i="28"/>
  <c r="Z146" i="28"/>
  <c r="Y146" i="28"/>
  <c r="X146" i="28"/>
  <c r="W146" i="28"/>
  <c r="V146" i="28"/>
  <c r="U146" i="28"/>
  <c r="T146" i="28"/>
  <c r="S146" i="28"/>
  <c r="AD145" i="28"/>
  <c r="AD157" i="28" s="1"/>
  <c r="AC145" i="28"/>
  <c r="AC157" i="28" s="1"/>
  <c r="AB145" i="28"/>
  <c r="AB157" i="28" s="1"/>
  <c r="AA145" i="28"/>
  <c r="AA157" i="28" s="1"/>
  <c r="Z145" i="28"/>
  <c r="Z157" i="28" s="1"/>
  <c r="Y145" i="28"/>
  <c r="Y157" i="28" s="1"/>
  <c r="X145" i="28"/>
  <c r="X157" i="28" s="1"/>
  <c r="W145" i="28"/>
  <c r="W157" i="28" s="1"/>
  <c r="V145" i="28"/>
  <c r="V157" i="28" s="1"/>
  <c r="U145" i="28"/>
  <c r="U157" i="28" s="1"/>
  <c r="T145" i="28"/>
  <c r="T157" i="28" s="1"/>
  <c r="S145" i="28"/>
  <c r="S157" i="28" s="1"/>
  <c r="AC144" i="28"/>
  <c r="AB144" i="28"/>
  <c r="AA144" i="28"/>
  <c r="Z144" i="28"/>
  <c r="Y144" i="28"/>
  <c r="X144" i="28"/>
  <c r="W144" i="28"/>
  <c r="V144" i="28"/>
  <c r="U144" i="28"/>
  <c r="T144" i="28"/>
  <c r="S144" i="28"/>
  <c r="AD143" i="28"/>
  <c r="R142" i="28"/>
  <c r="AD139" i="28"/>
  <c r="AC139" i="28"/>
  <c r="AB139" i="28"/>
  <c r="AA139" i="28"/>
  <c r="Z139" i="28"/>
  <c r="Y139" i="28"/>
  <c r="X139" i="28"/>
  <c r="W139" i="28"/>
  <c r="V139" i="28"/>
  <c r="U139" i="28"/>
  <c r="T139" i="28"/>
  <c r="S139" i="28"/>
  <c r="AD138" i="28"/>
  <c r="AC138" i="28"/>
  <c r="AB138" i="28"/>
  <c r="AA138" i="28"/>
  <c r="Z138" i="28"/>
  <c r="Y138" i="28"/>
  <c r="X138" i="28"/>
  <c r="W138" i="28"/>
  <c r="V138" i="28"/>
  <c r="U138" i="28"/>
  <c r="T138" i="28"/>
  <c r="S138" i="28"/>
  <c r="AD137" i="28"/>
  <c r="AC137" i="28"/>
  <c r="AB137" i="28"/>
  <c r="AA137" i="28"/>
  <c r="Z137" i="28"/>
  <c r="Y137" i="28"/>
  <c r="X137" i="28"/>
  <c r="W137" i="28"/>
  <c r="V137" i="28"/>
  <c r="U137" i="28"/>
  <c r="T137" i="28"/>
  <c r="S137" i="28"/>
  <c r="AD136" i="28"/>
  <c r="AC136" i="28"/>
  <c r="AB136" i="28"/>
  <c r="AA136" i="28"/>
  <c r="Z136" i="28"/>
  <c r="Y136" i="28"/>
  <c r="X136" i="28"/>
  <c r="W136" i="28"/>
  <c r="V136" i="28"/>
  <c r="U136" i="28"/>
  <c r="T136" i="28"/>
  <c r="S136" i="28"/>
  <c r="AD135" i="28"/>
  <c r="AC135" i="28"/>
  <c r="AB135" i="28"/>
  <c r="AA135" i="28"/>
  <c r="Z135" i="28"/>
  <c r="Y135" i="28"/>
  <c r="X135" i="28"/>
  <c r="W135" i="28"/>
  <c r="V135" i="28"/>
  <c r="U135" i="28"/>
  <c r="T135" i="28"/>
  <c r="S135" i="28"/>
  <c r="AD134" i="28"/>
  <c r="AC134" i="28"/>
  <c r="AB134" i="28"/>
  <c r="AA134" i="28"/>
  <c r="Z134" i="28"/>
  <c r="Y134" i="28"/>
  <c r="X134" i="28"/>
  <c r="W134" i="28"/>
  <c r="V134" i="28"/>
  <c r="U134" i="28"/>
  <c r="T134" i="28"/>
  <c r="S134" i="28"/>
  <c r="AD133" i="28"/>
  <c r="AC133" i="28"/>
  <c r="AB133" i="28"/>
  <c r="AA133" i="28"/>
  <c r="Z133" i="28"/>
  <c r="Y133" i="28"/>
  <c r="X133" i="28"/>
  <c r="W133" i="28"/>
  <c r="V133" i="28"/>
  <c r="U133" i="28"/>
  <c r="T133" i="28"/>
  <c r="S133" i="28"/>
  <c r="AD132" i="28"/>
  <c r="AC132" i="28"/>
  <c r="AB132" i="28"/>
  <c r="AA132" i="28"/>
  <c r="Z132" i="28"/>
  <c r="Y132" i="28"/>
  <c r="X132" i="28"/>
  <c r="W132" i="28"/>
  <c r="V132" i="28"/>
  <c r="U132" i="28"/>
  <c r="T132" i="28"/>
  <c r="S132" i="28"/>
  <c r="AD131" i="28"/>
  <c r="AC131" i="28"/>
  <c r="AB131" i="28"/>
  <c r="AA131" i="28"/>
  <c r="Z131" i="28"/>
  <c r="Y131" i="28"/>
  <c r="X131" i="28"/>
  <c r="W131" i="28"/>
  <c r="V131" i="28"/>
  <c r="U131" i="28"/>
  <c r="T131" i="28"/>
  <c r="S131" i="28"/>
  <c r="AD130" i="28"/>
  <c r="AC130" i="28"/>
  <c r="AB130" i="28"/>
  <c r="AA130" i="28"/>
  <c r="Z130" i="28"/>
  <c r="Y130" i="28"/>
  <c r="X130" i="28"/>
  <c r="W130" i="28"/>
  <c r="V130" i="28"/>
  <c r="U130" i="28"/>
  <c r="T130" i="28"/>
  <c r="S130" i="28"/>
  <c r="AD129" i="28"/>
  <c r="AC129" i="28"/>
  <c r="AB129" i="28"/>
  <c r="AA129" i="28"/>
  <c r="Z129" i="28"/>
  <c r="Y129" i="28"/>
  <c r="X129" i="28"/>
  <c r="W129" i="28"/>
  <c r="V129" i="28"/>
  <c r="U129" i="28"/>
  <c r="T129" i="28"/>
  <c r="S129" i="28"/>
  <c r="AD128" i="28"/>
  <c r="AD140" i="28" s="1"/>
  <c r="AC128" i="28"/>
  <c r="AC140" i="28" s="1"/>
  <c r="AB128" i="28"/>
  <c r="AB140" i="28" s="1"/>
  <c r="AA128" i="28"/>
  <c r="AA140" i="28" s="1"/>
  <c r="Z128" i="28"/>
  <c r="Z140" i="28" s="1"/>
  <c r="Y128" i="28"/>
  <c r="Y140" i="28" s="1"/>
  <c r="X128" i="28"/>
  <c r="X140" i="28" s="1"/>
  <c r="W128" i="28"/>
  <c r="W140" i="28" s="1"/>
  <c r="V128" i="28"/>
  <c r="V140" i="28" s="1"/>
  <c r="U128" i="28"/>
  <c r="U140" i="28" s="1"/>
  <c r="T128" i="28"/>
  <c r="T140" i="28" s="1"/>
  <c r="S128" i="28"/>
  <c r="S140" i="28" s="1"/>
  <c r="AC127" i="28"/>
  <c r="AB127" i="28"/>
  <c r="AA127" i="28"/>
  <c r="Z127" i="28"/>
  <c r="Y127" i="28"/>
  <c r="X127" i="28"/>
  <c r="W127" i="28"/>
  <c r="V127" i="28"/>
  <c r="U127" i="28"/>
  <c r="T127" i="28"/>
  <c r="S127" i="28"/>
  <c r="AD126" i="28"/>
  <c r="R125" i="28"/>
  <c r="AD122" i="28"/>
  <c r="AC122" i="28"/>
  <c r="AB122" i="28"/>
  <c r="AA122" i="28"/>
  <c r="Z122" i="28"/>
  <c r="Y122" i="28"/>
  <c r="X122" i="28"/>
  <c r="W122" i="28"/>
  <c r="V122" i="28"/>
  <c r="U122" i="28"/>
  <c r="T122" i="28"/>
  <c r="S122" i="28"/>
  <c r="AD121" i="28"/>
  <c r="AC121" i="28"/>
  <c r="AB121" i="28"/>
  <c r="AA121" i="28"/>
  <c r="Z121" i="28"/>
  <c r="Y121" i="28"/>
  <c r="X121" i="28"/>
  <c r="W121" i="28"/>
  <c r="V121" i="28"/>
  <c r="U121" i="28"/>
  <c r="T121" i="28"/>
  <c r="S121" i="28"/>
  <c r="AD120" i="28"/>
  <c r="AC120" i="28"/>
  <c r="AB120" i="28"/>
  <c r="AA120" i="28"/>
  <c r="Z120" i="28"/>
  <c r="Y120" i="28"/>
  <c r="X120" i="28"/>
  <c r="W120" i="28"/>
  <c r="V120" i="28"/>
  <c r="U120" i="28"/>
  <c r="T120" i="28"/>
  <c r="S120" i="28"/>
  <c r="AD119" i="28"/>
  <c r="AC119" i="28"/>
  <c r="AB119" i="28"/>
  <c r="AA119" i="28"/>
  <c r="Z119" i="28"/>
  <c r="Y119" i="28"/>
  <c r="X119" i="28"/>
  <c r="W119" i="28"/>
  <c r="V119" i="28"/>
  <c r="U119" i="28"/>
  <c r="T119" i="28"/>
  <c r="S119" i="28"/>
  <c r="AD118" i="28"/>
  <c r="AC118" i="28"/>
  <c r="AB118" i="28"/>
  <c r="AA118" i="28"/>
  <c r="Z118" i="28"/>
  <c r="Y118" i="28"/>
  <c r="X118" i="28"/>
  <c r="W118" i="28"/>
  <c r="V118" i="28"/>
  <c r="U118" i="28"/>
  <c r="T118" i="28"/>
  <c r="S118" i="28"/>
  <c r="AD117" i="28"/>
  <c r="AC117" i="28"/>
  <c r="AB117" i="28"/>
  <c r="AA117" i="28"/>
  <c r="Z117" i="28"/>
  <c r="Y117" i="28"/>
  <c r="X117" i="28"/>
  <c r="W117" i="28"/>
  <c r="V117" i="28"/>
  <c r="U117" i="28"/>
  <c r="T117" i="28"/>
  <c r="S117" i="28"/>
  <c r="AD116" i="28"/>
  <c r="AC116" i="28"/>
  <c r="AB116" i="28"/>
  <c r="AA116" i="28"/>
  <c r="Z116" i="28"/>
  <c r="Y116" i="28"/>
  <c r="X116" i="28"/>
  <c r="W116" i="28"/>
  <c r="V116" i="28"/>
  <c r="U116" i="28"/>
  <c r="T116" i="28"/>
  <c r="S116" i="28"/>
  <c r="AD115" i="28"/>
  <c r="AC115" i="28"/>
  <c r="AB115" i="28"/>
  <c r="AA115" i="28"/>
  <c r="Z115" i="28"/>
  <c r="Y115" i="28"/>
  <c r="X115" i="28"/>
  <c r="W115" i="28"/>
  <c r="V115" i="28"/>
  <c r="U115" i="28"/>
  <c r="T115" i="28"/>
  <c r="S115" i="28"/>
  <c r="AD114" i="28"/>
  <c r="AC114" i="28"/>
  <c r="AB114" i="28"/>
  <c r="AA114" i="28"/>
  <c r="Z114" i="28"/>
  <c r="Y114" i="28"/>
  <c r="X114" i="28"/>
  <c r="W114" i="28"/>
  <c r="V114" i="28"/>
  <c r="U114" i="28"/>
  <c r="T114" i="28"/>
  <c r="S114" i="28"/>
  <c r="AD113" i="28"/>
  <c r="AC113" i="28"/>
  <c r="AB113" i="28"/>
  <c r="AA113" i="28"/>
  <c r="Z113" i="28"/>
  <c r="Y113" i="28"/>
  <c r="X113" i="28"/>
  <c r="W113" i="28"/>
  <c r="V113" i="28"/>
  <c r="U113" i="28"/>
  <c r="T113" i="28"/>
  <c r="S113" i="28"/>
  <c r="AD112" i="28"/>
  <c r="AC112" i="28"/>
  <c r="AB112" i="28"/>
  <c r="AA112" i="28"/>
  <c r="Z112" i="28"/>
  <c r="Y112" i="28"/>
  <c r="X112" i="28"/>
  <c r="W112" i="28"/>
  <c r="V112" i="28"/>
  <c r="U112" i="28"/>
  <c r="T112" i="28"/>
  <c r="S112" i="28"/>
  <c r="AD111" i="28"/>
  <c r="AD123" i="28" s="1"/>
  <c r="AC111" i="28"/>
  <c r="AC123" i="28" s="1"/>
  <c r="AB111" i="28"/>
  <c r="AB123" i="28" s="1"/>
  <c r="AA111" i="28"/>
  <c r="AA123" i="28" s="1"/>
  <c r="Z111" i="28"/>
  <c r="Z123" i="28" s="1"/>
  <c r="Y111" i="28"/>
  <c r="Y123" i="28" s="1"/>
  <c r="X111" i="28"/>
  <c r="X123" i="28" s="1"/>
  <c r="W111" i="28"/>
  <c r="W123" i="28" s="1"/>
  <c r="V111" i="28"/>
  <c r="V123" i="28" s="1"/>
  <c r="U111" i="28"/>
  <c r="U123" i="28" s="1"/>
  <c r="T111" i="28"/>
  <c r="T123" i="28" s="1"/>
  <c r="S111" i="28"/>
  <c r="S123" i="28" s="1"/>
  <c r="AC110" i="28"/>
  <c r="AB110" i="28"/>
  <c r="AA110" i="28"/>
  <c r="Z110" i="28"/>
  <c r="Y110" i="28"/>
  <c r="X110" i="28"/>
  <c r="W110" i="28"/>
  <c r="V110" i="28"/>
  <c r="U110" i="28"/>
  <c r="T110" i="28"/>
  <c r="S110" i="28"/>
  <c r="AD109" i="28"/>
  <c r="R108" i="28"/>
  <c r="AD105" i="28"/>
  <c r="AC105" i="28"/>
  <c r="AB105" i="28"/>
  <c r="AA105" i="28"/>
  <c r="Z105" i="28"/>
  <c r="Y105" i="28"/>
  <c r="X105" i="28"/>
  <c r="W105" i="28"/>
  <c r="V105" i="28"/>
  <c r="U105" i="28"/>
  <c r="T105" i="28"/>
  <c r="S105" i="28"/>
  <c r="AD104" i="28"/>
  <c r="AC104" i="28"/>
  <c r="AB104" i="28"/>
  <c r="AA104" i="28"/>
  <c r="Z104" i="28"/>
  <c r="Y104" i="28"/>
  <c r="X104" i="28"/>
  <c r="W104" i="28"/>
  <c r="V104" i="28"/>
  <c r="U104" i="28"/>
  <c r="T104" i="28"/>
  <c r="S104" i="28"/>
  <c r="AD103" i="28"/>
  <c r="AC103" i="28"/>
  <c r="AB103" i="28"/>
  <c r="AA103" i="28"/>
  <c r="Z103" i="28"/>
  <c r="Y103" i="28"/>
  <c r="X103" i="28"/>
  <c r="W103" i="28"/>
  <c r="V103" i="28"/>
  <c r="U103" i="28"/>
  <c r="T103" i="28"/>
  <c r="S103" i="28"/>
  <c r="AD102" i="28"/>
  <c r="AC102" i="28"/>
  <c r="AB102" i="28"/>
  <c r="AA102" i="28"/>
  <c r="Z102" i="28"/>
  <c r="Y102" i="28"/>
  <c r="X102" i="28"/>
  <c r="W102" i="28"/>
  <c r="V102" i="28"/>
  <c r="U102" i="28"/>
  <c r="T102" i="28"/>
  <c r="S102" i="28"/>
  <c r="AD101" i="28"/>
  <c r="AC101" i="28"/>
  <c r="AB101" i="28"/>
  <c r="AA101" i="28"/>
  <c r="Z101" i="28"/>
  <c r="Y101" i="28"/>
  <c r="X101" i="28"/>
  <c r="W101" i="28"/>
  <c r="V101" i="28"/>
  <c r="U101" i="28"/>
  <c r="T101" i="28"/>
  <c r="S101" i="28"/>
  <c r="AD100" i="28"/>
  <c r="AC100" i="28"/>
  <c r="AB100" i="28"/>
  <c r="AA100" i="28"/>
  <c r="Z100" i="28"/>
  <c r="Y100" i="28"/>
  <c r="X100" i="28"/>
  <c r="W100" i="28"/>
  <c r="V100" i="28"/>
  <c r="U100" i="28"/>
  <c r="T100" i="28"/>
  <c r="S100" i="28"/>
  <c r="AD99" i="28"/>
  <c r="AC99" i="28"/>
  <c r="AB99" i="28"/>
  <c r="AA99" i="28"/>
  <c r="Z99" i="28"/>
  <c r="Y99" i="28"/>
  <c r="X99" i="28"/>
  <c r="W99" i="28"/>
  <c r="V99" i="28"/>
  <c r="U99" i="28"/>
  <c r="T99" i="28"/>
  <c r="S99" i="28"/>
  <c r="AD98" i="28"/>
  <c r="AC98" i="28"/>
  <c r="AB98" i="28"/>
  <c r="AA98" i="28"/>
  <c r="Z98" i="28"/>
  <c r="Y98" i="28"/>
  <c r="X98" i="28"/>
  <c r="W98" i="28"/>
  <c r="V98" i="28"/>
  <c r="U98" i="28"/>
  <c r="T98" i="28"/>
  <c r="S98" i="28"/>
  <c r="AD97" i="28"/>
  <c r="AC97" i="28"/>
  <c r="AB97" i="28"/>
  <c r="AA97" i="28"/>
  <c r="Z97" i="28"/>
  <c r="Y97" i="28"/>
  <c r="X97" i="28"/>
  <c r="W97" i="28"/>
  <c r="V97" i="28"/>
  <c r="U97" i="28"/>
  <c r="T97" i="28"/>
  <c r="S97" i="28"/>
  <c r="AD96" i="28"/>
  <c r="AC96" i="28"/>
  <c r="AB96" i="28"/>
  <c r="AA96" i="28"/>
  <c r="Z96" i="28"/>
  <c r="Y96" i="28"/>
  <c r="X96" i="28"/>
  <c r="W96" i="28"/>
  <c r="V96" i="28"/>
  <c r="U96" i="28"/>
  <c r="T96" i="28"/>
  <c r="S96" i="28"/>
  <c r="AD95" i="28"/>
  <c r="AC95" i="28"/>
  <c r="AB95" i="28"/>
  <c r="AA95" i="28"/>
  <c r="Z95" i="28"/>
  <c r="Y95" i="28"/>
  <c r="X95" i="28"/>
  <c r="W95" i="28"/>
  <c r="V95" i="28"/>
  <c r="U95" i="28"/>
  <c r="T95" i="28"/>
  <c r="S95" i="28"/>
  <c r="AD94" i="28"/>
  <c r="AD106" i="28" s="1"/>
  <c r="AC94" i="28"/>
  <c r="AC106" i="28" s="1"/>
  <c r="AB94" i="28"/>
  <c r="AB106" i="28" s="1"/>
  <c r="AA94" i="28"/>
  <c r="AA106" i="28" s="1"/>
  <c r="Z94" i="28"/>
  <c r="Z106" i="28" s="1"/>
  <c r="Y94" i="28"/>
  <c r="Y106" i="28" s="1"/>
  <c r="X94" i="28"/>
  <c r="X106" i="28" s="1"/>
  <c r="W94" i="28"/>
  <c r="W106" i="28" s="1"/>
  <c r="V94" i="28"/>
  <c r="V106" i="28" s="1"/>
  <c r="U94" i="28"/>
  <c r="U106" i="28" s="1"/>
  <c r="T94" i="28"/>
  <c r="T106" i="28" s="1"/>
  <c r="S94" i="28"/>
  <c r="S106" i="28" s="1"/>
  <c r="AC93" i="28"/>
  <c r="AB93" i="28"/>
  <c r="AA93" i="28"/>
  <c r="Z93" i="28"/>
  <c r="Y93" i="28"/>
  <c r="X93" i="28"/>
  <c r="W93" i="28"/>
  <c r="V93" i="28"/>
  <c r="U93" i="28"/>
  <c r="T93" i="28"/>
  <c r="S93" i="28"/>
  <c r="AD92" i="28"/>
  <c r="R91" i="28"/>
  <c r="AD88" i="28"/>
  <c r="AC88" i="28"/>
  <c r="AB88" i="28"/>
  <c r="AA88" i="28"/>
  <c r="Z88" i="28"/>
  <c r="Y88" i="28"/>
  <c r="X88" i="28"/>
  <c r="W88" i="28"/>
  <c r="V88" i="28"/>
  <c r="U88" i="28"/>
  <c r="T88" i="28"/>
  <c r="S88" i="28"/>
  <c r="AD87" i="28"/>
  <c r="AC87" i="28"/>
  <c r="AB87" i="28"/>
  <c r="AA87" i="28"/>
  <c r="Z87" i="28"/>
  <c r="Y87" i="28"/>
  <c r="X87" i="28"/>
  <c r="W87" i="28"/>
  <c r="V87" i="28"/>
  <c r="U87" i="28"/>
  <c r="T87" i="28"/>
  <c r="S87" i="28"/>
  <c r="AD86" i="28"/>
  <c r="AC86" i="28"/>
  <c r="AB86" i="28"/>
  <c r="AA86" i="28"/>
  <c r="Z86" i="28"/>
  <c r="Y86" i="28"/>
  <c r="X86" i="28"/>
  <c r="W86" i="28"/>
  <c r="V86" i="28"/>
  <c r="U86" i="28"/>
  <c r="T86" i="28"/>
  <c r="S86" i="28"/>
  <c r="AD85" i="28"/>
  <c r="AC85" i="28"/>
  <c r="AB85" i="28"/>
  <c r="AA85" i="28"/>
  <c r="Z85" i="28"/>
  <c r="Y85" i="28"/>
  <c r="X85" i="28"/>
  <c r="W85" i="28"/>
  <c r="V85" i="28"/>
  <c r="U85" i="28"/>
  <c r="T85" i="28"/>
  <c r="S85" i="28"/>
  <c r="AD84" i="28"/>
  <c r="AC84" i="28"/>
  <c r="AB84" i="28"/>
  <c r="AA84" i="28"/>
  <c r="Z84" i="28"/>
  <c r="Y84" i="28"/>
  <c r="X84" i="28"/>
  <c r="W84" i="28"/>
  <c r="V84" i="28"/>
  <c r="U84" i="28"/>
  <c r="T84" i="28"/>
  <c r="S84" i="28"/>
  <c r="AD83" i="28"/>
  <c r="AC83" i="28"/>
  <c r="AB83" i="28"/>
  <c r="AA83" i="28"/>
  <c r="Z83" i="28"/>
  <c r="Y83" i="28"/>
  <c r="X83" i="28"/>
  <c r="W83" i="28"/>
  <c r="V83" i="28"/>
  <c r="U83" i="28"/>
  <c r="T83" i="28"/>
  <c r="S83" i="28"/>
  <c r="AD82" i="28"/>
  <c r="AC82" i="28"/>
  <c r="AB82" i="28"/>
  <c r="AA82" i="28"/>
  <c r="Z82" i="28"/>
  <c r="Y82" i="28"/>
  <c r="X82" i="28"/>
  <c r="W82" i="28"/>
  <c r="V82" i="28"/>
  <c r="U82" i="28"/>
  <c r="T82" i="28"/>
  <c r="S82" i="28"/>
  <c r="AD81" i="28"/>
  <c r="AC81" i="28"/>
  <c r="AB81" i="28"/>
  <c r="AA81" i="28"/>
  <c r="Z81" i="28"/>
  <c r="Y81" i="28"/>
  <c r="X81" i="28"/>
  <c r="W81" i="28"/>
  <c r="V81" i="28"/>
  <c r="U81" i="28"/>
  <c r="T81" i="28"/>
  <c r="S81" i="28"/>
  <c r="AD80" i="28"/>
  <c r="AC80" i="28"/>
  <c r="AB80" i="28"/>
  <c r="AA80" i="28"/>
  <c r="Z80" i="28"/>
  <c r="Y80" i="28"/>
  <c r="X80" i="28"/>
  <c r="W80" i="28"/>
  <c r="V80" i="28"/>
  <c r="U80" i="28"/>
  <c r="T80" i="28"/>
  <c r="S80" i="28"/>
  <c r="AD79" i="28"/>
  <c r="AC79" i="28"/>
  <c r="AB79" i="28"/>
  <c r="AA79" i="28"/>
  <c r="Z79" i="28"/>
  <c r="Y79" i="28"/>
  <c r="X79" i="28"/>
  <c r="W79" i="28"/>
  <c r="V79" i="28"/>
  <c r="U79" i="28"/>
  <c r="T79" i="28"/>
  <c r="S79" i="28"/>
  <c r="AD78" i="28"/>
  <c r="AC78" i="28"/>
  <c r="AB78" i="28"/>
  <c r="AA78" i="28"/>
  <c r="Z78" i="28"/>
  <c r="Y78" i="28"/>
  <c r="X78" i="28"/>
  <c r="W78" i="28"/>
  <c r="V78" i="28"/>
  <c r="U78" i="28"/>
  <c r="T78" i="28"/>
  <c r="S78" i="28"/>
  <c r="AD77" i="28"/>
  <c r="AD89" i="28" s="1"/>
  <c r="AC77" i="28"/>
  <c r="AC89" i="28" s="1"/>
  <c r="AB77" i="28"/>
  <c r="AB89" i="28" s="1"/>
  <c r="AA77" i="28"/>
  <c r="AA89" i="28" s="1"/>
  <c r="Z77" i="28"/>
  <c r="Z89" i="28" s="1"/>
  <c r="Y77" i="28"/>
  <c r="Y89" i="28" s="1"/>
  <c r="X77" i="28"/>
  <c r="X89" i="28" s="1"/>
  <c r="W77" i="28"/>
  <c r="W89" i="28" s="1"/>
  <c r="V77" i="28"/>
  <c r="V89" i="28" s="1"/>
  <c r="U77" i="28"/>
  <c r="U89" i="28" s="1"/>
  <c r="T77" i="28"/>
  <c r="T89" i="28" s="1"/>
  <c r="S77" i="28"/>
  <c r="S89" i="28" s="1"/>
  <c r="AC76" i="28"/>
  <c r="AB76" i="28"/>
  <c r="AA76" i="28"/>
  <c r="Z76" i="28"/>
  <c r="Y76" i="28"/>
  <c r="X76" i="28"/>
  <c r="W76" i="28"/>
  <c r="V76" i="28"/>
  <c r="U76" i="28"/>
  <c r="T76" i="28"/>
  <c r="S76" i="28"/>
  <c r="AD75" i="28"/>
  <c r="R74" i="28"/>
  <c r="AD71" i="28"/>
  <c r="AC71" i="28"/>
  <c r="AB71" i="28"/>
  <c r="AA71" i="28"/>
  <c r="Z71" i="28"/>
  <c r="Y71" i="28"/>
  <c r="X71" i="28"/>
  <c r="W71" i="28"/>
  <c r="V71" i="28"/>
  <c r="U71" i="28"/>
  <c r="T71" i="28"/>
  <c r="S71" i="28"/>
  <c r="AD70" i="28"/>
  <c r="AC70" i="28"/>
  <c r="AB70" i="28"/>
  <c r="AA70" i="28"/>
  <c r="Z70" i="28"/>
  <c r="Y70" i="28"/>
  <c r="X70" i="28"/>
  <c r="W70" i="28"/>
  <c r="V70" i="28"/>
  <c r="U70" i="28"/>
  <c r="T70" i="28"/>
  <c r="S70" i="28"/>
  <c r="AD69" i="28"/>
  <c r="AC69" i="28"/>
  <c r="AB69" i="28"/>
  <c r="AA69" i="28"/>
  <c r="Z69" i="28"/>
  <c r="Y69" i="28"/>
  <c r="X69" i="28"/>
  <c r="W69" i="28"/>
  <c r="V69" i="28"/>
  <c r="U69" i="28"/>
  <c r="T69" i="28"/>
  <c r="S69" i="28"/>
  <c r="AD68" i="28"/>
  <c r="AC68" i="28"/>
  <c r="AB68" i="28"/>
  <c r="AA68" i="28"/>
  <c r="Z68" i="28"/>
  <c r="Y68" i="28"/>
  <c r="X68" i="28"/>
  <c r="W68" i="28"/>
  <c r="V68" i="28"/>
  <c r="U68" i="28"/>
  <c r="T68" i="28"/>
  <c r="S68" i="28"/>
  <c r="AD67" i="28"/>
  <c r="AC67" i="28"/>
  <c r="AB67" i="28"/>
  <c r="AA67" i="28"/>
  <c r="Z67" i="28"/>
  <c r="Y67" i="28"/>
  <c r="X67" i="28"/>
  <c r="W67" i="28"/>
  <c r="V67" i="28"/>
  <c r="U67" i="28"/>
  <c r="T67" i="28"/>
  <c r="S67" i="28"/>
  <c r="AD66" i="28"/>
  <c r="AC66" i="28"/>
  <c r="AB66" i="28"/>
  <c r="AA66" i="28"/>
  <c r="Z66" i="28"/>
  <c r="Y66" i="28"/>
  <c r="X66" i="28"/>
  <c r="W66" i="28"/>
  <c r="V66" i="28"/>
  <c r="U66" i="28"/>
  <c r="T66" i="28"/>
  <c r="S66" i="28"/>
  <c r="AD65" i="28"/>
  <c r="AC65" i="28"/>
  <c r="AB65" i="28"/>
  <c r="AA65" i="28"/>
  <c r="Z65" i="28"/>
  <c r="Y65" i="28"/>
  <c r="X65" i="28"/>
  <c r="W65" i="28"/>
  <c r="V65" i="28"/>
  <c r="U65" i="28"/>
  <c r="T65" i="28"/>
  <c r="S65" i="28"/>
  <c r="AD64" i="28"/>
  <c r="AC64" i="28"/>
  <c r="AB64" i="28"/>
  <c r="AA64" i="28"/>
  <c r="Z64" i="28"/>
  <c r="Y64" i="28"/>
  <c r="X64" i="28"/>
  <c r="W64" i="28"/>
  <c r="V64" i="28"/>
  <c r="U64" i="28"/>
  <c r="T64" i="28"/>
  <c r="S64" i="28"/>
  <c r="AD63" i="28"/>
  <c r="AC63" i="28"/>
  <c r="AB63" i="28"/>
  <c r="AA63" i="28"/>
  <c r="Z63" i="28"/>
  <c r="Y63" i="28"/>
  <c r="X63" i="28"/>
  <c r="W63" i="28"/>
  <c r="V63" i="28"/>
  <c r="U63" i="28"/>
  <c r="T63" i="28"/>
  <c r="S63" i="28"/>
  <c r="AD62" i="28"/>
  <c r="AC62" i="28"/>
  <c r="AB62" i="28"/>
  <c r="AA62" i="28"/>
  <c r="Z62" i="28"/>
  <c r="Y62" i="28"/>
  <c r="X62" i="28"/>
  <c r="W62" i="28"/>
  <c r="V62" i="28"/>
  <c r="U62" i="28"/>
  <c r="T62" i="28"/>
  <c r="S62" i="28"/>
  <c r="AD61" i="28"/>
  <c r="AC61" i="28"/>
  <c r="AB61" i="28"/>
  <c r="AA61" i="28"/>
  <c r="Z61" i="28"/>
  <c r="Y61" i="28"/>
  <c r="X61" i="28"/>
  <c r="W61" i="28"/>
  <c r="V61" i="28"/>
  <c r="U61" i="28"/>
  <c r="T61" i="28"/>
  <c r="S61" i="28"/>
  <c r="AD60" i="28"/>
  <c r="AD72" i="28" s="1"/>
  <c r="AC60" i="28"/>
  <c r="AC72" i="28" s="1"/>
  <c r="AB60" i="28"/>
  <c r="AB72" i="28" s="1"/>
  <c r="AA60" i="28"/>
  <c r="AA72" i="28" s="1"/>
  <c r="Z60" i="28"/>
  <c r="Z72" i="28" s="1"/>
  <c r="Y60" i="28"/>
  <c r="Y72" i="28" s="1"/>
  <c r="X60" i="28"/>
  <c r="X72" i="28" s="1"/>
  <c r="W60" i="28"/>
  <c r="W72" i="28" s="1"/>
  <c r="V60" i="28"/>
  <c r="V72" i="28" s="1"/>
  <c r="U60" i="28"/>
  <c r="U72" i="28" s="1"/>
  <c r="T60" i="28"/>
  <c r="T72" i="28" s="1"/>
  <c r="S60" i="28"/>
  <c r="S72" i="28" s="1"/>
  <c r="AC59" i="28"/>
  <c r="AB59" i="28"/>
  <c r="AA59" i="28"/>
  <c r="Z59" i="28"/>
  <c r="Y59" i="28"/>
  <c r="X59" i="28"/>
  <c r="W59" i="28"/>
  <c r="V59" i="28"/>
  <c r="U59" i="28"/>
  <c r="T59" i="28"/>
  <c r="S59" i="28"/>
  <c r="AD58" i="28"/>
  <c r="R57" i="28"/>
  <c r="AD54" i="28"/>
  <c r="AC54" i="28"/>
  <c r="AB54" i="28"/>
  <c r="AA54" i="28"/>
  <c r="Z54" i="28"/>
  <c r="Y54" i="28"/>
  <c r="X54" i="28"/>
  <c r="W54" i="28"/>
  <c r="V54" i="28"/>
  <c r="U54" i="28"/>
  <c r="T54" i="28"/>
  <c r="S54" i="28"/>
  <c r="AD53" i="28"/>
  <c r="AC53" i="28"/>
  <c r="AB53" i="28"/>
  <c r="AA53" i="28"/>
  <c r="Z53" i="28"/>
  <c r="Y53" i="28"/>
  <c r="X53" i="28"/>
  <c r="W53" i="28"/>
  <c r="V53" i="28"/>
  <c r="U53" i="28"/>
  <c r="T53" i="28"/>
  <c r="S53" i="28"/>
  <c r="AD52" i="28"/>
  <c r="AC52" i="28"/>
  <c r="AB52" i="28"/>
  <c r="AA52" i="28"/>
  <c r="Z52" i="28"/>
  <c r="Y52" i="28"/>
  <c r="X52" i="28"/>
  <c r="W52" i="28"/>
  <c r="V52" i="28"/>
  <c r="U52" i="28"/>
  <c r="T52" i="28"/>
  <c r="S52" i="28"/>
  <c r="AD51" i="28"/>
  <c r="AC51" i="28"/>
  <c r="AB51" i="28"/>
  <c r="AA51" i="28"/>
  <c r="Z51" i="28"/>
  <c r="Y51" i="28"/>
  <c r="X51" i="28"/>
  <c r="W51" i="28"/>
  <c r="V51" i="28"/>
  <c r="U51" i="28"/>
  <c r="T51" i="28"/>
  <c r="S51" i="28"/>
  <c r="AD50" i="28"/>
  <c r="AC50" i="28"/>
  <c r="AB50" i="28"/>
  <c r="AA50" i="28"/>
  <c r="Z50" i="28"/>
  <c r="Y50" i="28"/>
  <c r="X50" i="28"/>
  <c r="W50" i="28"/>
  <c r="V50" i="28"/>
  <c r="U50" i="28"/>
  <c r="T50" i="28"/>
  <c r="S50" i="28"/>
  <c r="AD49" i="28"/>
  <c r="AC49" i="28"/>
  <c r="AB49" i="28"/>
  <c r="AA49" i="28"/>
  <c r="Z49" i="28"/>
  <c r="Y49" i="28"/>
  <c r="X49" i="28"/>
  <c r="W49" i="28"/>
  <c r="V49" i="28"/>
  <c r="U49" i="28"/>
  <c r="T49" i="28"/>
  <c r="S49" i="28"/>
  <c r="AD48" i="28"/>
  <c r="AC48" i="28"/>
  <c r="AB48" i="28"/>
  <c r="AA48" i="28"/>
  <c r="Z48" i="28"/>
  <c r="Y48" i="28"/>
  <c r="X48" i="28"/>
  <c r="W48" i="28"/>
  <c r="V48" i="28"/>
  <c r="U48" i="28"/>
  <c r="T48" i="28"/>
  <c r="S48" i="28"/>
  <c r="AD47" i="28"/>
  <c r="AC47" i="28"/>
  <c r="AB47" i="28"/>
  <c r="AA47" i="28"/>
  <c r="Z47" i="28"/>
  <c r="Y47" i="28"/>
  <c r="X47" i="28"/>
  <c r="W47" i="28"/>
  <c r="V47" i="28"/>
  <c r="U47" i="28"/>
  <c r="T47" i="28"/>
  <c r="S47" i="28"/>
  <c r="AD46" i="28"/>
  <c r="AC46" i="28"/>
  <c r="AB46" i="28"/>
  <c r="AA46" i="28"/>
  <c r="Z46" i="28"/>
  <c r="Y46" i="28"/>
  <c r="X46" i="28"/>
  <c r="W46" i="28"/>
  <c r="V46" i="28"/>
  <c r="U46" i="28"/>
  <c r="T46" i="28"/>
  <c r="S46" i="28"/>
  <c r="AD45" i="28"/>
  <c r="AC45" i="28"/>
  <c r="AB45" i="28"/>
  <c r="AA45" i="28"/>
  <c r="Z45" i="28"/>
  <c r="Y45" i="28"/>
  <c r="X45" i="28"/>
  <c r="W45" i="28"/>
  <c r="V45" i="28"/>
  <c r="U45" i="28"/>
  <c r="T45" i="28"/>
  <c r="S45" i="28"/>
  <c r="AD44" i="28"/>
  <c r="AC44" i="28"/>
  <c r="AB44" i="28"/>
  <c r="AA44" i="28"/>
  <c r="Z44" i="28"/>
  <c r="Y44" i="28"/>
  <c r="X44" i="28"/>
  <c r="W44" i="28"/>
  <c r="V44" i="28"/>
  <c r="U44" i="28"/>
  <c r="T44" i="28"/>
  <c r="S44" i="28"/>
  <c r="AD43" i="28"/>
  <c r="AD55" i="28" s="1"/>
  <c r="AC43" i="28"/>
  <c r="AC55" i="28" s="1"/>
  <c r="AB43" i="28"/>
  <c r="AB55" i="28" s="1"/>
  <c r="AA43" i="28"/>
  <c r="AA55" i="28" s="1"/>
  <c r="Z43" i="28"/>
  <c r="Z55" i="28" s="1"/>
  <c r="Y43" i="28"/>
  <c r="Y55" i="28" s="1"/>
  <c r="X43" i="28"/>
  <c r="X55" i="28" s="1"/>
  <c r="W43" i="28"/>
  <c r="W55" i="28" s="1"/>
  <c r="V43" i="28"/>
  <c r="V55" i="28" s="1"/>
  <c r="U43" i="28"/>
  <c r="U55" i="28" s="1"/>
  <c r="T43" i="28"/>
  <c r="T55" i="28" s="1"/>
  <c r="S43" i="28"/>
  <c r="S55" i="28" s="1"/>
  <c r="AC42" i="28"/>
  <c r="AB42" i="28"/>
  <c r="AA42" i="28"/>
  <c r="Z42" i="28"/>
  <c r="Y42" i="28"/>
  <c r="X42" i="28"/>
  <c r="W42" i="28"/>
  <c r="V42" i="28"/>
  <c r="U42" i="28"/>
  <c r="T42" i="28"/>
  <c r="S42" i="28"/>
  <c r="AD41" i="28"/>
  <c r="R40" i="28"/>
  <c r="AD22" i="28"/>
  <c r="AC22" i="28"/>
  <c r="AB22" i="28"/>
  <c r="AA22" i="28"/>
  <c r="Z22" i="28"/>
  <c r="Y22" i="28"/>
  <c r="X22" i="28"/>
  <c r="W22" i="28"/>
  <c r="V22" i="28"/>
  <c r="U22" i="28"/>
  <c r="T22" i="28"/>
  <c r="S22" i="28"/>
  <c r="AD21" i="28"/>
  <c r="AC21" i="28"/>
  <c r="AB21" i="28"/>
  <c r="AA21" i="28"/>
  <c r="Z21" i="28"/>
  <c r="Y21" i="28"/>
  <c r="X21" i="28"/>
  <c r="W21" i="28"/>
  <c r="V21" i="28"/>
  <c r="U21" i="28"/>
  <c r="T21" i="28"/>
  <c r="S21" i="28"/>
  <c r="AD20" i="28"/>
  <c r="AC20" i="28"/>
  <c r="AB20" i="28"/>
  <c r="AA20" i="28"/>
  <c r="Z20" i="28"/>
  <c r="Y20" i="28"/>
  <c r="X20" i="28"/>
  <c r="W20" i="28"/>
  <c r="V20" i="28"/>
  <c r="U20" i="28"/>
  <c r="T20" i="28"/>
  <c r="S20" i="28"/>
  <c r="AD19" i="28"/>
  <c r="AC19" i="28"/>
  <c r="AB19" i="28"/>
  <c r="AA19" i="28"/>
  <c r="Z19" i="28"/>
  <c r="Y19" i="28"/>
  <c r="X19" i="28"/>
  <c r="W19" i="28"/>
  <c r="V19" i="28"/>
  <c r="U19" i="28"/>
  <c r="T19" i="28"/>
  <c r="S19" i="28"/>
  <c r="AD18" i="28"/>
  <c r="AC18" i="28"/>
  <c r="AB18" i="28"/>
  <c r="AA18" i="28"/>
  <c r="Z18" i="28"/>
  <c r="Y18" i="28"/>
  <c r="X18" i="28"/>
  <c r="W18" i="28"/>
  <c r="V18" i="28"/>
  <c r="U18" i="28"/>
  <c r="T18" i="28"/>
  <c r="S18" i="28"/>
  <c r="AD17" i="28"/>
  <c r="AC17" i="28"/>
  <c r="AB17" i="28"/>
  <c r="AA17" i="28"/>
  <c r="Z17" i="28"/>
  <c r="Y17" i="28"/>
  <c r="X17" i="28"/>
  <c r="W17" i="28"/>
  <c r="V17" i="28"/>
  <c r="U17" i="28"/>
  <c r="T17" i="28"/>
  <c r="S17" i="28"/>
  <c r="AD16" i="28"/>
  <c r="AC16" i="28"/>
  <c r="AB16" i="28"/>
  <c r="AA16" i="28"/>
  <c r="Z16" i="28"/>
  <c r="Y16" i="28"/>
  <c r="X16" i="28"/>
  <c r="W16" i="28"/>
  <c r="V16" i="28"/>
  <c r="U16" i="28"/>
  <c r="T16" i="28"/>
  <c r="S16" i="28"/>
  <c r="AD15" i="28"/>
  <c r="AC15" i="28"/>
  <c r="AB15" i="28"/>
  <c r="AA15" i="28"/>
  <c r="Z15" i="28"/>
  <c r="Y15" i="28"/>
  <c r="X15" i="28"/>
  <c r="W15" i="28"/>
  <c r="V15" i="28"/>
  <c r="U15" i="28"/>
  <c r="T15" i="28"/>
  <c r="S15" i="28"/>
  <c r="AD14" i="28"/>
  <c r="AC14" i="28"/>
  <c r="AB14" i="28"/>
  <c r="AA14" i="28"/>
  <c r="Z14" i="28"/>
  <c r="Y14" i="28"/>
  <c r="X14" i="28"/>
  <c r="W14" i="28"/>
  <c r="V14" i="28"/>
  <c r="U14" i="28"/>
  <c r="T14" i="28"/>
  <c r="S14" i="28"/>
  <c r="AD13" i="28"/>
  <c r="AC13" i="28"/>
  <c r="AB13" i="28"/>
  <c r="AA13" i="28"/>
  <c r="Z13" i="28"/>
  <c r="Y13" i="28"/>
  <c r="X13" i="28"/>
  <c r="W13" i="28"/>
  <c r="V13" i="28"/>
  <c r="U13" i="28"/>
  <c r="T13" i="28"/>
  <c r="S13" i="28"/>
  <c r="AD12" i="28"/>
  <c r="AC12" i="28"/>
  <c r="AB12" i="28"/>
  <c r="AA12" i="28"/>
  <c r="Z12" i="28"/>
  <c r="Y12" i="28"/>
  <c r="X12" i="28"/>
  <c r="W12" i="28"/>
  <c r="V12" i="28"/>
  <c r="U12" i="28"/>
  <c r="T12" i="28"/>
  <c r="S12" i="28"/>
  <c r="AD11" i="28"/>
  <c r="AC11" i="28"/>
  <c r="AB11" i="28"/>
  <c r="AA11" i="28"/>
  <c r="Z11" i="28"/>
  <c r="Y11" i="28"/>
  <c r="X11" i="28"/>
  <c r="W11" i="28"/>
  <c r="V11" i="28"/>
  <c r="U11" i="28"/>
  <c r="T11" i="28"/>
  <c r="S11" i="28"/>
  <c r="AD10" i="28"/>
  <c r="AC10" i="28"/>
  <c r="AB10" i="28"/>
  <c r="AA10" i="28"/>
  <c r="Z10" i="28"/>
  <c r="Y10" i="28"/>
  <c r="X10" i="28"/>
  <c r="W10" i="28"/>
  <c r="V10" i="28"/>
  <c r="U10" i="28"/>
  <c r="T10" i="28"/>
  <c r="S10" i="28"/>
  <c r="W38" i="26"/>
  <c r="W57" i="26" s="1"/>
  <c r="V38" i="26"/>
  <c r="AG38" i="26" s="1"/>
  <c r="U38" i="26"/>
  <c r="AF38" i="26" s="1"/>
  <c r="T38" i="26"/>
  <c r="AE38" i="26" s="1"/>
  <c r="S38" i="26"/>
  <c r="S57" i="26" s="1"/>
  <c r="R38" i="26"/>
  <c r="AB38" i="26" s="1"/>
  <c r="Q38" i="26"/>
  <c r="AA38" i="26" s="1"/>
  <c r="P38" i="26"/>
  <c r="Z38" i="26" s="1"/>
  <c r="O38" i="26"/>
  <c r="W37" i="26"/>
  <c r="V37" i="26"/>
  <c r="AG37" i="26" s="1"/>
  <c r="U37" i="26"/>
  <c r="AF37" i="26" s="1"/>
  <c r="T37" i="26"/>
  <c r="AE37" i="26" s="1"/>
  <c r="S37" i="26"/>
  <c r="R37" i="26"/>
  <c r="AB37" i="26" s="1"/>
  <c r="Q37" i="26"/>
  <c r="AA37" i="26" s="1"/>
  <c r="P37" i="26"/>
  <c r="Z37" i="26" s="1"/>
  <c r="W36" i="26"/>
  <c r="V36" i="26"/>
  <c r="AG36" i="26" s="1"/>
  <c r="U36" i="26"/>
  <c r="AF36" i="26" s="1"/>
  <c r="T36" i="26"/>
  <c r="AE36" i="26" s="1"/>
  <c r="S36" i="26"/>
  <c r="R36" i="26"/>
  <c r="AB36" i="26" s="1"/>
  <c r="Q36" i="26"/>
  <c r="AA36" i="26" s="1"/>
  <c r="P36" i="26"/>
  <c r="Z36" i="26" s="1"/>
  <c r="W35" i="26"/>
  <c r="V35" i="26"/>
  <c r="AG35" i="26" s="1"/>
  <c r="U35" i="26"/>
  <c r="AF35" i="26" s="1"/>
  <c r="T35" i="26"/>
  <c r="AE35" i="26" s="1"/>
  <c r="S35" i="26"/>
  <c r="R35" i="26"/>
  <c r="AB35" i="26" s="1"/>
  <c r="Q35" i="26"/>
  <c r="AA35" i="26" s="1"/>
  <c r="P35" i="26"/>
  <c r="Z35" i="26" s="1"/>
  <c r="W34" i="26"/>
  <c r="V34" i="26"/>
  <c r="AG34" i="26" s="1"/>
  <c r="U34" i="26"/>
  <c r="AF34" i="26" s="1"/>
  <c r="T34" i="26"/>
  <c r="AE34" i="26" s="1"/>
  <c r="S34" i="26"/>
  <c r="R34" i="26"/>
  <c r="AB34" i="26" s="1"/>
  <c r="Q34" i="26"/>
  <c r="AA34" i="26" s="1"/>
  <c r="P34" i="26"/>
  <c r="Z34" i="26" s="1"/>
  <c r="W33" i="26"/>
  <c r="V33" i="26"/>
  <c r="AG33" i="26" s="1"/>
  <c r="U33" i="26"/>
  <c r="AF33" i="26" s="1"/>
  <c r="T33" i="26"/>
  <c r="AE33" i="26" s="1"/>
  <c r="S33" i="26"/>
  <c r="R33" i="26"/>
  <c r="AB33" i="26" s="1"/>
  <c r="Q33" i="26"/>
  <c r="AA33" i="26" s="1"/>
  <c r="P33" i="26"/>
  <c r="Z33" i="26" s="1"/>
  <c r="W32" i="26"/>
  <c r="V32" i="26"/>
  <c r="AG32" i="26" s="1"/>
  <c r="U32" i="26"/>
  <c r="AF32" i="26" s="1"/>
  <c r="T32" i="26"/>
  <c r="AE32" i="26" s="1"/>
  <c r="S32" i="26"/>
  <c r="R32" i="26"/>
  <c r="AB32" i="26" s="1"/>
  <c r="Q32" i="26"/>
  <c r="AA32" i="26" s="1"/>
  <c r="P32" i="26"/>
  <c r="Z32" i="26" s="1"/>
  <c r="W31" i="26"/>
  <c r="V31" i="26"/>
  <c r="AG31" i="26" s="1"/>
  <c r="U31" i="26"/>
  <c r="AF31" i="26" s="1"/>
  <c r="T31" i="26"/>
  <c r="AE31" i="26" s="1"/>
  <c r="S31" i="26"/>
  <c r="R31" i="26"/>
  <c r="AB31" i="26" s="1"/>
  <c r="Q31" i="26"/>
  <c r="AA31" i="26" s="1"/>
  <c r="P31" i="26"/>
  <c r="Z31" i="26" s="1"/>
  <c r="W30" i="26"/>
  <c r="V30" i="26"/>
  <c r="U30" i="26"/>
  <c r="AF30" i="26" s="1"/>
  <c r="T30" i="26"/>
  <c r="AE30" i="26" s="1"/>
  <c r="S30" i="26"/>
  <c r="R30" i="26"/>
  <c r="Q30" i="26"/>
  <c r="AA30" i="26" s="1"/>
  <c r="P30" i="26"/>
  <c r="Z30" i="26" s="1"/>
  <c r="W29" i="26"/>
  <c r="V29" i="26"/>
  <c r="V48" i="26" s="1"/>
  <c r="U29" i="26"/>
  <c r="AF29" i="26" s="1"/>
  <c r="T29" i="26"/>
  <c r="AE29" i="26" s="1"/>
  <c r="S29" i="26"/>
  <c r="R29" i="26"/>
  <c r="R48" i="26" s="1"/>
  <c r="Q29" i="26"/>
  <c r="AA29" i="26" s="1"/>
  <c r="P29" i="26"/>
  <c r="Z29" i="26" s="1"/>
  <c r="W28" i="26"/>
  <c r="V28" i="26"/>
  <c r="U28" i="26"/>
  <c r="AF28" i="26" s="1"/>
  <c r="T28" i="26"/>
  <c r="AE28" i="26" s="1"/>
  <c r="S28" i="26"/>
  <c r="R28" i="26"/>
  <c r="Q28" i="26"/>
  <c r="AA28" i="26" s="1"/>
  <c r="P28" i="26"/>
  <c r="Z28" i="26" s="1"/>
  <c r="AC27" i="26"/>
  <c r="Z27" i="26"/>
  <c r="W27" i="26"/>
  <c r="V27" i="26"/>
  <c r="V46" i="26" s="1"/>
  <c r="U27" i="26"/>
  <c r="AF27" i="26" s="1"/>
  <c r="T27" i="26"/>
  <c r="AE27" i="26" s="1"/>
  <c r="R27" i="26"/>
  <c r="Q27" i="26"/>
  <c r="AA27" i="26" s="1"/>
  <c r="P27" i="26"/>
  <c r="W26" i="26"/>
  <c r="W45" i="26" s="1"/>
  <c r="V26" i="26"/>
  <c r="U26" i="26"/>
  <c r="U45" i="26" s="1"/>
  <c r="T26" i="26"/>
  <c r="AE26" i="26" s="1"/>
  <c r="S26" i="26"/>
  <c r="AC26" i="26" s="1"/>
  <c r="R26" i="26"/>
  <c r="Q26" i="26"/>
  <c r="Q45" i="26" s="1"/>
  <c r="P26" i="26"/>
  <c r="Z26" i="26" s="1"/>
  <c r="W25" i="26"/>
  <c r="V25" i="26"/>
  <c r="U25" i="26"/>
  <c r="T25" i="26"/>
  <c r="AE25" i="26" s="1"/>
  <c r="S25" i="26"/>
  <c r="AC25" i="26" s="1"/>
  <c r="R25" i="26"/>
  <c r="Q25" i="26"/>
  <c r="P25" i="26"/>
  <c r="Z25" i="26" s="1"/>
  <c r="W24" i="26"/>
  <c r="W43" i="26" s="1"/>
  <c r="V24" i="26"/>
  <c r="U24" i="26"/>
  <c r="U43" i="26" s="1"/>
  <c r="T24" i="26"/>
  <c r="AE24" i="26" s="1"/>
  <c r="S24" i="26"/>
  <c r="AC24" i="26" s="1"/>
  <c r="R24" i="26"/>
  <c r="Q24" i="26"/>
  <c r="Q43" i="26" s="1"/>
  <c r="P24" i="26"/>
  <c r="Z24" i="26" s="1"/>
  <c r="W19" i="26"/>
  <c r="V19" i="26"/>
  <c r="V57" i="26" s="1"/>
  <c r="U19" i="26"/>
  <c r="U57" i="26" s="1"/>
  <c r="T19" i="26"/>
  <c r="S19" i="26"/>
  <c r="R19" i="26"/>
  <c r="R57" i="26" s="1"/>
  <c r="Q19" i="26"/>
  <c r="Q57" i="26" s="1"/>
  <c r="P19" i="26"/>
  <c r="W18" i="26"/>
  <c r="V18" i="26"/>
  <c r="U18" i="26"/>
  <c r="U56" i="26" s="1"/>
  <c r="T18" i="26"/>
  <c r="S18" i="26"/>
  <c r="R18" i="26"/>
  <c r="Q18" i="26"/>
  <c r="Q56" i="26" s="1"/>
  <c r="P18" i="26"/>
  <c r="O18" i="26"/>
  <c r="O37" i="26" s="1"/>
  <c r="W17" i="26"/>
  <c r="V17" i="26"/>
  <c r="V55" i="26" s="1"/>
  <c r="U17" i="26"/>
  <c r="U55" i="26" s="1"/>
  <c r="T17" i="26"/>
  <c r="S17" i="26"/>
  <c r="R17" i="26"/>
  <c r="R55" i="26" s="1"/>
  <c r="Q17" i="26"/>
  <c r="Q55" i="26" s="1"/>
  <c r="P17" i="26"/>
  <c r="O17" i="26"/>
  <c r="O36" i="26" s="1"/>
  <c r="W16" i="26"/>
  <c r="V16" i="26"/>
  <c r="U16" i="26"/>
  <c r="U54" i="26" s="1"/>
  <c r="T16" i="26"/>
  <c r="S16" i="26"/>
  <c r="R16" i="26"/>
  <c r="Q16" i="26"/>
  <c r="Q54" i="26" s="1"/>
  <c r="P16" i="26"/>
  <c r="O16" i="26"/>
  <c r="O35" i="26" s="1"/>
  <c r="W15" i="26"/>
  <c r="V15" i="26"/>
  <c r="V53" i="26" s="1"/>
  <c r="U15" i="26"/>
  <c r="U53" i="26" s="1"/>
  <c r="T15" i="26"/>
  <c r="S15" i="26"/>
  <c r="R15" i="26"/>
  <c r="R53" i="26" s="1"/>
  <c r="Q15" i="26"/>
  <c r="Q53" i="26" s="1"/>
  <c r="P15" i="26"/>
  <c r="O15" i="26"/>
  <c r="O34" i="26" s="1"/>
  <c r="W14" i="26"/>
  <c r="V14" i="26"/>
  <c r="U14" i="26"/>
  <c r="U52" i="26" s="1"/>
  <c r="T14" i="26"/>
  <c r="S14" i="26"/>
  <c r="R14" i="26"/>
  <c r="Q14" i="26"/>
  <c r="Q52" i="26" s="1"/>
  <c r="P14" i="26"/>
  <c r="O14" i="26"/>
  <c r="O33" i="26" s="1"/>
  <c r="W13" i="26"/>
  <c r="V13" i="26"/>
  <c r="V51" i="26" s="1"/>
  <c r="U13" i="26"/>
  <c r="U51" i="26" s="1"/>
  <c r="T13" i="26"/>
  <c r="S13" i="26"/>
  <c r="R13" i="26"/>
  <c r="R51" i="26" s="1"/>
  <c r="Q13" i="26"/>
  <c r="Q51" i="26" s="1"/>
  <c r="P13" i="26"/>
  <c r="O13" i="26"/>
  <c r="O32" i="26" s="1"/>
  <c r="W12" i="26"/>
  <c r="V12" i="26"/>
  <c r="U12" i="26"/>
  <c r="U50" i="26" s="1"/>
  <c r="T12" i="26"/>
  <c r="S12" i="26"/>
  <c r="R12" i="26"/>
  <c r="Q12" i="26"/>
  <c r="Q50" i="26" s="1"/>
  <c r="P12" i="26"/>
  <c r="O12" i="26"/>
  <c r="O31" i="26" s="1"/>
  <c r="W11" i="26"/>
  <c r="V11" i="26"/>
  <c r="U11" i="26"/>
  <c r="U49" i="26" s="1"/>
  <c r="T11" i="26"/>
  <c r="S11" i="26"/>
  <c r="R11" i="26"/>
  <c r="Q11" i="26"/>
  <c r="Q49" i="26" s="1"/>
  <c r="P11" i="26"/>
  <c r="O11" i="26"/>
  <c r="O30" i="26" s="1"/>
  <c r="W10" i="26"/>
  <c r="V10" i="26"/>
  <c r="U10" i="26"/>
  <c r="U48" i="26" s="1"/>
  <c r="T10" i="26"/>
  <c r="S10" i="26"/>
  <c r="R10" i="26"/>
  <c r="Q10" i="26"/>
  <c r="Q48" i="26" s="1"/>
  <c r="P10" i="26"/>
  <c r="O10" i="26"/>
  <c r="O29" i="26" s="1"/>
  <c r="W9" i="26"/>
  <c r="V9" i="26"/>
  <c r="U9" i="26"/>
  <c r="U47" i="26" s="1"/>
  <c r="T9" i="26"/>
  <c r="S9" i="26"/>
  <c r="R9" i="26"/>
  <c r="Q9" i="26"/>
  <c r="Q47" i="26" s="1"/>
  <c r="P9" i="26"/>
  <c r="O9" i="26"/>
  <c r="O28" i="26" s="1"/>
  <c r="W8" i="26"/>
  <c r="V8" i="26"/>
  <c r="U8" i="26"/>
  <c r="U46" i="26" s="1"/>
  <c r="T8" i="26"/>
  <c r="S8" i="26"/>
  <c r="R8" i="26"/>
  <c r="Q8" i="26"/>
  <c r="P8" i="26"/>
  <c r="P46" i="26" s="1"/>
  <c r="O8" i="26"/>
  <c r="O27" i="26" s="1"/>
  <c r="W7" i="26"/>
  <c r="V7" i="26"/>
  <c r="U7" i="26"/>
  <c r="T7" i="26"/>
  <c r="T45" i="26" s="1"/>
  <c r="S7" i="26"/>
  <c r="R7" i="26"/>
  <c r="Q7" i="26"/>
  <c r="P7" i="26"/>
  <c r="P45" i="26" s="1"/>
  <c r="O7" i="26"/>
  <c r="O26" i="26" s="1"/>
  <c r="W6" i="26"/>
  <c r="V6" i="26"/>
  <c r="U6" i="26"/>
  <c r="T6" i="26"/>
  <c r="T44" i="26" s="1"/>
  <c r="S6" i="26"/>
  <c r="R6" i="26"/>
  <c r="Q6" i="26"/>
  <c r="P6" i="26"/>
  <c r="P44" i="26" s="1"/>
  <c r="O6" i="26"/>
  <c r="O25" i="26" s="1"/>
  <c r="W5" i="26"/>
  <c r="V5" i="26"/>
  <c r="U5" i="26"/>
  <c r="T5" i="26"/>
  <c r="T43" i="26" s="1"/>
  <c r="S5" i="26"/>
  <c r="R5" i="26"/>
  <c r="Q5" i="26"/>
  <c r="P5" i="26"/>
  <c r="P43" i="26" s="1"/>
  <c r="O5" i="26"/>
  <c r="O24" i="26" s="1"/>
  <c r="W4" i="26"/>
  <c r="W23" i="26" s="1"/>
  <c r="V4" i="26"/>
  <c r="V23" i="26" s="1"/>
  <c r="U4" i="26"/>
  <c r="U23" i="26" s="1"/>
  <c r="T4" i="26"/>
  <c r="T23" i="26" s="1"/>
  <c r="S4" i="26"/>
  <c r="S23" i="26" s="1"/>
  <c r="R4" i="26"/>
  <c r="R23" i="26" s="1"/>
  <c r="Q4" i="26"/>
  <c r="Q23" i="26" s="1"/>
  <c r="P4" i="26"/>
  <c r="P23" i="26" s="1"/>
  <c r="V159" i="25"/>
  <c r="AE159" i="25" s="1"/>
  <c r="S159" i="25"/>
  <c r="AB159" i="25" s="1"/>
  <c r="R159" i="25"/>
  <c r="AA159" i="25" s="1"/>
  <c r="Q159" i="25"/>
  <c r="Z159" i="25" s="1"/>
  <c r="P159" i="25"/>
  <c r="Y159" i="25" s="1"/>
  <c r="O159" i="25"/>
  <c r="X159" i="25" s="1"/>
  <c r="N159" i="25"/>
  <c r="W159" i="25" s="1"/>
  <c r="AF159" i="25" s="1"/>
  <c r="S158" i="25"/>
  <c r="AB158" i="25" s="1"/>
  <c r="R158" i="25"/>
  <c r="AA158" i="25" s="1"/>
  <c r="Q158" i="25"/>
  <c r="Z158" i="25" s="1"/>
  <c r="P158" i="25"/>
  <c r="Y158" i="25" s="1"/>
  <c r="O158" i="25"/>
  <c r="X158" i="25" s="1"/>
  <c r="N158" i="25"/>
  <c r="W158" i="25" s="1"/>
  <c r="AF158" i="25" s="1"/>
  <c r="M158" i="25"/>
  <c r="V158" i="25" s="1"/>
  <c r="AE158" i="25" s="1"/>
  <c r="X157" i="25"/>
  <c r="S157" i="25"/>
  <c r="AB157" i="25" s="1"/>
  <c r="R157" i="25"/>
  <c r="AA157" i="25" s="1"/>
  <c r="Q157" i="25"/>
  <c r="Z157" i="25" s="1"/>
  <c r="P157" i="25"/>
  <c r="Y157" i="25" s="1"/>
  <c r="O157" i="25"/>
  <c r="N157" i="25"/>
  <c r="W157" i="25" s="1"/>
  <c r="AF157" i="25" s="1"/>
  <c r="M157" i="25"/>
  <c r="V157" i="25" s="1"/>
  <c r="AE157" i="25" s="1"/>
  <c r="S156" i="25"/>
  <c r="AB156" i="25" s="1"/>
  <c r="R156" i="25"/>
  <c r="AA156" i="25" s="1"/>
  <c r="Q156" i="25"/>
  <c r="Z156" i="25" s="1"/>
  <c r="P156" i="25"/>
  <c r="Y156" i="25" s="1"/>
  <c r="O156" i="25"/>
  <c r="X156" i="25" s="1"/>
  <c r="N156" i="25"/>
  <c r="W156" i="25" s="1"/>
  <c r="AF156" i="25" s="1"/>
  <c r="M156" i="25"/>
  <c r="V156" i="25" s="1"/>
  <c r="AE156" i="25" s="1"/>
  <c r="AB155" i="25"/>
  <c r="S155" i="25"/>
  <c r="R155" i="25"/>
  <c r="AA155" i="25" s="1"/>
  <c r="Q155" i="25"/>
  <c r="Z155" i="25" s="1"/>
  <c r="P155" i="25"/>
  <c r="Y155" i="25" s="1"/>
  <c r="AH155" i="25" s="1"/>
  <c r="O155" i="25"/>
  <c r="X155" i="25" s="1"/>
  <c r="AG155" i="25" s="1"/>
  <c r="N155" i="25"/>
  <c r="W155" i="25" s="1"/>
  <c r="AF155" i="25" s="1"/>
  <c r="M155" i="25"/>
  <c r="V155" i="25" s="1"/>
  <c r="AE155" i="25" s="1"/>
  <c r="Y154" i="25"/>
  <c r="S154" i="25"/>
  <c r="AB154" i="25" s="1"/>
  <c r="R154" i="25"/>
  <c r="AA154" i="25" s="1"/>
  <c r="Q154" i="25"/>
  <c r="Z154" i="25" s="1"/>
  <c r="P154" i="25"/>
  <c r="O154" i="25"/>
  <c r="X154" i="25" s="1"/>
  <c r="N154" i="25"/>
  <c r="W154" i="25" s="1"/>
  <c r="AF154" i="25" s="1"/>
  <c r="M154" i="25"/>
  <c r="V154" i="25" s="1"/>
  <c r="AE154" i="25" s="1"/>
  <c r="Z153" i="25"/>
  <c r="X153" i="25"/>
  <c r="V153" i="25"/>
  <c r="AE153" i="25" s="1"/>
  <c r="S153" i="25"/>
  <c r="AB153" i="25" s="1"/>
  <c r="R153" i="25"/>
  <c r="AA153" i="25" s="1"/>
  <c r="Q153" i="25"/>
  <c r="P153" i="25"/>
  <c r="Y153" i="25" s="1"/>
  <c r="O153" i="25"/>
  <c r="N153" i="25"/>
  <c r="W153" i="25" s="1"/>
  <c r="AF153" i="25" s="1"/>
  <c r="M153" i="25"/>
  <c r="AA152" i="25"/>
  <c r="AJ152" i="25" s="1"/>
  <c r="S152" i="25"/>
  <c r="AB152" i="25" s="1"/>
  <c r="R152" i="25"/>
  <c r="Q152" i="25"/>
  <c r="Z152" i="25" s="1"/>
  <c r="P152" i="25"/>
  <c r="Y152" i="25" s="1"/>
  <c r="AH152" i="25" s="1"/>
  <c r="O152" i="25"/>
  <c r="X152" i="25" s="1"/>
  <c r="N152" i="25"/>
  <c r="W152" i="25" s="1"/>
  <c r="AF152" i="25" s="1"/>
  <c r="M152" i="25"/>
  <c r="V152" i="25" s="1"/>
  <c r="AE152" i="25" s="1"/>
  <c r="AB151" i="25"/>
  <c r="X151" i="25"/>
  <c r="S151" i="25"/>
  <c r="R151" i="25"/>
  <c r="AA151" i="25" s="1"/>
  <c r="Q151" i="25"/>
  <c r="Z151" i="25" s="1"/>
  <c r="P151" i="25"/>
  <c r="Y151" i="25" s="1"/>
  <c r="O151" i="25"/>
  <c r="N151" i="25"/>
  <c r="W151" i="25" s="1"/>
  <c r="AF151" i="25" s="1"/>
  <c r="M151" i="25"/>
  <c r="V151" i="25" s="1"/>
  <c r="AE151" i="25" s="1"/>
  <c r="S150" i="25"/>
  <c r="AB150" i="25" s="1"/>
  <c r="R150" i="25"/>
  <c r="AA150" i="25" s="1"/>
  <c r="Q150" i="25"/>
  <c r="Z150" i="25" s="1"/>
  <c r="P150" i="25"/>
  <c r="Y150" i="25" s="1"/>
  <c r="O150" i="25"/>
  <c r="X150" i="25" s="1"/>
  <c r="N150" i="25"/>
  <c r="W150" i="25" s="1"/>
  <c r="AF150" i="25" s="1"/>
  <c r="M150" i="25"/>
  <c r="V150" i="25" s="1"/>
  <c r="AE150" i="25" s="1"/>
  <c r="S149" i="25"/>
  <c r="AB149" i="25" s="1"/>
  <c r="AK149" i="25" s="1"/>
  <c r="R149" i="25"/>
  <c r="AA149" i="25" s="1"/>
  <c r="Q149" i="25"/>
  <c r="Z149" i="25" s="1"/>
  <c r="P149" i="25"/>
  <c r="Y149" i="25" s="1"/>
  <c r="O149" i="25"/>
  <c r="X149" i="25" s="1"/>
  <c r="AG149" i="25" s="1"/>
  <c r="N149" i="25"/>
  <c r="W149" i="25" s="1"/>
  <c r="AF149" i="25" s="1"/>
  <c r="M149" i="25"/>
  <c r="V149" i="25" s="1"/>
  <c r="AE149" i="25" s="1"/>
  <c r="S148" i="25"/>
  <c r="AB148" i="25" s="1"/>
  <c r="R148" i="25"/>
  <c r="AA148" i="25" s="1"/>
  <c r="Q148" i="25"/>
  <c r="Z148" i="25" s="1"/>
  <c r="P148" i="25"/>
  <c r="Y148" i="25" s="1"/>
  <c r="AH148" i="25" s="1"/>
  <c r="O148" i="25"/>
  <c r="X148" i="25" s="1"/>
  <c r="N148" i="25"/>
  <c r="W148" i="25" s="1"/>
  <c r="AF148" i="25" s="1"/>
  <c r="M148" i="25"/>
  <c r="V148" i="25" s="1"/>
  <c r="AE148" i="25" s="1"/>
  <c r="AB147" i="25"/>
  <c r="AK147" i="25" s="1"/>
  <c r="S147" i="25"/>
  <c r="R147" i="25"/>
  <c r="AA147" i="25" s="1"/>
  <c r="Q147" i="25"/>
  <c r="Z147" i="25" s="1"/>
  <c r="AI147" i="25" s="1"/>
  <c r="P147" i="25"/>
  <c r="Y147" i="25" s="1"/>
  <c r="AH147" i="25" s="1"/>
  <c r="O147" i="25"/>
  <c r="X147" i="25" s="1"/>
  <c r="AG147" i="25" s="1"/>
  <c r="N147" i="25"/>
  <c r="W147" i="25" s="1"/>
  <c r="AF147" i="25" s="1"/>
  <c r="M147" i="25"/>
  <c r="V147" i="25" s="1"/>
  <c r="AE147" i="25" s="1"/>
  <c r="S146" i="25"/>
  <c r="AB146" i="25" s="1"/>
  <c r="R146" i="25"/>
  <c r="AA146" i="25" s="1"/>
  <c r="Q146" i="25"/>
  <c r="Z146" i="25" s="1"/>
  <c r="AI146" i="25" s="1"/>
  <c r="P146" i="25"/>
  <c r="Y146" i="25" s="1"/>
  <c r="AH146" i="25" s="1"/>
  <c r="O146" i="25"/>
  <c r="X146" i="25" s="1"/>
  <c r="N146" i="25"/>
  <c r="W146" i="25" s="1"/>
  <c r="AF146" i="25" s="1"/>
  <c r="M146" i="25"/>
  <c r="V146" i="25" s="1"/>
  <c r="AE146" i="25" s="1"/>
  <c r="V145" i="25"/>
  <c r="AE145" i="25" s="1"/>
  <c r="S145" i="25"/>
  <c r="AB145" i="25" s="1"/>
  <c r="R145" i="25"/>
  <c r="AA145" i="25" s="1"/>
  <c r="Q145" i="25"/>
  <c r="Z145" i="25" s="1"/>
  <c r="P145" i="25"/>
  <c r="Y145" i="25" s="1"/>
  <c r="O145" i="25"/>
  <c r="X145" i="25" s="1"/>
  <c r="N145" i="25"/>
  <c r="W145" i="25" s="1"/>
  <c r="AF145" i="25" s="1"/>
  <c r="M145" i="25"/>
  <c r="AG144" i="25"/>
  <c r="AB144" i="25"/>
  <c r="AK144" i="25" s="1"/>
  <c r="AA144" i="25"/>
  <c r="AJ144" i="25" s="1"/>
  <c r="Z144" i="25"/>
  <c r="AI144" i="25" s="1"/>
  <c r="Y144" i="25"/>
  <c r="AH144" i="25" s="1"/>
  <c r="X144" i="25"/>
  <c r="W144" i="25"/>
  <c r="AF144" i="25" s="1"/>
  <c r="W112" i="25"/>
  <c r="AF112" i="25" s="1"/>
  <c r="AF139" i="25" s="1"/>
  <c r="S112" i="25"/>
  <c r="AB112" i="25" s="1"/>
  <c r="R112" i="25"/>
  <c r="AA112" i="25" s="1"/>
  <c r="Q112" i="25"/>
  <c r="Z112" i="25" s="1"/>
  <c r="P112" i="25"/>
  <c r="Y112" i="25" s="1"/>
  <c r="O112" i="25"/>
  <c r="X112" i="25" s="1"/>
  <c r="N112" i="25"/>
  <c r="M112" i="25"/>
  <c r="V112" i="25" s="1"/>
  <c r="AE112" i="25" s="1"/>
  <c r="X111" i="25"/>
  <c r="S111" i="25"/>
  <c r="AB111" i="25" s="1"/>
  <c r="R111" i="25"/>
  <c r="AA111" i="25" s="1"/>
  <c r="Q111" i="25"/>
  <c r="Z111" i="25" s="1"/>
  <c r="P111" i="25"/>
  <c r="Y111" i="25" s="1"/>
  <c r="O111" i="25"/>
  <c r="N111" i="25"/>
  <c r="W111" i="25" s="1"/>
  <c r="S110" i="25"/>
  <c r="AB110" i="25" s="1"/>
  <c r="AK110" i="25" s="1"/>
  <c r="R110" i="25"/>
  <c r="AA110" i="25" s="1"/>
  <c r="Q110" i="25"/>
  <c r="Z110" i="25" s="1"/>
  <c r="AI110" i="25" s="1"/>
  <c r="P110" i="25"/>
  <c r="Y110" i="25" s="1"/>
  <c r="O110" i="25"/>
  <c r="X110" i="25" s="1"/>
  <c r="AG110" i="25" s="1"/>
  <c r="N110" i="25"/>
  <c r="W110" i="25" s="1"/>
  <c r="AF110" i="25" s="1"/>
  <c r="Z109" i="25"/>
  <c r="S109" i="25"/>
  <c r="AB109" i="25" s="1"/>
  <c r="R109" i="25"/>
  <c r="AA109" i="25" s="1"/>
  <c r="Q109" i="25"/>
  <c r="P109" i="25"/>
  <c r="Y109" i="25" s="1"/>
  <c r="O109" i="25"/>
  <c r="X109" i="25" s="1"/>
  <c r="N109" i="25"/>
  <c r="W109" i="25" s="1"/>
  <c r="S108" i="25"/>
  <c r="AB108" i="25" s="1"/>
  <c r="R108" i="25"/>
  <c r="AA108" i="25" s="1"/>
  <c r="Q108" i="25"/>
  <c r="Z108" i="25" s="1"/>
  <c r="P108" i="25"/>
  <c r="Y108" i="25" s="1"/>
  <c r="O108" i="25"/>
  <c r="X108" i="25" s="1"/>
  <c r="N108" i="25"/>
  <c r="W108" i="25" s="1"/>
  <c r="AF108" i="25" s="1"/>
  <c r="S107" i="25"/>
  <c r="AB107" i="25" s="1"/>
  <c r="R107" i="25"/>
  <c r="AA107" i="25" s="1"/>
  <c r="Q107" i="25"/>
  <c r="Z107" i="25" s="1"/>
  <c r="P107" i="25"/>
  <c r="Y107" i="25" s="1"/>
  <c r="O107" i="25"/>
  <c r="X107" i="25" s="1"/>
  <c r="N107" i="25"/>
  <c r="W107" i="25" s="1"/>
  <c r="Y106" i="25"/>
  <c r="S106" i="25"/>
  <c r="AB106" i="25" s="1"/>
  <c r="R106" i="25"/>
  <c r="AA106" i="25" s="1"/>
  <c r="Q106" i="25"/>
  <c r="Z106" i="25" s="1"/>
  <c r="P106" i="25"/>
  <c r="O106" i="25"/>
  <c r="X106" i="25" s="1"/>
  <c r="AG106" i="25" s="1"/>
  <c r="N106" i="25"/>
  <c r="W106" i="25" s="1"/>
  <c r="AF106" i="25" s="1"/>
  <c r="Z105" i="25"/>
  <c r="S105" i="25"/>
  <c r="AB105" i="25" s="1"/>
  <c r="R105" i="25"/>
  <c r="AA105" i="25" s="1"/>
  <c r="Q105" i="25"/>
  <c r="P105" i="25"/>
  <c r="Y105" i="25" s="1"/>
  <c r="O105" i="25"/>
  <c r="X105" i="25" s="1"/>
  <c r="N105" i="25"/>
  <c r="W105" i="25" s="1"/>
  <c r="AF105" i="25" s="1"/>
  <c r="AA104" i="25"/>
  <c r="AJ104" i="25" s="1"/>
  <c r="W104" i="25"/>
  <c r="AF104" i="25" s="1"/>
  <c r="S104" i="25"/>
  <c r="AB104" i="25" s="1"/>
  <c r="R104" i="25"/>
  <c r="Q104" i="25"/>
  <c r="Z104" i="25" s="1"/>
  <c r="AI104" i="25" s="1"/>
  <c r="P104" i="25"/>
  <c r="Y104" i="25" s="1"/>
  <c r="AH104" i="25" s="1"/>
  <c r="O104" i="25"/>
  <c r="X104" i="25" s="1"/>
  <c r="N104" i="25"/>
  <c r="AA103" i="25"/>
  <c r="AJ103" i="25" s="1"/>
  <c r="W103" i="25"/>
  <c r="AF103" i="25" s="1"/>
  <c r="S103" i="25"/>
  <c r="AB103" i="25" s="1"/>
  <c r="R103" i="25"/>
  <c r="Q103" i="25"/>
  <c r="Z103" i="25" s="1"/>
  <c r="P103" i="25"/>
  <c r="Y103" i="25" s="1"/>
  <c r="AH103" i="25" s="1"/>
  <c r="O103" i="25"/>
  <c r="X103" i="25" s="1"/>
  <c r="N103" i="25"/>
  <c r="AB102" i="25"/>
  <c r="Y102" i="25"/>
  <c r="S102" i="25"/>
  <c r="R102" i="25"/>
  <c r="AA102" i="25" s="1"/>
  <c r="Q102" i="25"/>
  <c r="Z102" i="25" s="1"/>
  <c r="P102" i="25"/>
  <c r="O102" i="25"/>
  <c r="X102" i="25" s="1"/>
  <c r="N102" i="25"/>
  <c r="W102" i="25" s="1"/>
  <c r="AF102" i="25" s="1"/>
  <c r="S101" i="25"/>
  <c r="AB101" i="25" s="1"/>
  <c r="AK101" i="25" s="1"/>
  <c r="R101" i="25"/>
  <c r="AA101" i="25" s="1"/>
  <c r="Q101" i="25"/>
  <c r="Z101" i="25" s="1"/>
  <c r="AI101" i="25" s="1"/>
  <c r="P101" i="25"/>
  <c r="Y101" i="25" s="1"/>
  <c r="AH101" i="25" s="1"/>
  <c r="O101" i="25"/>
  <c r="X101" i="25" s="1"/>
  <c r="AG101" i="25" s="1"/>
  <c r="N101" i="25"/>
  <c r="W101" i="25" s="1"/>
  <c r="AF101" i="25" s="1"/>
  <c r="S100" i="25"/>
  <c r="AB100" i="25" s="1"/>
  <c r="R100" i="25"/>
  <c r="AA100" i="25" s="1"/>
  <c r="AJ100" i="25" s="1"/>
  <c r="Q100" i="25"/>
  <c r="Z100" i="25" s="1"/>
  <c r="P100" i="25"/>
  <c r="Y100" i="25" s="1"/>
  <c r="O100" i="25"/>
  <c r="X100" i="25" s="1"/>
  <c r="N100" i="25"/>
  <c r="W100" i="25" s="1"/>
  <c r="AF100" i="25" s="1"/>
  <c r="W99" i="25"/>
  <c r="AF99" i="25" s="1"/>
  <c r="S99" i="25"/>
  <c r="AB99" i="25" s="1"/>
  <c r="R99" i="25"/>
  <c r="AA99" i="25" s="1"/>
  <c r="Q99" i="25"/>
  <c r="Z99" i="25" s="1"/>
  <c r="P99" i="25"/>
  <c r="Y99" i="25" s="1"/>
  <c r="AH99" i="25" s="1"/>
  <c r="O99" i="25"/>
  <c r="X99" i="25" s="1"/>
  <c r="N99" i="25"/>
  <c r="AB98" i="25"/>
  <c r="AK98" i="25" s="1"/>
  <c r="AA98" i="25"/>
  <c r="W98" i="25"/>
  <c r="AF98" i="25" s="1"/>
  <c r="S98" i="25"/>
  <c r="R98" i="25"/>
  <c r="Q98" i="25"/>
  <c r="Z98" i="25" s="1"/>
  <c r="P98" i="25"/>
  <c r="Y98" i="25" s="1"/>
  <c r="O98" i="25"/>
  <c r="X98" i="25" s="1"/>
  <c r="AG98" i="25" s="1"/>
  <c r="N98" i="25"/>
  <c r="AB97" i="25"/>
  <c r="AK97" i="25" s="1"/>
  <c r="AA97" i="25"/>
  <c r="AJ97" i="25" s="1"/>
  <c r="Z97" i="25"/>
  <c r="AI97" i="25" s="1"/>
  <c r="Y97" i="25"/>
  <c r="AH97" i="25" s="1"/>
  <c r="X97" i="25"/>
  <c r="AG97" i="25" s="1"/>
  <c r="W97" i="25"/>
  <c r="AF97" i="25" s="1"/>
  <c r="Z93" i="25"/>
  <c r="Y93" i="25"/>
  <c r="S93" i="25"/>
  <c r="AB93" i="25" s="1"/>
  <c r="R93" i="25"/>
  <c r="AA93" i="25" s="1"/>
  <c r="Q93" i="25"/>
  <c r="P93" i="25"/>
  <c r="O93" i="25"/>
  <c r="X93" i="25" s="1"/>
  <c r="N93" i="25"/>
  <c r="W93" i="25" s="1"/>
  <c r="AF93" i="25" s="1"/>
  <c r="AF138" i="25" s="1"/>
  <c r="M93" i="25"/>
  <c r="V93" i="25" s="1"/>
  <c r="AE93" i="25" s="1"/>
  <c r="AA92" i="25"/>
  <c r="Z92" i="25"/>
  <c r="S92" i="25"/>
  <c r="AB92" i="25" s="1"/>
  <c r="AK92" i="25" s="1"/>
  <c r="R92" i="25"/>
  <c r="Q92" i="25"/>
  <c r="P92" i="25"/>
  <c r="Y92" i="25" s="1"/>
  <c r="O92" i="25"/>
  <c r="X92" i="25" s="1"/>
  <c r="AG92" i="25" s="1"/>
  <c r="N92" i="25"/>
  <c r="W92" i="25" s="1"/>
  <c r="AF92" i="25" s="1"/>
  <c r="X91" i="25"/>
  <c r="S91" i="25"/>
  <c r="AB91" i="25" s="1"/>
  <c r="R91" i="25"/>
  <c r="AA91" i="25" s="1"/>
  <c r="Q91" i="25"/>
  <c r="Z91" i="25" s="1"/>
  <c r="P91" i="25"/>
  <c r="Y91" i="25" s="1"/>
  <c r="O91" i="25"/>
  <c r="N91" i="25"/>
  <c r="W91" i="25" s="1"/>
  <c r="S90" i="25"/>
  <c r="AB90" i="25" s="1"/>
  <c r="R90" i="25"/>
  <c r="AA90" i="25" s="1"/>
  <c r="Q90" i="25"/>
  <c r="Z90" i="25" s="1"/>
  <c r="P90" i="25"/>
  <c r="Y90" i="25" s="1"/>
  <c r="AH90" i="25" s="1"/>
  <c r="O90" i="25"/>
  <c r="X90" i="25" s="1"/>
  <c r="N90" i="25"/>
  <c r="W90" i="25" s="1"/>
  <c r="AF90" i="25" s="1"/>
  <c r="X89" i="25"/>
  <c r="S89" i="25"/>
  <c r="AB89" i="25" s="1"/>
  <c r="AK89" i="25" s="1"/>
  <c r="R89" i="25"/>
  <c r="AA89" i="25" s="1"/>
  <c r="Q89" i="25"/>
  <c r="Z89" i="25" s="1"/>
  <c r="AI89" i="25" s="1"/>
  <c r="P89" i="25"/>
  <c r="Y89" i="25" s="1"/>
  <c r="AH89" i="25" s="1"/>
  <c r="O89" i="25"/>
  <c r="N89" i="25"/>
  <c r="W89" i="25" s="1"/>
  <c r="AF89" i="25" s="1"/>
  <c r="X88" i="25"/>
  <c r="S88" i="25"/>
  <c r="AB88" i="25" s="1"/>
  <c r="R88" i="25"/>
  <c r="AA88" i="25" s="1"/>
  <c r="Q88" i="25"/>
  <c r="Z88" i="25" s="1"/>
  <c r="P88" i="25"/>
  <c r="Y88" i="25" s="1"/>
  <c r="O88" i="25"/>
  <c r="N88" i="25"/>
  <c r="W88" i="25" s="1"/>
  <c r="AF88" i="25" s="1"/>
  <c r="Y87" i="25"/>
  <c r="S87" i="25"/>
  <c r="AB87" i="25" s="1"/>
  <c r="R87" i="25"/>
  <c r="AA87" i="25" s="1"/>
  <c r="AJ87" i="25" s="1"/>
  <c r="Q87" i="25"/>
  <c r="Z87" i="25" s="1"/>
  <c r="P87" i="25"/>
  <c r="O87" i="25"/>
  <c r="X87" i="25" s="1"/>
  <c r="N87" i="25"/>
  <c r="W87" i="25" s="1"/>
  <c r="AF87" i="25" s="1"/>
  <c r="S86" i="25"/>
  <c r="AB86" i="25" s="1"/>
  <c r="R86" i="25"/>
  <c r="AA86" i="25" s="1"/>
  <c r="Q86" i="25"/>
  <c r="Z86" i="25" s="1"/>
  <c r="P86" i="25"/>
  <c r="Y86" i="25" s="1"/>
  <c r="O86" i="25"/>
  <c r="X86" i="25" s="1"/>
  <c r="AG86" i="25" s="1"/>
  <c r="N86" i="25"/>
  <c r="W86" i="25" s="1"/>
  <c r="AF86" i="25" s="1"/>
  <c r="W85" i="25"/>
  <c r="AF85" i="25" s="1"/>
  <c r="S85" i="25"/>
  <c r="AB85" i="25" s="1"/>
  <c r="R85" i="25"/>
  <c r="AA85" i="25" s="1"/>
  <c r="AJ85" i="25" s="1"/>
  <c r="Q85" i="25"/>
  <c r="Z85" i="25" s="1"/>
  <c r="P85" i="25"/>
  <c r="Y85" i="25" s="1"/>
  <c r="AH85" i="25" s="1"/>
  <c r="O85" i="25"/>
  <c r="X85" i="25" s="1"/>
  <c r="N85" i="25"/>
  <c r="X84" i="25"/>
  <c r="S84" i="25"/>
  <c r="AB84" i="25" s="1"/>
  <c r="R84" i="25"/>
  <c r="AA84" i="25" s="1"/>
  <c r="Q84" i="25"/>
  <c r="Z84" i="25" s="1"/>
  <c r="P84" i="25"/>
  <c r="Y84" i="25" s="1"/>
  <c r="O84" i="25"/>
  <c r="N84" i="25"/>
  <c r="W84" i="25" s="1"/>
  <c r="AF84" i="25" s="1"/>
  <c r="Y83" i="25"/>
  <c r="S83" i="25"/>
  <c r="AB83" i="25" s="1"/>
  <c r="R83" i="25"/>
  <c r="AA83" i="25" s="1"/>
  <c r="AJ83" i="25" s="1"/>
  <c r="Q83" i="25"/>
  <c r="Z83" i="25" s="1"/>
  <c r="P83" i="25"/>
  <c r="O83" i="25"/>
  <c r="X83" i="25" s="1"/>
  <c r="N83" i="25"/>
  <c r="W83" i="25" s="1"/>
  <c r="AF83" i="25" s="1"/>
  <c r="S82" i="25"/>
  <c r="AB82" i="25" s="1"/>
  <c r="R82" i="25"/>
  <c r="AA82" i="25" s="1"/>
  <c r="Q82" i="25"/>
  <c r="Z82" i="25" s="1"/>
  <c r="P82" i="25"/>
  <c r="Y82" i="25" s="1"/>
  <c r="O82" i="25"/>
  <c r="X82" i="25" s="1"/>
  <c r="AG82" i="25" s="1"/>
  <c r="N82" i="25"/>
  <c r="W82" i="25" s="1"/>
  <c r="AF82" i="25" s="1"/>
  <c r="W81" i="25"/>
  <c r="AF81" i="25" s="1"/>
  <c r="S81" i="25"/>
  <c r="AB81" i="25" s="1"/>
  <c r="R81" i="25"/>
  <c r="AA81" i="25" s="1"/>
  <c r="Q81" i="25"/>
  <c r="Z81" i="25" s="1"/>
  <c r="P81" i="25"/>
  <c r="Y81" i="25" s="1"/>
  <c r="AH81" i="25" s="1"/>
  <c r="O81" i="25"/>
  <c r="X81" i="25" s="1"/>
  <c r="N81" i="25"/>
  <c r="AB80" i="25"/>
  <c r="X80" i="25"/>
  <c r="S80" i="25"/>
  <c r="R80" i="25"/>
  <c r="AA80" i="25" s="1"/>
  <c r="Q80" i="25"/>
  <c r="Z80" i="25" s="1"/>
  <c r="P80" i="25"/>
  <c r="Y80" i="25" s="1"/>
  <c r="O80" i="25"/>
  <c r="N80" i="25"/>
  <c r="W80" i="25" s="1"/>
  <c r="AF80" i="25" s="1"/>
  <c r="AA79" i="25"/>
  <c r="AJ79" i="25" s="1"/>
  <c r="Y79" i="25"/>
  <c r="S79" i="25"/>
  <c r="AB79" i="25" s="1"/>
  <c r="R79" i="25"/>
  <c r="Q79" i="25"/>
  <c r="Z79" i="25" s="1"/>
  <c r="P79" i="25"/>
  <c r="O79" i="25"/>
  <c r="X79" i="25" s="1"/>
  <c r="N79" i="25"/>
  <c r="W79" i="25" s="1"/>
  <c r="AF79" i="25" s="1"/>
  <c r="AF78" i="25"/>
  <c r="AB78" i="25"/>
  <c r="AK78" i="25" s="1"/>
  <c r="AA78" i="25"/>
  <c r="AJ78" i="25" s="1"/>
  <c r="Z78" i="25"/>
  <c r="AI78" i="25" s="1"/>
  <c r="Y78" i="25"/>
  <c r="AH78" i="25" s="1"/>
  <c r="X78" i="25"/>
  <c r="AG78" i="25" s="1"/>
  <c r="W78" i="25"/>
  <c r="AE76" i="25"/>
  <c r="AE75" i="25"/>
  <c r="S74" i="25"/>
  <c r="AB74" i="25" s="1"/>
  <c r="R74" i="25"/>
  <c r="AA74" i="25" s="1"/>
  <c r="Q74" i="25"/>
  <c r="Z74" i="25" s="1"/>
  <c r="P74" i="25"/>
  <c r="Y74" i="25" s="1"/>
  <c r="O74" i="25"/>
  <c r="X74" i="25" s="1"/>
  <c r="AG74" i="25" s="1"/>
  <c r="AG137" i="25" s="1"/>
  <c r="N74" i="25"/>
  <c r="W74" i="25" s="1"/>
  <c r="AF74" i="25" s="1"/>
  <c r="AF137" i="25" s="1"/>
  <c r="W73" i="25"/>
  <c r="AF73" i="25" s="1"/>
  <c r="S73" i="25"/>
  <c r="AB73" i="25" s="1"/>
  <c r="R73" i="25"/>
  <c r="AA73" i="25" s="1"/>
  <c r="AJ73" i="25" s="1"/>
  <c r="Q73" i="25"/>
  <c r="Z73" i="25" s="1"/>
  <c r="P73" i="25"/>
  <c r="Y73" i="25" s="1"/>
  <c r="AH73" i="25" s="1"/>
  <c r="O73" i="25"/>
  <c r="X73" i="25" s="1"/>
  <c r="N73" i="25"/>
  <c r="X72" i="25"/>
  <c r="S72" i="25"/>
  <c r="AB72" i="25" s="1"/>
  <c r="R72" i="25"/>
  <c r="AA72" i="25" s="1"/>
  <c r="Q72" i="25"/>
  <c r="Z72" i="25" s="1"/>
  <c r="P72" i="25"/>
  <c r="Y72" i="25" s="1"/>
  <c r="O72" i="25"/>
  <c r="N72" i="25"/>
  <c r="W72" i="25" s="1"/>
  <c r="AF72" i="25" s="1"/>
  <c r="Y71" i="25"/>
  <c r="S71" i="25"/>
  <c r="AB71" i="25" s="1"/>
  <c r="R71" i="25"/>
  <c r="AA71" i="25" s="1"/>
  <c r="Q71" i="25"/>
  <c r="Z71" i="25" s="1"/>
  <c r="P71" i="25"/>
  <c r="O71" i="25"/>
  <c r="X71" i="25" s="1"/>
  <c r="N71" i="25"/>
  <c r="W71" i="25" s="1"/>
  <c r="AF71" i="25" s="1"/>
  <c r="S70" i="25"/>
  <c r="AB70" i="25" s="1"/>
  <c r="AK70" i="25" s="1"/>
  <c r="R70" i="25"/>
  <c r="AA70" i="25" s="1"/>
  <c r="Q70" i="25"/>
  <c r="Z70" i="25" s="1"/>
  <c r="P70" i="25"/>
  <c r="Y70" i="25" s="1"/>
  <c r="O70" i="25"/>
  <c r="X70" i="25" s="1"/>
  <c r="AG70" i="25" s="1"/>
  <c r="N70" i="25"/>
  <c r="W70" i="25" s="1"/>
  <c r="AF70" i="25" s="1"/>
  <c r="AA69" i="25"/>
  <c r="AJ69" i="25" s="1"/>
  <c r="Y69" i="25"/>
  <c r="S69" i="25"/>
  <c r="AB69" i="25" s="1"/>
  <c r="AK69" i="25" s="1"/>
  <c r="R69" i="25"/>
  <c r="Q69" i="25"/>
  <c r="Z69" i="25" s="1"/>
  <c r="P69" i="25"/>
  <c r="O69" i="25"/>
  <c r="X69" i="25" s="1"/>
  <c r="AG69" i="25" s="1"/>
  <c r="N69" i="25"/>
  <c r="W69" i="25" s="1"/>
  <c r="AF69" i="25" s="1"/>
  <c r="S68" i="25"/>
  <c r="AB68" i="25" s="1"/>
  <c r="R68" i="25"/>
  <c r="AA68" i="25" s="1"/>
  <c r="AJ68" i="25" s="1"/>
  <c r="Q68" i="25"/>
  <c r="Z68" i="25" s="1"/>
  <c r="P68" i="25"/>
  <c r="Y68" i="25" s="1"/>
  <c r="O68" i="25"/>
  <c r="X68" i="25" s="1"/>
  <c r="AG68" i="25" s="1"/>
  <c r="N68" i="25"/>
  <c r="W68" i="25" s="1"/>
  <c r="W67" i="25"/>
  <c r="AF67" i="25" s="1"/>
  <c r="S67" i="25"/>
  <c r="AB67" i="25" s="1"/>
  <c r="R67" i="25"/>
  <c r="AA67" i="25" s="1"/>
  <c r="Q67" i="25"/>
  <c r="Z67" i="25" s="1"/>
  <c r="P67" i="25"/>
  <c r="Y67" i="25" s="1"/>
  <c r="AH67" i="25" s="1"/>
  <c r="O67" i="25"/>
  <c r="X67" i="25" s="1"/>
  <c r="N67" i="25"/>
  <c r="AB66" i="25"/>
  <c r="X66" i="25"/>
  <c r="S66" i="25"/>
  <c r="R66" i="25"/>
  <c r="AA66" i="25" s="1"/>
  <c r="Q66" i="25"/>
  <c r="Z66" i="25" s="1"/>
  <c r="P66" i="25"/>
  <c r="Y66" i="25" s="1"/>
  <c r="O66" i="25"/>
  <c r="N66" i="25"/>
  <c r="W66" i="25" s="1"/>
  <c r="AF66" i="25" s="1"/>
  <c r="Y65" i="25"/>
  <c r="S65" i="25"/>
  <c r="AB65" i="25" s="1"/>
  <c r="R65" i="25"/>
  <c r="AA65" i="25" s="1"/>
  <c r="AJ65" i="25" s="1"/>
  <c r="Q65" i="25"/>
  <c r="Z65" i="25" s="1"/>
  <c r="P65" i="25"/>
  <c r="O65" i="25"/>
  <c r="X65" i="25" s="1"/>
  <c r="N65" i="25"/>
  <c r="W65" i="25" s="1"/>
  <c r="AF65" i="25" s="1"/>
  <c r="S64" i="25"/>
  <c r="AB64" i="25" s="1"/>
  <c r="R64" i="25"/>
  <c r="AA64" i="25" s="1"/>
  <c r="Q64" i="25"/>
  <c r="Z64" i="25" s="1"/>
  <c r="AI64" i="25" s="1"/>
  <c r="P64" i="25"/>
  <c r="Y64" i="25" s="1"/>
  <c r="O64" i="25"/>
  <c r="X64" i="25" s="1"/>
  <c r="AG64" i="25" s="1"/>
  <c r="N64" i="25"/>
  <c r="W64" i="25" s="1"/>
  <c r="AF64" i="25" s="1"/>
  <c r="W63" i="25"/>
  <c r="AF63" i="25" s="1"/>
  <c r="S63" i="25"/>
  <c r="AB63" i="25" s="1"/>
  <c r="R63" i="25"/>
  <c r="AA63" i="25" s="1"/>
  <c r="Q63" i="25"/>
  <c r="Z63" i="25" s="1"/>
  <c r="P63" i="25"/>
  <c r="Y63" i="25" s="1"/>
  <c r="AH63" i="25" s="1"/>
  <c r="O63" i="25"/>
  <c r="X63" i="25" s="1"/>
  <c r="N63" i="25"/>
  <c r="AB62" i="25"/>
  <c r="X62" i="25"/>
  <c r="S62" i="25"/>
  <c r="R62" i="25"/>
  <c r="AA62" i="25" s="1"/>
  <c r="Q62" i="25"/>
  <c r="Z62" i="25" s="1"/>
  <c r="P62" i="25"/>
  <c r="Y62" i="25" s="1"/>
  <c r="O62" i="25"/>
  <c r="N62" i="25"/>
  <c r="W62" i="25" s="1"/>
  <c r="AF62" i="25" s="1"/>
  <c r="AA61" i="25"/>
  <c r="AJ61" i="25" s="1"/>
  <c r="Y61" i="25"/>
  <c r="S61" i="25"/>
  <c r="AB61" i="25" s="1"/>
  <c r="R61" i="25"/>
  <c r="Q61" i="25"/>
  <c r="Z61" i="25" s="1"/>
  <c r="P61" i="25"/>
  <c r="O61" i="25"/>
  <c r="X61" i="25" s="1"/>
  <c r="N61" i="25"/>
  <c r="W61" i="25" s="1"/>
  <c r="AF61" i="25" s="1"/>
  <c r="S60" i="25"/>
  <c r="AB60" i="25" s="1"/>
  <c r="R60" i="25"/>
  <c r="AA60" i="25" s="1"/>
  <c r="Q60" i="25"/>
  <c r="Z60" i="25" s="1"/>
  <c r="AI60" i="25" s="1"/>
  <c r="P60" i="25"/>
  <c r="Y60" i="25" s="1"/>
  <c r="O60" i="25"/>
  <c r="X60" i="25" s="1"/>
  <c r="AG60" i="25" s="1"/>
  <c r="N60" i="25"/>
  <c r="W60" i="25" s="1"/>
  <c r="AF60" i="25" s="1"/>
  <c r="AB59" i="25"/>
  <c r="AK59" i="25" s="1"/>
  <c r="AA59" i="25"/>
  <c r="AJ59" i="25" s="1"/>
  <c r="Z59" i="25"/>
  <c r="AI59" i="25" s="1"/>
  <c r="Y59" i="25"/>
  <c r="AH59" i="25" s="1"/>
  <c r="X59" i="25"/>
  <c r="AG59" i="25" s="1"/>
  <c r="W59" i="25"/>
  <c r="AF59" i="25" s="1"/>
  <c r="AE57" i="25"/>
  <c r="X56" i="25"/>
  <c r="S56" i="25"/>
  <c r="AB56" i="25" s="1"/>
  <c r="R56" i="25"/>
  <c r="AA56" i="25" s="1"/>
  <c r="Q56" i="25"/>
  <c r="Z56" i="25" s="1"/>
  <c r="P56" i="25"/>
  <c r="Y56" i="25" s="1"/>
  <c r="O56" i="25"/>
  <c r="N56" i="25"/>
  <c r="W56" i="25" s="1"/>
  <c r="AF56" i="25" s="1"/>
  <c r="AF136" i="25" s="1"/>
  <c r="Y55" i="25"/>
  <c r="S55" i="25"/>
  <c r="AB55" i="25" s="1"/>
  <c r="R55" i="25"/>
  <c r="AA55" i="25" s="1"/>
  <c r="AJ55" i="25" s="1"/>
  <c r="Q55" i="25"/>
  <c r="Z55" i="25" s="1"/>
  <c r="P55" i="25"/>
  <c r="O55" i="25"/>
  <c r="X55" i="25" s="1"/>
  <c r="N55" i="25"/>
  <c r="W55" i="25" s="1"/>
  <c r="AF55" i="25" s="1"/>
  <c r="AB54" i="25"/>
  <c r="S54" i="25"/>
  <c r="R54" i="25"/>
  <c r="AA54" i="25" s="1"/>
  <c r="Q54" i="25"/>
  <c r="Z54" i="25" s="1"/>
  <c r="AI54" i="25" s="1"/>
  <c r="P54" i="25"/>
  <c r="Y54" i="25" s="1"/>
  <c r="O54" i="25"/>
  <c r="X54" i="25" s="1"/>
  <c r="AG54" i="25" s="1"/>
  <c r="N54" i="25"/>
  <c r="W54" i="25" s="1"/>
  <c r="AF54" i="25" s="1"/>
  <c r="W53" i="25"/>
  <c r="AF53" i="25" s="1"/>
  <c r="S53" i="25"/>
  <c r="AB53" i="25" s="1"/>
  <c r="R53" i="25"/>
  <c r="AA53" i="25" s="1"/>
  <c r="Q53" i="25"/>
  <c r="Z53" i="25" s="1"/>
  <c r="P53" i="25"/>
  <c r="Y53" i="25" s="1"/>
  <c r="AH53" i="25" s="1"/>
  <c r="O53" i="25"/>
  <c r="X53" i="25" s="1"/>
  <c r="N53" i="25"/>
  <c r="AB52" i="25"/>
  <c r="X52" i="25"/>
  <c r="S52" i="25"/>
  <c r="R52" i="25"/>
  <c r="AA52" i="25" s="1"/>
  <c r="Q52" i="25"/>
  <c r="Z52" i="25" s="1"/>
  <c r="P52" i="25"/>
  <c r="Y52" i="25" s="1"/>
  <c r="O52" i="25"/>
  <c r="N52" i="25"/>
  <c r="W52" i="25" s="1"/>
  <c r="AF52" i="25" s="1"/>
  <c r="AA51" i="25"/>
  <c r="AJ51" i="25" s="1"/>
  <c r="Y51" i="25"/>
  <c r="AH51" i="25" s="1"/>
  <c r="S51" i="25"/>
  <c r="AB51" i="25" s="1"/>
  <c r="R51" i="25"/>
  <c r="Q51" i="25"/>
  <c r="Z51" i="25" s="1"/>
  <c r="AI51" i="25" s="1"/>
  <c r="P51" i="25"/>
  <c r="O51" i="25"/>
  <c r="X51" i="25" s="1"/>
  <c r="N51" i="25"/>
  <c r="W51" i="25" s="1"/>
  <c r="AF51" i="25" s="1"/>
  <c r="AB50" i="25"/>
  <c r="AK50" i="25" s="1"/>
  <c r="S50" i="25"/>
  <c r="R50" i="25"/>
  <c r="AA50" i="25" s="1"/>
  <c r="Q50" i="25"/>
  <c r="Z50" i="25" s="1"/>
  <c r="P50" i="25"/>
  <c r="Y50" i="25" s="1"/>
  <c r="O50" i="25"/>
  <c r="X50" i="25" s="1"/>
  <c r="AG50" i="25" s="1"/>
  <c r="N50" i="25"/>
  <c r="W50" i="25" s="1"/>
  <c r="AF50" i="25" s="1"/>
  <c r="S49" i="25"/>
  <c r="AB49" i="25" s="1"/>
  <c r="R49" i="25"/>
  <c r="AA49" i="25" s="1"/>
  <c r="Q49" i="25"/>
  <c r="Z49" i="25" s="1"/>
  <c r="P49" i="25"/>
  <c r="Y49" i="25" s="1"/>
  <c r="O49" i="25"/>
  <c r="X49" i="25" s="1"/>
  <c r="N49" i="25"/>
  <c r="W49" i="25" s="1"/>
  <c r="AF49" i="25" s="1"/>
  <c r="Z48" i="25"/>
  <c r="S48" i="25"/>
  <c r="AB48" i="25" s="1"/>
  <c r="R48" i="25"/>
  <c r="AA48" i="25" s="1"/>
  <c r="Q48" i="25"/>
  <c r="P48" i="25"/>
  <c r="Y48" i="25" s="1"/>
  <c r="O48" i="25"/>
  <c r="X48" i="25" s="1"/>
  <c r="N48" i="25"/>
  <c r="W48" i="25" s="1"/>
  <c r="AF48" i="25" s="1"/>
  <c r="W47" i="25"/>
  <c r="AF47" i="25" s="1"/>
  <c r="S47" i="25"/>
  <c r="AB47" i="25" s="1"/>
  <c r="R47" i="25"/>
  <c r="AA47" i="25" s="1"/>
  <c r="Q47" i="25"/>
  <c r="Z47" i="25" s="1"/>
  <c r="P47" i="25"/>
  <c r="Y47" i="25" s="1"/>
  <c r="AH47" i="25" s="1"/>
  <c r="O47" i="25"/>
  <c r="X47" i="25" s="1"/>
  <c r="N47" i="25"/>
  <c r="X46" i="25"/>
  <c r="S46" i="25"/>
  <c r="AB46" i="25" s="1"/>
  <c r="AK46" i="25" s="1"/>
  <c r="R46" i="25"/>
  <c r="AA46" i="25" s="1"/>
  <c r="Q46" i="25"/>
  <c r="Z46" i="25" s="1"/>
  <c r="P46" i="25"/>
  <c r="Y46" i="25" s="1"/>
  <c r="O46" i="25"/>
  <c r="N46" i="25"/>
  <c r="W46" i="25" s="1"/>
  <c r="AF46" i="25" s="1"/>
  <c r="S45" i="25"/>
  <c r="AB45" i="25" s="1"/>
  <c r="R45" i="25"/>
  <c r="AA45" i="25" s="1"/>
  <c r="Q45" i="25"/>
  <c r="Z45" i="25" s="1"/>
  <c r="P45" i="25"/>
  <c r="Y45" i="25" s="1"/>
  <c r="O45" i="25"/>
  <c r="X45" i="25" s="1"/>
  <c r="N45" i="25"/>
  <c r="W45" i="25" s="1"/>
  <c r="AF45" i="25" s="1"/>
  <c r="S44" i="25"/>
  <c r="AB44" i="25" s="1"/>
  <c r="R44" i="25"/>
  <c r="AA44" i="25" s="1"/>
  <c r="Q44" i="25"/>
  <c r="Z44" i="25" s="1"/>
  <c r="P44" i="25"/>
  <c r="Y44" i="25" s="1"/>
  <c r="O44" i="25"/>
  <c r="X44" i="25" s="1"/>
  <c r="N44" i="25"/>
  <c r="W44" i="25" s="1"/>
  <c r="AF44" i="25" s="1"/>
  <c r="S43" i="25"/>
  <c r="AB43" i="25" s="1"/>
  <c r="R43" i="25"/>
  <c r="AA43" i="25" s="1"/>
  <c r="AJ43" i="25" s="1"/>
  <c r="Q43" i="25"/>
  <c r="Z43" i="25" s="1"/>
  <c r="P43" i="25"/>
  <c r="Y43" i="25" s="1"/>
  <c r="O43" i="25"/>
  <c r="X43" i="25" s="1"/>
  <c r="N43" i="25"/>
  <c r="W43" i="25" s="1"/>
  <c r="AF43" i="25" s="1"/>
  <c r="AB42" i="25"/>
  <c r="S42" i="25"/>
  <c r="R42" i="25"/>
  <c r="AA42" i="25" s="1"/>
  <c r="Q42" i="25"/>
  <c r="Z42" i="25" s="1"/>
  <c r="P42" i="25"/>
  <c r="Y42" i="25" s="1"/>
  <c r="O42" i="25"/>
  <c r="X42" i="25" s="1"/>
  <c r="N42" i="25"/>
  <c r="W42" i="25" s="1"/>
  <c r="AF42" i="25" s="1"/>
  <c r="AB41" i="25"/>
  <c r="AK41" i="25" s="1"/>
  <c r="AA41" i="25"/>
  <c r="AJ41" i="25" s="1"/>
  <c r="Z41" i="25"/>
  <c r="AI41" i="25" s="1"/>
  <c r="Y41" i="25"/>
  <c r="AH41" i="25" s="1"/>
  <c r="X41" i="25"/>
  <c r="AG41" i="25" s="1"/>
  <c r="W41" i="25"/>
  <c r="AF41" i="25" s="1"/>
  <c r="AE39" i="25"/>
  <c r="S38" i="25"/>
  <c r="S136" i="25" s="1"/>
  <c r="R38" i="25"/>
  <c r="R136" i="25" s="1"/>
  <c r="Q38" i="25"/>
  <c r="Q136" i="25" s="1"/>
  <c r="P38" i="25"/>
  <c r="P136" i="25" s="1"/>
  <c r="O38" i="25"/>
  <c r="O136" i="25" s="1"/>
  <c r="N38" i="25"/>
  <c r="N136" i="25" s="1"/>
  <c r="M38" i="25"/>
  <c r="M56" i="25" s="1"/>
  <c r="W37" i="25"/>
  <c r="AF37" i="25" s="1"/>
  <c r="S37" i="25"/>
  <c r="AB37" i="25" s="1"/>
  <c r="R37" i="25"/>
  <c r="AA37" i="25" s="1"/>
  <c r="Q37" i="25"/>
  <c r="Z37" i="25" s="1"/>
  <c r="P37" i="25"/>
  <c r="Y37" i="25" s="1"/>
  <c r="AH37" i="25" s="1"/>
  <c r="O37" i="25"/>
  <c r="X37" i="25" s="1"/>
  <c r="N37" i="25"/>
  <c r="X36" i="25"/>
  <c r="S36" i="25"/>
  <c r="AB36" i="25" s="1"/>
  <c r="AK36" i="25" s="1"/>
  <c r="R36" i="25"/>
  <c r="AA36" i="25" s="1"/>
  <c r="Q36" i="25"/>
  <c r="Z36" i="25" s="1"/>
  <c r="P36" i="25"/>
  <c r="Y36" i="25" s="1"/>
  <c r="O36" i="25"/>
  <c r="N36" i="25"/>
  <c r="W36" i="25" s="1"/>
  <c r="AF36" i="25" s="1"/>
  <c r="S35" i="25"/>
  <c r="AB35" i="25" s="1"/>
  <c r="R35" i="25"/>
  <c r="AA35" i="25" s="1"/>
  <c r="Q35" i="25"/>
  <c r="Z35" i="25" s="1"/>
  <c r="P35" i="25"/>
  <c r="Y35" i="25" s="1"/>
  <c r="AH35" i="25" s="1"/>
  <c r="O35" i="25"/>
  <c r="X35" i="25" s="1"/>
  <c r="N35" i="25"/>
  <c r="W35" i="25" s="1"/>
  <c r="AF35" i="25" s="1"/>
  <c r="S34" i="25"/>
  <c r="AB34" i="25" s="1"/>
  <c r="R34" i="25"/>
  <c r="AA34" i="25" s="1"/>
  <c r="Q34" i="25"/>
  <c r="Z34" i="25" s="1"/>
  <c r="AI34" i="25" s="1"/>
  <c r="P34" i="25"/>
  <c r="Y34" i="25" s="1"/>
  <c r="O34" i="25"/>
  <c r="X34" i="25" s="1"/>
  <c r="N34" i="25"/>
  <c r="W34" i="25" s="1"/>
  <c r="AF34" i="25" s="1"/>
  <c r="S33" i="25"/>
  <c r="AB33" i="25" s="1"/>
  <c r="R33" i="25"/>
  <c r="AA33" i="25" s="1"/>
  <c r="Q33" i="25"/>
  <c r="Z33" i="25" s="1"/>
  <c r="P33" i="25"/>
  <c r="Y33" i="25" s="1"/>
  <c r="O33" i="25"/>
  <c r="X33" i="25" s="1"/>
  <c r="N33" i="25"/>
  <c r="W33" i="25" s="1"/>
  <c r="AF33" i="25" s="1"/>
  <c r="AB32" i="25"/>
  <c r="X32" i="25"/>
  <c r="S32" i="25"/>
  <c r="R32" i="25"/>
  <c r="AA32" i="25" s="1"/>
  <c r="Q32" i="25"/>
  <c r="Z32" i="25" s="1"/>
  <c r="P32" i="25"/>
  <c r="Y32" i="25" s="1"/>
  <c r="O32" i="25"/>
  <c r="N32" i="25"/>
  <c r="W32" i="25" s="1"/>
  <c r="AF32" i="25" s="1"/>
  <c r="S31" i="25"/>
  <c r="AB31" i="25" s="1"/>
  <c r="R31" i="25"/>
  <c r="AA31" i="25" s="1"/>
  <c r="Q31" i="25"/>
  <c r="Z31" i="25" s="1"/>
  <c r="P31" i="25"/>
  <c r="Y31" i="25" s="1"/>
  <c r="O31" i="25"/>
  <c r="X31" i="25" s="1"/>
  <c r="N31" i="25"/>
  <c r="W31" i="25" s="1"/>
  <c r="AF31" i="25" s="1"/>
  <c r="Z30" i="25"/>
  <c r="S30" i="25"/>
  <c r="AB30" i="25" s="1"/>
  <c r="R30" i="25"/>
  <c r="AA30" i="25" s="1"/>
  <c r="Q30" i="25"/>
  <c r="P30" i="25"/>
  <c r="Y30" i="25" s="1"/>
  <c r="O30" i="25"/>
  <c r="X30" i="25" s="1"/>
  <c r="N30" i="25"/>
  <c r="W30" i="25" s="1"/>
  <c r="AF30" i="25" s="1"/>
  <c r="W29" i="25"/>
  <c r="AF29" i="25" s="1"/>
  <c r="S29" i="25"/>
  <c r="AB29" i="25" s="1"/>
  <c r="R29" i="25"/>
  <c r="AA29" i="25" s="1"/>
  <c r="AJ29" i="25" s="1"/>
  <c r="Q29" i="25"/>
  <c r="Z29" i="25" s="1"/>
  <c r="P29" i="25"/>
  <c r="Y29" i="25" s="1"/>
  <c r="AH29" i="25" s="1"/>
  <c r="O29" i="25"/>
  <c r="X29" i="25" s="1"/>
  <c r="N29" i="25"/>
  <c r="X28" i="25"/>
  <c r="S28" i="25"/>
  <c r="AB28" i="25" s="1"/>
  <c r="R28" i="25"/>
  <c r="AA28" i="25" s="1"/>
  <c r="Q28" i="25"/>
  <c r="Z28" i="25" s="1"/>
  <c r="P28" i="25"/>
  <c r="Y28" i="25" s="1"/>
  <c r="O28" i="25"/>
  <c r="N28" i="25"/>
  <c r="W28" i="25" s="1"/>
  <c r="AF28" i="25" s="1"/>
  <c r="AA27" i="25"/>
  <c r="Y27" i="25"/>
  <c r="S27" i="25"/>
  <c r="AB27" i="25" s="1"/>
  <c r="R27" i="25"/>
  <c r="Q27" i="25"/>
  <c r="Z27" i="25" s="1"/>
  <c r="P27" i="25"/>
  <c r="O27" i="25"/>
  <c r="X27" i="25" s="1"/>
  <c r="N27" i="25"/>
  <c r="W27" i="25" s="1"/>
  <c r="AH27" i="25" s="1"/>
  <c r="Y26" i="25"/>
  <c r="X26" i="25"/>
  <c r="S26" i="25"/>
  <c r="AB26" i="25" s="1"/>
  <c r="R26" i="25"/>
  <c r="AA26" i="25" s="1"/>
  <c r="Q26" i="25"/>
  <c r="Z26" i="25" s="1"/>
  <c r="P26" i="25"/>
  <c r="O26" i="25"/>
  <c r="N26" i="25"/>
  <c r="W26" i="25" s="1"/>
  <c r="Z25" i="25"/>
  <c r="Y25" i="25"/>
  <c r="S25" i="25"/>
  <c r="AB25" i="25" s="1"/>
  <c r="R25" i="25"/>
  <c r="AA25" i="25" s="1"/>
  <c r="Q25" i="25"/>
  <c r="P25" i="25"/>
  <c r="O25" i="25"/>
  <c r="X25" i="25" s="1"/>
  <c r="N25" i="25"/>
  <c r="W25" i="25" s="1"/>
  <c r="AF25" i="25" s="1"/>
  <c r="AA24" i="25"/>
  <c r="Z24" i="25"/>
  <c r="S24" i="25"/>
  <c r="AB24" i="25" s="1"/>
  <c r="R24" i="25"/>
  <c r="Q24" i="25"/>
  <c r="P24" i="25"/>
  <c r="Y24" i="25" s="1"/>
  <c r="O24" i="25"/>
  <c r="X24" i="25" s="1"/>
  <c r="N24" i="25"/>
  <c r="W24" i="25" s="1"/>
  <c r="AG23" i="25"/>
  <c r="AB23" i="25"/>
  <c r="AK23" i="25" s="1"/>
  <c r="AA23" i="25"/>
  <c r="AJ23" i="25" s="1"/>
  <c r="Z23" i="25"/>
  <c r="AI23" i="25" s="1"/>
  <c r="Y23" i="25"/>
  <c r="AH23" i="25" s="1"/>
  <c r="X23" i="25"/>
  <c r="W23" i="25"/>
  <c r="AF23" i="25" s="1"/>
  <c r="AB20" i="25"/>
  <c r="AA20" i="25"/>
  <c r="W20" i="25"/>
  <c r="V20" i="25"/>
  <c r="AE20" i="25" s="1"/>
  <c r="S20" i="25"/>
  <c r="R20" i="25"/>
  <c r="Q20" i="25"/>
  <c r="Z20" i="25" s="1"/>
  <c r="AI20" i="25" s="1"/>
  <c r="P20" i="25"/>
  <c r="Y20" i="25" s="1"/>
  <c r="O20" i="25"/>
  <c r="X20" i="25" s="1"/>
  <c r="N20" i="25"/>
  <c r="AB19" i="25"/>
  <c r="AA19" i="25"/>
  <c r="W19" i="25"/>
  <c r="S19" i="25"/>
  <c r="R19" i="25"/>
  <c r="Q19" i="25"/>
  <c r="Z19" i="25" s="1"/>
  <c r="P19" i="25"/>
  <c r="Y19" i="25" s="1"/>
  <c r="O19" i="25"/>
  <c r="X19" i="25" s="1"/>
  <c r="N19" i="25"/>
  <c r="M19" i="25"/>
  <c r="V19" i="25" s="1"/>
  <c r="AE19" i="25" s="1"/>
  <c r="AB18" i="25"/>
  <c r="Y18" i="25"/>
  <c r="X18" i="25"/>
  <c r="S18" i="25"/>
  <c r="R18" i="25"/>
  <c r="AA18" i="25" s="1"/>
  <c r="Q18" i="25"/>
  <c r="Z18" i="25" s="1"/>
  <c r="P18" i="25"/>
  <c r="O18" i="25"/>
  <c r="N18" i="25"/>
  <c r="W18" i="25" s="1"/>
  <c r="M18" i="25"/>
  <c r="V18" i="25" s="1"/>
  <c r="AE18" i="25" s="1"/>
  <c r="Y17" i="25"/>
  <c r="W17" i="25"/>
  <c r="AF17" i="25" s="1"/>
  <c r="S17" i="25"/>
  <c r="AB17" i="25" s="1"/>
  <c r="R17" i="25"/>
  <c r="AA17" i="25" s="1"/>
  <c r="AJ17" i="25" s="1"/>
  <c r="Q17" i="25"/>
  <c r="Z17" i="25" s="1"/>
  <c r="AI17" i="25" s="1"/>
  <c r="P17" i="25"/>
  <c r="O17" i="25"/>
  <c r="X17" i="25" s="1"/>
  <c r="N17" i="25"/>
  <c r="M17" i="25"/>
  <c r="V17" i="25" s="1"/>
  <c r="AE17" i="25" s="1"/>
  <c r="AB16" i="25"/>
  <c r="AA16" i="25"/>
  <c r="AJ16" i="25" s="1"/>
  <c r="W16" i="25"/>
  <c r="AK16" i="25" s="1"/>
  <c r="V16" i="25"/>
  <c r="AE16" i="25" s="1"/>
  <c r="S16" i="25"/>
  <c r="R16" i="25"/>
  <c r="Q16" i="25"/>
  <c r="Z16" i="25" s="1"/>
  <c r="AI16" i="25" s="1"/>
  <c r="P16" i="25"/>
  <c r="Y16" i="25" s="1"/>
  <c r="AH16" i="25" s="1"/>
  <c r="O16" i="25"/>
  <c r="X16" i="25" s="1"/>
  <c r="N16" i="25"/>
  <c r="M16" i="25"/>
  <c r="AB15" i="25"/>
  <c r="AA15" i="25"/>
  <c r="X15" i="25"/>
  <c r="W15" i="25"/>
  <c r="S15" i="25"/>
  <c r="R15" i="25"/>
  <c r="Q15" i="25"/>
  <c r="Z15" i="25" s="1"/>
  <c r="P15" i="25"/>
  <c r="Y15" i="25" s="1"/>
  <c r="O15" i="25"/>
  <c r="N15" i="25"/>
  <c r="M15" i="25"/>
  <c r="V15" i="25" s="1"/>
  <c r="AE15" i="25" s="1"/>
  <c r="AB14" i="25"/>
  <c r="Y14" i="25"/>
  <c r="X14" i="25"/>
  <c r="S14" i="25"/>
  <c r="R14" i="25"/>
  <c r="AA14" i="25" s="1"/>
  <c r="Q14" i="25"/>
  <c r="Z14" i="25" s="1"/>
  <c r="P14" i="25"/>
  <c r="O14" i="25"/>
  <c r="N14" i="25"/>
  <c r="W14" i="25" s="1"/>
  <c r="M14" i="25"/>
  <c r="V14" i="25" s="1"/>
  <c r="AE14" i="25" s="1"/>
  <c r="Y13" i="25"/>
  <c r="W13" i="25"/>
  <c r="AF13" i="25" s="1"/>
  <c r="S13" i="25"/>
  <c r="AB13" i="25" s="1"/>
  <c r="R13" i="25"/>
  <c r="AA13" i="25" s="1"/>
  <c r="AJ13" i="25" s="1"/>
  <c r="Q13" i="25"/>
  <c r="Z13" i="25" s="1"/>
  <c r="AI13" i="25" s="1"/>
  <c r="P13" i="25"/>
  <c r="O13" i="25"/>
  <c r="X13" i="25" s="1"/>
  <c r="N13" i="25"/>
  <c r="M13" i="25"/>
  <c r="V13" i="25" s="1"/>
  <c r="AE13" i="25" s="1"/>
  <c r="AB12" i="25"/>
  <c r="AA12" i="25"/>
  <c r="AJ12" i="25" s="1"/>
  <c r="W12" i="25"/>
  <c r="AK12" i="25" s="1"/>
  <c r="V12" i="25"/>
  <c r="AE12" i="25" s="1"/>
  <c r="S12" i="25"/>
  <c r="R12" i="25"/>
  <c r="Q12" i="25"/>
  <c r="Z12" i="25" s="1"/>
  <c r="AI12" i="25" s="1"/>
  <c r="P12" i="25"/>
  <c r="Y12" i="25" s="1"/>
  <c r="AH12" i="25" s="1"/>
  <c r="O12" i="25"/>
  <c r="X12" i="25" s="1"/>
  <c r="N12" i="25"/>
  <c r="M12" i="25"/>
  <c r="AB11" i="25"/>
  <c r="AA11" i="25"/>
  <c r="X11" i="25"/>
  <c r="W11" i="25"/>
  <c r="S11" i="25"/>
  <c r="R11" i="25"/>
  <c r="Q11" i="25"/>
  <c r="Z11" i="25" s="1"/>
  <c r="P11" i="25"/>
  <c r="Y11" i="25" s="1"/>
  <c r="O11" i="25"/>
  <c r="N11" i="25"/>
  <c r="M11" i="25"/>
  <c r="V11" i="25" s="1"/>
  <c r="AE11" i="25" s="1"/>
  <c r="AB10" i="25"/>
  <c r="Y10" i="25"/>
  <c r="X10" i="25"/>
  <c r="S10" i="25"/>
  <c r="R10" i="25"/>
  <c r="AA10" i="25" s="1"/>
  <c r="Q10" i="25"/>
  <c r="Z10" i="25" s="1"/>
  <c r="P10" i="25"/>
  <c r="O10" i="25"/>
  <c r="N10" i="25"/>
  <c r="W10" i="25" s="1"/>
  <c r="M10" i="25"/>
  <c r="V10" i="25" s="1"/>
  <c r="AE10" i="25" s="1"/>
  <c r="Y9" i="25"/>
  <c r="W9" i="25"/>
  <c r="AF9" i="25" s="1"/>
  <c r="S9" i="25"/>
  <c r="AB9" i="25" s="1"/>
  <c r="R9" i="25"/>
  <c r="AA9" i="25" s="1"/>
  <c r="AJ9" i="25" s="1"/>
  <c r="Q9" i="25"/>
  <c r="Z9" i="25" s="1"/>
  <c r="AI9" i="25" s="1"/>
  <c r="P9" i="25"/>
  <c r="O9" i="25"/>
  <c r="X9" i="25" s="1"/>
  <c r="N9" i="25"/>
  <c r="M9" i="25"/>
  <c r="M27" i="25" s="1"/>
  <c r="AB8" i="25"/>
  <c r="AA8" i="25"/>
  <c r="AJ8" i="25" s="1"/>
  <c r="W8" i="25"/>
  <c r="AK8" i="25" s="1"/>
  <c r="V8" i="25"/>
  <c r="AE8" i="25" s="1"/>
  <c r="S8" i="25"/>
  <c r="R8" i="25"/>
  <c r="Q8" i="25"/>
  <c r="Z8" i="25" s="1"/>
  <c r="AI8" i="25" s="1"/>
  <c r="P8" i="25"/>
  <c r="Y8" i="25" s="1"/>
  <c r="AH8" i="25" s="1"/>
  <c r="O8" i="25"/>
  <c r="X8" i="25" s="1"/>
  <c r="N8" i="25"/>
  <c r="M8" i="25"/>
  <c r="M26" i="25" s="1"/>
  <c r="AB7" i="25"/>
  <c r="X7" i="25"/>
  <c r="W7" i="25"/>
  <c r="S7" i="25"/>
  <c r="R7" i="25"/>
  <c r="AA7" i="25" s="1"/>
  <c r="AJ7" i="25" s="1"/>
  <c r="Q7" i="25"/>
  <c r="Z7" i="25" s="1"/>
  <c r="P7" i="25"/>
  <c r="Y7" i="25" s="1"/>
  <c r="O7" i="25"/>
  <c r="N7" i="25"/>
  <c r="M7" i="25"/>
  <c r="V7" i="25" s="1"/>
  <c r="AE7" i="25" s="1"/>
  <c r="Y6" i="25"/>
  <c r="X6" i="25"/>
  <c r="S6" i="25"/>
  <c r="AB6" i="25" s="1"/>
  <c r="R6" i="25"/>
  <c r="AA6" i="25" s="1"/>
  <c r="Q6" i="25"/>
  <c r="Z6" i="25" s="1"/>
  <c r="P6" i="25"/>
  <c r="O6" i="25"/>
  <c r="N6" i="25"/>
  <c r="W6" i="25" s="1"/>
  <c r="M6" i="25"/>
  <c r="V6" i="25" s="1"/>
  <c r="AE6" i="25" s="1"/>
  <c r="AF5" i="25"/>
  <c r="AB5" i="25"/>
  <c r="AK5" i="25" s="1"/>
  <c r="AA5" i="25"/>
  <c r="AJ5" i="25" s="1"/>
  <c r="Z5" i="25"/>
  <c r="AI5" i="25" s="1"/>
  <c r="Y5" i="25"/>
  <c r="AH5" i="25" s="1"/>
  <c r="X5" i="25"/>
  <c r="AG5" i="25" s="1"/>
  <c r="W5" i="25"/>
  <c r="N558" i="14"/>
  <c r="M558" i="14"/>
  <c r="N557" i="14"/>
  <c r="N556" i="14"/>
  <c r="N550" i="14"/>
  <c r="N544" i="14"/>
  <c r="M479" i="14"/>
  <c r="M478" i="14"/>
  <c r="M477" i="14"/>
  <c r="M476" i="14"/>
  <c r="AA475" i="14"/>
  <c r="Y475" i="14"/>
  <c r="W475" i="14"/>
  <c r="U475" i="14"/>
  <c r="S475" i="14"/>
  <c r="AF398" i="14" s="1"/>
  <c r="Q475" i="14"/>
  <c r="O475" i="14"/>
  <c r="M475" i="14"/>
  <c r="AA474" i="14"/>
  <c r="Y474" i="14"/>
  <c r="W474" i="14"/>
  <c r="U474" i="14"/>
  <c r="S474" i="14"/>
  <c r="Q474" i="14"/>
  <c r="O474" i="14"/>
  <c r="M474" i="14"/>
  <c r="M557" i="14" s="1"/>
  <c r="AA473" i="14"/>
  <c r="Y473" i="14"/>
  <c r="W473" i="14"/>
  <c r="U473" i="14"/>
  <c r="S473" i="14"/>
  <c r="Q473" i="14"/>
  <c r="O473" i="14"/>
  <c r="M473" i="14"/>
  <c r="M556" i="14" s="1"/>
  <c r="AA472" i="14"/>
  <c r="Y472" i="14"/>
  <c r="W472" i="14"/>
  <c r="U472" i="14"/>
  <c r="S472" i="14"/>
  <c r="Q472" i="14"/>
  <c r="O472" i="14"/>
  <c r="N472" i="14"/>
  <c r="M472" i="14"/>
  <c r="M555" i="14" s="1"/>
  <c r="AA471" i="14"/>
  <c r="Y471" i="14"/>
  <c r="W471" i="14"/>
  <c r="U471" i="14"/>
  <c r="S471" i="14"/>
  <c r="Q471" i="14"/>
  <c r="O471" i="14"/>
  <c r="N471" i="14"/>
  <c r="M471" i="14"/>
  <c r="M554" i="14" s="1"/>
  <c r="AA470" i="14"/>
  <c r="Y470" i="14"/>
  <c r="W470" i="14"/>
  <c r="U470" i="14"/>
  <c r="S470" i="14"/>
  <c r="Q470" i="14"/>
  <c r="O470" i="14"/>
  <c r="N470" i="14"/>
  <c r="M470" i="14"/>
  <c r="M553" i="14" s="1"/>
  <c r="AA469" i="14"/>
  <c r="Y469" i="14"/>
  <c r="W469" i="14"/>
  <c r="U469" i="14"/>
  <c r="S469" i="14"/>
  <c r="Q469" i="14"/>
  <c r="O469" i="14"/>
  <c r="N469" i="14"/>
  <c r="M469" i="14"/>
  <c r="M552" i="14" s="1"/>
  <c r="AA468" i="14"/>
  <c r="Y468" i="14"/>
  <c r="W468" i="14"/>
  <c r="U468" i="14"/>
  <c r="S468" i="14"/>
  <c r="Q468" i="14"/>
  <c r="O468" i="14"/>
  <c r="N468" i="14"/>
  <c r="M468" i="14"/>
  <c r="M551" i="14" s="1"/>
  <c r="AA467" i="14"/>
  <c r="Y467" i="14"/>
  <c r="W467" i="14"/>
  <c r="U467" i="14"/>
  <c r="S467" i="14"/>
  <c r="Q467" i="14"/>
  <c r="O467" i="14"/>
  <c r="M467" i="14"/>
  <c r="M550" i="14" s="1"/>
  <c r="AA466" i="14"/>
  <c r="Y466" i="14"/>
  <c r="W466" i="14"/>
  <c r="U466" i="14"/>
  <c r="S466" i="14"/>
  <c r="Q466" i="14"/>
  <c r="O466" i="14"/>
  <c r="N466" i="14"/>
  <c r="M466" i="14"/>
  <c r="M549" i="14" s="1"/>
  <c r="AA465" i="14"/>
  <c r="Y465" i="14"/>
  <c r="W465" i="14"/>
  <c r="U465" i="14"/>
  <c r="S465" i="14"/>
  <c r="Q465" i="14"/>
  <c r="O465" i="14"/>
  <c r="N465" i="14"/>
  <c r="M465" i="14"/>
  <c r="M548" i="14" s="1"/>
  <c r="AA464" i="14"/>
  <c r="Y464" i="14"/>
  <c r="W464" i="14"/>
  <c r="U464" i="14"/>
  <c r="S464" i="14"/>
  <c r="Q464" i="14"/>
  <c r="O464" i="14"/>
  <c r="N464" i="14"/>
  <c r="M464" i="14"/>
  <c r="M547" i="14" s="1"/>
  <c r="AA463" i="14"/>
  <c r="Y463" i="14"/>
  <c r="W463" i="14"/>
  <c r="U463" i="14"/>
  <c r="S463" i="14"/>
  <c r="Q463" i="14"/>
  <c r="O463" i="14"/>
  <c r="N463" i="14"/>
  <c r="M463" i="14"/>
  <c r="M546" i="14" s="1"/>
  <c r="AA462" i="14"/>
  <c r="Y462" i="14"/>
  <c r="W462" i="14"/>
  <c r="U462" i="14"/>
  <c r="S462" i="14"/>
  <c r="Q462" i="14"/>
  <c r="O462" i="14"/>
  <c r="N462" i="14"/>
  <c r="M462" i="14"/>
  <c r="M545" i="14" s="1"/>
  <c r="AA461" i="14"/>
  <c r="Y461" i="14"/>
  <c r="W461" i="14"/>
  <c r="U461" i="14"/>
  <c r="S461" i="14"/>
  <c r="Q461" i="14"/>
  <c r="O461" i="14"/>
  <c r="M461" i="14"/>
  <c r="M544" i="14" s="1"/>
  <c r="AA460" i="14"/>
  <c r="Y460" i="14"/>
  <c r="W460" i="14"/>
  <c r="AF397" i="14" s="1"/>
  <c r="U460" i="14"/>
  <c r="S460" i="14"/>
  <c r="Q460" i="14"/>
  <c r="O460" i="14"/>
  <c r="N460" i="14"/>
  <c r="M460" i="14"/>
  <c r="M543" i="14" s="1"/>
  <c r="AA459" i="14"/>
  <c r="Y459" i="14"/>
  <c r="AF396" i="14" s="1"/>
  <c r="W459" i="14"/>
  <c r="U459" i="14"/>
  <c r="S459" i="14"/>
  <c r="Q459" i="14"/>
  <c r="O459" i="14"/>
  <c r="N459" i="14"/>
  <c r="M459" i="14"/>
  <c r="M542" i="14" s="1"/>
  <c r="AA458" i="14"/>
  <c r="Y458" i="14"/>
  <c r="W458" i="14"/>
  <c r="U458" i="14"/>
  <c r="S458" i="14"/>
  <c r="AF395" i="14" s="1"/>
  <c r="Q458" i="14"/>
  <c r="O458" i="14"/>
  <c r="N458" i="14"/>
  <c r="M458" i="14"/>
  <c r="M541" i="14" s="1"/>
  <c r="AA457" i="14"/>
  <c r="Y457" i="14"/>
  <c r="W457" i="14"/>
  <c r="U457" i="14"/>
  <c r="AF394" i="14" s="1"/>
  <c r="S457" i="14"/>
  <c r="Q457" i="14"/>
  <c r="O457" i="14"/>
  <c r="N457" i="14"/>
  <c r="M457" i="14"/>
  <c r="M540" i="14" s="1"/>
  <c r="AA456" i="14"/>
  <c r="Y456" i="14"/>
  <c r="W456" i="14"/>
  <c r="AF393" i="14" s="1"/>
  <c r="AG393" i="14" s="1"/>
  <c r="U456" i="14"/>
  <c r="S456" i="14"/>
  <c r="Q456" i="14"/>
  <c r="O456" i="14"/>
  <c r="N456" i="14"/>
  <c r="M456" i="14"/>
  <c r="M539" i="14" s="1"/>
  <c r="AA455" i="14"/>
  <c r="Y455" i="14"/>
  <c r="AF392" i="14" s="1"/>
  <c r="W455" i="14"/>
  <c r="U455" i="14"/>
  <c r="S455" i="14"/>
  <c r="Q455" i="14"/>
  <c r="O455" i="14"/>
  <c r="N455" i="14"/>
  <c r="M455" i="14"/>
  <c r="M538" i="14" s="1"/>
  <c r="AA454" i="14"/>
  <c r="Y454" i="14"/>
  <c r="W454" i="14"/>
  <c r="U454" i="14"/>
  <c r="S454" i="14"/>
  <c r="AF391" i="14" s="1"/>
  <c r="Q454" i="14"/>
  <c r="O454" i="14"/>
  <c r="N454" i="14"/>
  <c r="M454" i="14"/>
  <c r="M537" i="14" s="1"/>
  <c r="AA453" i="14"/>
  <c r="Y453" i="14"/>
  <c r="W453" i="14"/>
  <c r="U453" i="14"/>
  <c r="S453" i="14"/>
  <c r="Q453" i="14"/>
  <c r="O453" i="14"/>
  <c r="N453" i="14"/>
  <c r="M453" i="14"/>
  <c r="M536" i="14" s="1"/>
  <c r="AA452" i="14"/>
  <c r="Y452" i="14"/>
  <c r="W452" i="14"/>
  <c r="AF389" i="14" s="1"/>
  <c r="AG389" i="14" s="1"/>
  <c r="U452" i="14"/>
  <c r="S452" i="14"/>
  <c r="Q452" i="14"/>
  <c r="O452" i="14"/>
  <c r="N452" i="14"/>
  <c r="M452" i="14"/>
  <c r="M535" i="14" s="1"/>
  <c r="AA451" i="14"/>
  <c r="Y451" i="14"/>
  <c r="AF388" i="14" s="1"/>
  <c r="W451" i="14"/>
  <c r="U451" i="14"/>
  <c r="S451" i="14"/>
  <c r="Q451" i="14"/>
  <c r="O451" i="14"/>
  <c r="N451" i="14"/>
  <c r="M451" i="14"/>
  <c r="M534" i="14" s="1"/>
  <c r="AA450" i="14"/>
  <c r="Y450" i="14"/>
  <c r="W450" i="14"/>
  <c r="U450" i="14"/>
  <c r="S450" i="14"/>
  <c r="AF387" i="14" s="1"/>
  <c r="Q450" i="14"/>
  <c r="O450" i="14"/>
  <c r="N450" i="14"/>
  <c r="M450" i="14"/>
  <c r="M533" i="14" s="1"/>
  <c r="AA449" i="14"/>
  <c r="Y449" i="14"/>
  <c r="W449" i="14"/>
  <c r="U449" i="14"/>
  <c r="AF386" i="14" s="1"/>
  <c r="S449" i="14"/>
  <c r="Q449" i="14"/>
  <c r="O449" i="14"/>
  <c r="N449" i="14"/>
  <c r="M449" i="14"/>
  <c r="M532" i="14" s="1"/>
  <c r="AA448" i="14"/>
  <c r="Y448" i="14"/>
  <c r="W448" i="14"/>
  <c r="U448" i="14"/>
  <c r="S448" i="14"/>
  <c r="Q448" i="14"/>
  <c r="O448" i="14"/>
  <c r="N448" i="14"/>
  <c r="M448" i="14"/>
  <c r="M531" i="14" s="1"/>
  <c r="AA447" i="14"/>
  <c r="Y447" i="14"/>
  <c r="AF384" i="14" s="1"/>
  <c r="W447" i="14"/>
  <c r="U447" i="14"/>
  <c r="S447" i="14"/>
  <c r="Q447" i="14"/>
  <c r="O447" i="14"/>
  <c r="N447" i="14"/>
  <c r="M447" i="14"/>
  <c r="M530" i="14" s="1"/>
  <c r="AA446" i="14"/>
  <c r="Y446" i="14"/>
  <c r="W446" i="14"/>
  <c r="U446" i="14"/>
  <c r="S446" i="14"/>
  <c r="AF383" i="14" s="1"/>
  <c r="Q446" i="14"/>
  <c r="O446" i="14"/>
  <c r="N446" i="14"/>
  <c r="M446" i="14"/>
  <c r="M529" i="14" s="1"/>
  <c r="AA445" i="14"/>
  <c r="Y445" i="14"/>
  <c r="W445" i="14"/>
  <c r="U445" i="14"/>
  <c r="AF382" i="14" s="1"/>
  <c r="S445" i="14"/>
  <c r="Q445" i="14"/>
  <c r="O445" i="14"/>
  <c r="N445" i="14"/>
  <c r="M445" i="14"/>
  <c r="M528" i="14" s="1"/>
  <c r="AA444" i="14"/>
  <c r="Y444" i="14"/>
  <c r="W444" i="14"/>
  <c r="AF381" i="14" s="1"/>
  <c r="U444" i="14"/>
  <c r="S444" i="14"/>
  <c r="Q444" i="14"/>
  <c r="O444" i="14"/>
  <c r="N444" i="14"/>
  <c r="M444" i="14"/>
  <c r="M527" i="14" s="1"/>
  <c r="AA443" i="14"/>
  <c r="Y443" i="14"/>
  <c r="AF380" i="14" s="1"/>
  <c r="W443" i="14"/>
  <c r="U443" i="14"/>
  <c r="S443" i="14"/>
  <c r="Q443" i="14"/>
  <c r="O443" i="14"/>
  <c r="N443" i="14"/>
  <c r="M443" i="14"/>
  <c r="M526" i="14" s="1"/>
  <c r="AA442" i="14"/>
  <c r="Y442" i="14"/>
  <c r="W442" i="14"/>
  <c r="U442" i="14"/>
  <c r="S442" i="14"/>
  <c r="Q442" i="14"/>
  <c r="O442" i="14"/>
  <c r="N442" i="14"/>
  <c r="M442" i="14"/>
  <c r="M525" i="14" s="1"/>
  <c r="AA441" i="14"/>
  <c r="Y441" i="14"/>
  <c r="W441" i="14"/>
  <c r="U441" i="14"/>
  <c r="AF378" i="14" s="1"/>
  <c r="S441" i="14"/>
  <c r="Q441" i="14"/>
  <c r="O441" i="14"/>
  <c r="N441" i="14"/>
  <c r="M441" i="14"/>
  <c r="M524" i="14" s="1"/>
  <c r="AA440" i="14"/>
  <c r="Y440" i="14"/>
  <c r="W440" i="14"/>
  <c r="AF377" i="14" s="1"/>
  <c r="U440" i="14"/>
  <c r="S440" i="14"/>
  <c r="Q440" i="14"/>
  <c r="O440" i="14"/>
  <c r="N440" i="14"/>
  <c r="M440" i="14"/>
  <c r="M523" i="14" s="1"/>
  <c r="AA439" i="14"/>
  <c r="Y439" i="14"/>
  <c r="AF376" i="14" s="1"/>
  <c r="W439" i="14"/>
  <c r="U439" i="14"/>
  <c r="S439" i="14"/>
  <c r="Q439" i="14"/>
  <c r="O439" i="14"/>
  <c r="N439" i="14"/>
  <c r="M439" i="14"/>
  <c r="M522" i="14" s="1"/>
  <c r="AA438" i="14"/>
  <c r="Y438" i="14"/>
  <c r="W438" i="14"/>
  <c r="U438" i="14"/>
  <c r="S438" i="14"/>
  <c r="Q438" i="14"/>
  <c r="O438" i="14"/>
  <c r="N438" i="14"/>
  <c r="M438" i="14"/>
  <c r="M521" i="14" s="1"/>
  <c r="AA437" i="14"/>
  <c r="Y437" i="14"/>
  <c r="W437" i="14"/>
  <c r="U437" i="14"/>
  <c r="AF374" i="14" s="1"/>
  <c r="S437" i="14"/>
  <c r="Q437" i="14"/>
  <c r="O437" i="14"/>
  <c r="N437" i="14"/>
  <c r="M437" i="14"/>
  <c r="M520" i="14" s="1"/>
  <c r="AA436" i="14"/>
  <c r="Y436" i="14"/>
  <c r="W436" i="14"/>
  <c r="AF373" i="14" s="1"/>
  <c r="U436" i="14"/>
  <c r="S436" i="14"/>
  <c r="Q436" i="14"/>
  <c r="O436" i="14"/>
  <c r="N436" i="14"/>
  <c r="M436" i="14"/>
  <c r="M519" i="14" s="1"/>
  <c r="AA435" i="14"/>
  <c r="Y435" i="14"/>
  <c r="AF372" i="14" s="1"/>
  <c r="W435" i="14"/>
  <c r="U435" i="14"/>
  <c r="S435" i="14"/>
  <c r="Q435" i="14"/>
  <c r="O435" i="14"/>
  <c r="N435" i="14"/>
  <c r="M435" i="14"/>
  <c r="M518" i="14" s="1"/>
  <c r="AA434" i="14"/>
  <c r="Y434" i="14"/>
  <c r="W434" i="14"/>
  <c r="U434" i="14"/>
  <c r="S434" i="14"/>
  <c r="Q434" i="14"/>
  <c r="O434" i="14"/>
  <c r="N434" i="14"/>
  <c r="M434" i="14"/>
  <c r="M517" i="14" s="1"/>
  <c r="AA433" i="14"/>
  <c r="Y433" i="14"/>
  <c r="W433" i="14"/>
  <c r="U433" i="14"/>
  <c r="AF370" i="14" s="1"/>
  <c r="S433" i="14"/>
  <c r="Q433" i="14"/>
  <c r="O433" i="14"/>
  <c r="N433" i="14"/>
  <c r="M433" i="14"/>
  <c r="M516" i="14" s="1"/>
  <c r="AA432" i="14"/>
  <c r="Y432" i="14"/>
  <c r="W432" i="14"/>
  <c r="AF369" i="14" s="1"/>
  <c r="U432" i="14"/>
  <c r="S432" i="14"/>
  <c r="Q432" i="14"/>
  <c r="O432" i="14"/>
  <c r="N432" i="14"/>
  <c r="M432" i="14"/>
  <c r="M515" i="14" s="1"/>
  <c r="AA431" i="14"/>
  <c r="Y431" i="14"/>
  <c r="AF368" i="14" s="1"/>
  <c r="W431" i="14"/>
  <c r="U431" i="14"/>
  <c r="S431" i="14"/>
  <c r="Q431" i="14"/>
  <c r="O431" i="14"/>
  <c r="N431" i="14"/>
  <c r="M431" i="14"/>
  <c r="M514" i="14" s="1"/>
  <c r="AA430" i="14"/>
  <c r="Y430" i="14"/>
  <c r="W430" i="14"/>
  <c r="U430" i="14"/>
  <c r="S430" i="14"/>
  <c r="Q430" i="14"/>
  <c r="O430" i="14"/>
  <c r="N430" i="14"/>
  <c r="M430" i="14"/>
  <c r="M513" i="14" s="1"/>
  <c r="AA429" i="14"/>
  <c r="Y429" i="14"/>
  <c r="W429" i="14"/>
  <c r="U429" i="14"/>
  <c r="AF366" i="14" s="1"/>
  <c r="S429" i="14"/>
  <c r="Q429" i="14"/>
  <c r="O429" i="14"/>
  <c r="N429" i="14"/>
  <c r="M429" i="14"/>
  <c r="M512" i="14" s="1"/>
  <c r="AA428" i="14"/>
  <c r="Y428" i="14"/>
  <c r="W428" i="14"/>
  <c r="AF365" i="14" s="1"/>
  <c r="U428" i="14"/>
  <c r="S428" i="14"/>
  <c r="Q428" i="14"/>
  <c r="O428" i="14"/>
  <c r="N428" i="14"/>
  <c r="M428" i="14"/>
  <c r="M511" i="14" s="1"/>
  <c r="AA427" i="14"/>
  <c r="Y427" i="14"/>
  <c r="AF364" i="14" s="1"/>
  <c r="W427" i="14"/>
  <c r="U427" i="14"/>
  <c r="S427" i="14"/>
  <c r="Q427" i="14"/>
  <c r="O427" i="14"/>
  <c r="N427" i="14"/>
  <c r="M427" i="14"/>
  <c r="M510" i="14" s="1"/>
  <c r="AA426" i="14"/>
  <c r="Y426" i="14"/>
  <c r="W426" i="14"/>
  <c r="U426" i="14"/>
  <c r="S426" i="14"/>
  <c r="Q426" i="14"/>
  <c r="O426" i="14"/>
  <c r="N426" i="14"/>
  <c r="M426" i="14"/>
  <c r="M509" i="14" s="1"/>
  <c r="AA425" i="14"/>
  <c r="Y425" i="14"/>
  <c r="W425" i="14"/>
  <c r="U425" i="14"/>
  <c r="AF362" i="14" s="1"/>
  <c r="S425" i="14"/>
  <c r="Q425" i="14"/>
  <c r="O425" i="14"/>
  <c r="N425" i="14"/>
  <c r="M425" i="14"/>
  <c r="M508" i="14" s="1"/>
  <c r="AA424" i="14"/>
  <c r="Y424" i="14"/>
  <c r="W424" i="14"/>
  <c r="AF361" i="14" s="1"/>
  <c r="U424" i="14"/>
  <c r="S424" i="14"/>
  <c r="Q424" i="14"/>
  <c r="O424" i="14"/>
  <c r="N424" i="14"/>
  <c r="M424" i="14"/>
  <c r="M507" i="14" s="1"/>
  <c r="AA423" i="14"/>
  <c r="Y423" i="14"/>
  <c r="W423" i="14"/>
  <c r="U423" i="14"/>
  <c r="S423" i="14"/>
  <c r="Q423" i="14"/>
  <c r="O423" i="14"/>
  <c r="N423" i="14"/>
  <c r="M423" i="14"/>
  <c r="M506" i="14" s="1"/>
  <c r="AA422" i="14"/>
  <c r="Y422" i="14"/>
  <c r="W422" i="14"/>
  <c r="U422" i="14"/>
  <c r="S422" i="14"/>
  <c r="Q422" i="14"/>
  <c r="O422" i="14"/>
  <c r="N422" i="14"/>
  <c r="M422" i="14"/>
  <c r="M505" i="14" s="1"/>
  <c r="AA421" i="14"/>
  <c r="Y421" i="14"/>
  <c r="W421" i="14"/>
  <c r="U421" i="14"/>
  <c r="S421" i="14"/>
  <c r="Q421" i="14"/>
  <c r="O421" i="14"/>
  <c r="N421" i="14"/>
  <c r="M421" i="14"/>
  <c r="M504" i="14" s="1"/>
  <c r="AA420" i="14"/>
  <c r="Y420" i="14"/>
  <c r="W420" i="14"/>
  <c r="U420" i="14"/>
  <c r="S420" i="14"/>
  <c r="Q420" i="14"/>
  <c r="O420" i="14"/>
  <c r="N420" i="14"/>
  <c r="M420" i="14"/>
  <c r="M503" i="14" s="1"/>
  <c r="AA419" i="14"/>
  <c r="Y419" i="14"/>
  <c r="W419" i="14"/>
  <c r="U419" i="14"/>
  <c r="S419" i="14"/>
  <c r="Q419" i="14"/>
  <c r="O419" i="14"/>
  <c r="N419" i="14"/>
  <c r="M419" i="14"/>
  <c r="M502" i="14" s="1"/>
  <c r="AA418" i="14"/>
  <c r="Y418" i="14"/>
  <c r="W418" i="14"/>
  <c r="U418" i="14"/>
  <c r="S418" i="14"/>
  <c r="Q418" i="14"/>
  <c r="O418" i="14"/>
  <c r="N418" i="14"/>
  <c r="M418" i="14"/>
  <c r="M501" i="14" s="1"/>
  <c r="AA417" i="14"/>
  <c r="Y417" i="14"/>
  <c r="W417" i="14"/>
  <c r="U417" i="14"/>
  <c r="S417" i="14"/>
  <c r="Q417" i="14"/>
  <c r="O417" i="14"/>
  <c r="N417" i="14"/>
  <c r="M417" i="14"/>
  <c r="M500" i="14" s="1"/>
  <c r="AA416" i="14"/>
  <c r="Y416" i="14"/>
  <c r="W416" i="14"/>
  <c r="U416" i="14"/>
  <c r="S416" i="14"/>
  <c r="Q416" i="14"/>
  <c r="O416" i="14"/>
  <c r="N416" i="14"/>
  <c r="M416" i="14"/>
  <c r="M499" i="14" s="1"/>
  <c r="AA415" i="14"/>
  <c r="Y415" i="14"/>
  <c r="W415" i="14"/>
  <c r="U415" i="14"/>
  <c r="S415" i="14"/>
  <c r="Q415" i="14"/>
  <c r="O415" i="14"/>
  <c r="N415" i="14"/>
  <c r="M415" i="14"/>
  <c r="M498" i="14" s="1"/>
  <c r="AA414" i="14"/>
  <c r="Y414" i="14"/>
  <c r="W414" i="14"/>
  <c r="U414" i="14"/>
  <c r="S414" i="14"/>
  <c r="Q414" i="14"/>
  <c r="O414" i="14"/>
  <c r="N414" i="14"/>
  <c r="M414" i="14"/>
  <c r="M497" i="14" s="1"/>
  <c r="AA413" i="14"/>
  <c r="Y413" i="14"/>
  <c r="W413" i="14"/>
  <c r="U413" i="14"/>
  <c r="S413" i="14"/>
  <c r="Q413" i="14"/>
  <c r="O413" i="14"/>
  <c r="N413" i="14"/>
  <c r="M413" i="14"/>
  <c r="M496" i="14" s="1"/>
  <c r="AA412" i="14"/>
  <c r="Y412" i="14"/>
  <c r="W412" i="14"/>
  <c r="U412" i="14"/>
  <c r="S412" i="14"/>
  <c r="Q412" i="14"/>
  <c r="O412" i="14"/>
  <c r="N412" i="14"/>
  <c r="M412" i="14"/>
  <c r="M495" i="14" s="1"/>
  <c r="AA411" i="14"/>
  <c r="Y411" i="14"/>
  <c r="W411" i="14"/>
  <c r="U411" i="14"/>
  <c r="S411" i="14"/>
  <c r="Q411" i="14"/>
  <c r="O411" i="14"/>
  <c r="N411" i="14"/>
  <c r="M411" i="14"/>
  <c r="M494" i="14" s="1"/>
  <c r="AA410" i="14"/>
  <c r="Y410" i="14"/>
  <c r="W410" i="14"/>
  <c r="U410" i="14"/>
  <c r="S410" i="14"/>
  <c r="Q410" i="14"/>
  <c r="O410" i="14"/>
  <c r="N410" i="14"/>
  <c r="M410" i="14"/>
  <c r="M493" i="14" s="1"/>
  <c r="AA409" i="14"/>
  <c r="Y409" i="14"/>
  <c r="W409" i="14"/>
  <c r="U409" i="14"/>
  <c r="S409" i="14"/>
  <c r="Q409" i="14"/>
  <c r="O409" i="14"/>
  <c r="N409" i="14"/>
  <c r="M409" i="14"/>
  <c r="M492" i="14" s="1"/>
  <c r="AA408" i="14"/>
  <c r="Y408" i="14"/>
  <c r="W408" i="14"/>
  <c r="U408" i="14"/>
  <c r="S408" i="14"/>
  <c r="Q408" i="14"/>
  <c r="O408" i="14"/>
  <c r="N408" i="14"/>
  <c r="M408" i="14"/>
  <c r="M491" i="14" s="1"/>
  <c r="AA407" i="14"/>
  <c r="Y407" i="14"/>
  <c r="W407" i="14"/>
  <c r="U407" i="14"/>
  <c r="S407" i="14"/>
  <c r="Q407" i="14"/>
  <c r="O407" i="14"/>
  <c r="N407" i="14"/>
  <c r="M407" i="14"/>
  <c r="M490" i="14" s="1"/>
  <c r="AA406" i="14"/>
  <c r="Y406" i="14"/>
  <c r="W406" i="14"/>
  <c r="U406" i="14"/>
  <c r="S406" i="14"/>
  <c r="Q406" i="14"/>
  <c r="O406" i="14"/>
  <c r="N406" i="14"/>
  <c r="M406" i="14"/>
  <c r="M489" i="14" s="1"/>
  <c r="AA405" i="14"/>
  <c r="Y405" i="14"/>
  <c r="W405" i="14"/>
  <c r="U405" i="14"/>
  <c r="S405" i="14"/>
  <c r="Q405" i="14"/>
  <c r="O405" i="14"/>
  <c r="N405" i="14"/>
  <c r="M405" i="14"/>
  <c r="M488" i="14" s="1"/>
  <c r="AA404" i="14"/>
  <c r="Y404" i="14"/>
  <c r="W404" i="14"/>
  <c r="U404" i="14"/>
  <c r="S404" i="14"/>
  <c r="Q404" i="14"/>
  <c r="O404" i="14"/>
  <c r="N404" i="14"/>
  <c r="M404" i="14"/>
  <c r="M487" i="14" s="1"/>
  <c r="AA403" i="14"/>
  <c r="Y403" i="14"/>
  <c r="W403" i="14"/>
  <c r="U403" i="14"/>
  <c r="S403" i="14"/>
  <c r="Q403" i="14"/>
  <c r="O403" i="14"/>
  <c r="N403" i="14"/>
  <c r="M403" i="14"/>
  <c r="M486" i="14" s="1"/>
  <c r="AH398" i="14"/>
  <c r="AH397" i="14"/>
  <c r="AH396" i="14"/>
  <c r="AA396" i="14"/>
  <c r="Z396" i="14"/>
  <c r="Z475" i="14" s="1"/>
  <c r="Z558" i="14" s="1"/>
  <c r="Y396" i="14"/>
  <c r="X396" i="14"/>
  <c r="X475" i="14" s="1"/>
  <c r="X558" i="14" s="1"/>
  <c r="W396" i="14"/>
  <c r="V396" i="14"/>
  <c r="V475" i="14" s="1"/>
  <c r="V558" i="14" s="1"/>
  <c r="U396" i="14"/>
  <c r="AE398" i="14" s="1"/>
  <c r="AG398" i="14" s="1"/>
  <c r="T396" i="14"/>
  <c r="T475" i="14" s="1"/>
  <c r="T558" i="14" s="1"/>
  <c r="S396" i="14"/>
  <c r="R396" i="14"/>
  <c r="R475" i="14" s="1"/>
  <c r="R558" i="14" s="1"/>
  <c r="Q396" i="14"/>
  <c r="P396" i="14"/>
  <c r="P475" i="14" s="1"/>
  <c r="P558" i="14" s="1"/>
  <c r="O396" i="14"/>
  <c r="M396" i="14"/>
  <c r="AH395" i="14"/>
  <c r="AA395" i="14"/>
  <c r="Z395" i="14"/>
  <c r="Z474" i="14" s="1"/>
  <c r="Z557" i="14" s="1"/>
  <c r="Y395" i="14"/>
  <c r="X395" i="14"/>
  <c r="X474" i="14" s="1"/>
  <c r="X557" i="14" s="1"/>
  <c r="W395" i="14"/>
  <c r="V395" i="14"/>
  <c r="V474" i="14" s="1"/>
  <c r="V557" i="14" s="1"/>
  <c r="U395" i="14"/>
  <c r="T395" i="14"/>
  <c r="T474" i="14" s="1"/>
  <c r="T557" i="14" s="1"/>
  <c r="S395" i="14"/>
  <c r="R395" i="14"/>
  <c r="R474" i="14" s="1"/>
  <c r="R557" i="14" s="1"/>
  <c r="Q395" i="14"/>
  <c r="P395" i="14"/>
  <c r="P474" i="14" s="1"/>
  <c r="P557" i="14" s="1"/>
  <c r="O395" i="14"/>
  <c r="M395" i="14"/>
  <c r="AH394" i="14"/>
  <c r="AA394" i="14"/>
  <c r="Z394" i="14"/>
  <c r="Z473" i="14" s="1"/>
  <c r="Z556" i="14" s="1"/>
  <c r="Y394" i="14"/>
  <c r="X394" i="14"/>
  <c r="X473" i="14" s="1"/>
  <c r="X556" i="14" s="1"/>
  <c r="W394" i="14"/>
  <c r="V394" i="14"/>
  <c r="V473" i="14" s="1"/>
  <c r="V556" i="14" s="1"/>
  <c r="U394" i="14"/>
  <c r="T394" i="14"/>
  <c r="T473" i="14" s="1"/>
  <c r="T556" i="14" s="1"/>
  <c r="S394" i="14"/>
  <c r="R394" i="14"/>
  <c r="R473" i="14" s="1"/>
  <c r="R556" i="14" s="1"/>
  <c r="Q394" i="14"/>
  <c r="P394" i="14"/>
  <c r="P473" i="14" s="1"/>
  <c r="P556" i="14" s="1"/>
  <c r="O394" i="14"/>
  <c r="M394" i="14"/>
  <c r="AH393" i="14"/>
  <c r="AA393" i="14"/>
  <c r="Z393" i="14"/>
  <c r="Z472" i="14" s="1"/>
  <c r="Z555" i="14" s="1"/>
  <c r="Y393" i="14"/>
  <c r="X393" i="14"/>
  <c r="X472" i="14" s="1"/>
  <c r="X555" i="14" s="1"/>
  <c r="W393" i="14"/>
  <c r="V393" i="14"/>
  <c r="V472" i="14" s="1"/>
  <c r="V555" i="14" s="1"/>
  <c r="U393" i="14"/>
  <c r="T393" i="14"/>
  <c r="T472" i="14" s="1"/>
  <c r="T555" i="14" s="1"/>
  <c r="S393" i="14"/>
  <c r="R393" i="14"/>
  <c r="R472" i="14" s="1"/>
  <c r="R555" i="14" s="1"/>
  <c r="Q393" i="14"/>
  <c r="P393" i="14"/>
  <c r="P472" i="14" s="1"/>
  <c r="P555" i="14" s="1"/>
  <c r="O393" i="14"/>
  <c r="N393" i="14"/>
  <c r="N555" i="14" s="1"/>
  <c r="M393" i="14"/>
  <c r="AH392" i="14"/>
  <c r="AA392" i="14"/>
  <c r="Z392" i="14"/>
  <c r="Z471" i="14" s="1"/>
  <c r="Z554" i="14" s="1"/>
  <c r="Y392" i="14"/>
  <c r="X392" i="14"/>
  <c r="X471" i="14" s="1"/>
  <c r="X554" i="14" s="1"/>
  <c r="W392" i="14"/>
  <c r="V392" i="14"/>
  <c r="V471" i="14" s="1"/>
  <c r="V554" i="14" s="1"/>
  <c r="U392" i="14"/>
  <c r="T392" i="14"/>
  <c r="T471" i="14" s="1"/>
  <c r="T554" i="14" s="1"/>
  <c r="S392" i="14"/>
  <c r="R392" i="14"/>
  <c r="R471" i="14" s="1"/>
  <c r="R554" i="14" s="1"/>
  <c r="Q392" i="14"/>
  <c r="P392" i="14"/>
  <c r="P471" i="14" s="1"/>
  <c r="P554" i="14" s="1"/>
  <c r="O392" i="14"/>
  <c r="N392" i="14"/>
  <c r="N554" i="14" s="1"/>
  <c r="M392" i="14"/>
  <c r="AH391" i="14"/>
  <c r="AA391" i="14"/>
  <c r="Z391" i="14"/>
  <c r="Z470" i="14" s="1"/>
  <c r="Z553" i="14" s="1"/>
  <c r="Y391" i="14"/>
  <c r="X391" i="14"/>
  <c r="X470" i="14" s="1"/>
  <c r="X553" i="14" s="1"/>
  <c r="W391" i="14"/>
  <c r="V391" i="14"/>
  <c r="V470" i="14" s="1"/>
  <c r="V553" i="14" s="1"/>
  <c r="U391" i="14"/>
  <c r="T391" i="14"/>
  <c r="T470" i="14" s="1"/>
  <c r="T553" i="14" s="1"/>
  <c r="S391" i="14"/>
  <c r="R391" i="14"/>
  <c r="R470" i="14" s="1"/>
  <c r="R553" i="14" s="1"/>
  <c r="Q391" i="14"/>
  <c r="P391" i="14"/>
  <c r="P470" i="14" s="1"/>
  <c r="P553" i="14" s="1"/>
  <c r="O391" i="14"/>
  <c r="N391" i="14"/>
  <c r="N553" i="14" s="1"/>
  <c r="M391" i="14"/>
  <c r="AH390" i="14"/>
  <c r="AF390" i="14"/>
  <c r="AA390" i="14"/>
  <c r="Z390" i="14"/>
  <c r="Z469" i="14" s="1"/>
  <c r="Z552" i="14" s="1"/>
  <c r="Y390" i="14"/>
  <c r="X390" i="14"/>
  <c r="X469" i="14" s="1"/>
  <c r="X552" i="14" s="1"/>
  <c r="W390" i="14"/>
  <c r="V390" i="14"/>
  <c r="V469" i="14" s="1"/>
  <c r="V552" i="14" s="1"/>
  <c r="U390" i="14"/>
  <c r="T390" i="14"/>
  <c r="T469" i="14" s="1"/>
  <c r="T552" i="14" s="1"/>
  <c r="S390" i="14"/>
  <c r="R390" i="14"/>
  <c r="R469" i="14" s="1"/>
  <c r="R552" i="14" s="1"/>
  <c r="Q390" i="14"/>
  <c r="P390" i="14"/>
  <c r="P469" i="14" s="1"/>
  <c r="P552" i="14" s="1"/>
  <c r="O390" i="14"/>
  <c r="N390" i="14"/>
  <c r="N552" i="14" s="1"/>
  <c r="M390" i="14"/>
  <c r="AH389" i="14"/>
  <c r="AA389" i="14"/>
  <c r="Z389" i="14"/>
  <c r="Z468" i="14" s="1"/>
  <c r="Z551" i="14" s="1"/>
  <c r="Y389" i="14"/>
  <c r="X389" i="14"/>
  <c r="X468" i="14" s="1"/>
  <c r="X551" i="14" s="1"/>
  <c r="W389" i="14"/>
  <c r="V389" i="14"/>
  <c r="V468" i="14" s="1"/>
  <c r="V551" i="14" s="1"/>
  <c r="U389" i="14"/>
  <c r="T389" i="14"/>
  <c r="T468" i="14" s="1"/>
  <c r="T551" i="14" s="1"/>
  <c r="S389" i="14"/>
  <c r="R389" i="14"/>
  <c r="R468" i="14" s="1"/>
  <c r="R551" i="14" s="1"/>
  <c r="Q389" i="14"/>
  <c r="P389" i="14"/>
  <c r="P468" i="14" s="1"/>
  <c r="P551" i="14" s="1"/>
  <c r="O389" i="14"/>
  <c r="N389" i="14"/>
  <c r="N551" i="14" s="1"/>
  <c r="M389" i="14"/>
  <c r="AH388" i="14"/>
  <c r="AA388" i="14"/>
  <c r="Z388" i="14"/>
  <c r="Z467" i="14" s="1"/>
  <c r="Z550" i="14" s="1"/>
  <c r="Y388" i="14"/>
  <c r="X388" i="14"/>
  <c r="X467" i="14" s="1"/>
  <c r="X550" i="14" s="1"/>
  <c r="W388" i="14"/>
  <c r="V388" i="14"/>
  <c r="V467" i="14" s="1"/>
  <c r="V550" i="14" s="1"/>
  <c r="U388" i="14"/>
  <c r="T388" i="14"/>
  <c r="T467" i="14" s="1"/>
  <c r="T550" i="14" s="1"/>
  <c r="S388" i="14"/>
  <c r="R388" i="14"/>
  <c r="R467" i="14" s="1"/>
  <c r="R550" i="14" s="1"/>
  <c r="Q388" i="14"/>
  <c r="P388" i="14"/>
  <c r="P467" i="14" s="1"/>
  <c r="P550" i="14" s="1"/>
  <c r="O388" i="14"/>
  <c r="M388" i="14"/>
  <c r="AH387" i="14"/>
  <c r="AA387" i="14"/>
  <c r="Z387" i="14"/>
  <c r="Z466" i="14" s="1"/>
  <c r="Z549" i="14" s="1"/>
  <c r="Y387" i="14"/>
  <c r="X387" i="14"/>
  <c r="X466" i="14" s="1"/>
  <c r="X549" i="14" s="1"/>
  <c r="W387" i="14"/>
  <c r="V387" i="14"/>
  <c r="V466" i="14" s="1"/>
  <c r="V549" i="14" s="1"/>
  <c r="U387" i="14"/>
  <c r="T387" i="14"/>
  <c r="T466" i="14" s="1"/>
  <c r="T549" i="14" s="1"/>
  <c r="S387" i="14"/>
  <c r="R387" i="14"/>
  <c r="R466" i="14" s="1"/>
  <c r="R549" i="14" s="1"/>
  <c r="Q387" i="14"/>
  <c r="P387" i="14"/>
  <c r="P466" i="14" s="1"/>
  <c r="P549" i="14" s="1"/>
  <c r="O387" i="14"/>
  <c r="N387" i="14"/>
  <c r="N549" i="14" s="1"/>
  <c r="M387" i="14"/>
  <c r="AH386" i="14"/>
  <c r="AA386" i="14"/>
  <c r="Z386" i="14"/>
  <c r="Z465" i="14" s="1"/>
  <c r="Z548" i="14" s="1"/>
  <c r="Y386" i="14"/>
  <c r="X386" i="14"/>
  <c r="X465" i="14" s="1"/>
  <c r="X548" i="14" s="1"/>
  <c r="W386" i="14"/>
  <c r="V386" i="14"/>
  <c r="V465" i="14" s="1"/>
  <c r="V548" i="14" s="1"/>
  <c r="U386" i="14"/>
  <c r="T386" i="14"/>
  <c r="T465" i="14" s="1"/>
  <c r="T548" i="14" s="1"/>
  <c r="S386" i="14"/>
  <c r="R386" i="14"/>
  <c r="R465" i="14" s="1"/>
  <c r="R548" i="14" s="1"/>
  <c r="Q386" i="14"/>
  <c r="P386" i="14"/>
  <c r="P465" i="14" s="1"/>
  <c r="P548" i="14" s="1"/>
  <c r="O386" i="14"/>
  <c r="N386" i="14"/>
  <c r="N548" i="14" s="1"/>
  <c r="M386" i="14"/>
  <c r="AH385" i="14"/>
  <c r="AF385" i="14"/>
  <c r="AA385" i="14"/>
  <c r="Z385" i="14"/>
  <c r="Z464" i="14" s="1"/>
  <c r="Z547" i="14" s="1"/>
  <c r="Y385" i="14"/>
  <c r="X385" i="14"/>
  <c r="X464" i="14" s="1"/>
  <c r="X547" i="14" s="1"/>
  <c r="W385" i="14"/>
  <c r="V385" i="14"/>
  <c r="V464" i="14" s="1"/>
  <c r="V547" i="14" s="1"/>
  <c r="U385" i="14"/>
  <c r="T385" i="14"/>
  <c r="T464" i="14" s="1"/>
  <c r="T547" i="14" s="1"/>
  <c r="S385" i="14"/>
  <c r="R385" i="14"/>
  <c r="R464" i="14" s="1"/>
  <c r="R547" i="14" s="1"/>
  <c r="Q385" i="14"/>
  <c r="P385" i="14"/>
  <c r="P464" i="14" s="1"/>
  <c r="P547" i="14" s="1"/>
  <c r="O385" i="14"/>
  <c r="N385" i="14"/>
  <c r="N547" i="14" s="1"/>
  <c r="M385" i="14"/>
  <c r="AH384" i="14"/>
  <c r="AA384" i="14"/>
  <c r="Z384" i="14"/>
  <c r="Z463" i="14" s="1"/>
  <c r="Z546" i="14" s="1"/>
  <c r="Y384" i="14"/>
  <c r="X384" i="14"/>
  <c r="X463" i="14" s="1"/>
  <c r="X546" i="14" s="1"/>
  <c r="W384" i="14"/>
  <c r="V384" i="14"/>
  <c r="V463" i="14" s="1"/>
  <c r="V546" i="14" s="1"/>
  <c r="U384" i="14"/>
  <c r="T384" i="14"/>
  <c r="T463" i="14" s="1"/>
  <c r="T546" i="14" s="1"/>
  <c r="S384" i="14"/>
  <c r="R384" i="14"/>
  <c r="R463" i="14" s="1"/>
  <c r="R546" i="14" s="1"/>
  <c r="Q384" i="14"/>
  <c r="P384" i="14"/>
  <c r="P463" i="14" s="1"/>
  <c r="P546" i="14" s="1"/>
  <c r="O384" i="14"/>
  <c r="N384" i="14"/>
  <c r="N546" i="14" s="1"/>
  <c r="M384" i="14"/>
  <c r="AH383" i="14"/>
  <c r="AA383" i="14"/>
  <c r="Z383" i="14"/>
  <c r="Z462" i="14" s="1"/>
  <c r="Z545" i="14" s="1"/>
  <c r="Y383" i="14"/>
  <c r="X383" i="14"/>
  <c r="X462" i="14" s="1"/>
  <c r="X545" i="14" s="1"/>
  <c r="W383" i="14"/>
  <c r="V383" i="14"/>
  <c r="V462" i="14" s="1"/>
  <c r="V545" i="14" s="1"/>
  <c r="U383" i="14"/>
  <c r="T383" i="14"/>
  <c r="T462" i="14" s="1"/>
  <c r="T545" i="14" s="1"/>
  <c r="S383" i="14"/>
  <c r="R383" i="14"/>
  <c r="R462" i="14" s="1"/>
  <c r="R545" i="14" s="1"/>
  <c r="Q383" i="14"/>
  <c r="P383" i="14"/>
  <c r="P462" i="14" s="1"/>
  <c r="P545" i="14" s="1"/>
  <c r="O383" i="14"/>
  <c r="N383" i="14"/>
  <c r="N545" i="14" s="1"/>
  <c r="AH382" i="14"/>
  <c r="AA382" i="14"/>
  <c r="Z382" i="14"/>
  <c r="Z461" i="14" s="1"/>
  <c r="Z544" i="14" s="1"/>
  <c r="Y382" i="14"/>
  <c r="X382" i="14"/>
  <c r="X461" i="14" s="1"/>
  <c r="X544" i="14" s="1"/>
  <c r="W382" i="14"/>
  <c r="V382" i="14"/>
  <c r="V461" i="14" s="1"/>
  <c r="V544" i="14" s="1"/>
  <c r="U382" i="14"/>
  <c r="T382" i="14"/>
  <c r="T461" i="14" s="1"/>
  <c r="T544" i="14" s="1"/>
  <c r="S382" i="14"/>
  <c r="R382" i="14"/>
  <c r="R461" i="14" s="1"/>
  <c r="R544" i="14" s="1"/>
  <c r="Q382" i="14"/>
  <c r="P382" i="14"/>
  <c r="P461" i="14" s="1"/>
  <c r="P544" i="14" s="1"/>
  <c r="O382" i="14"/>
  <c r="M382" i="14"/>
  <c r="AH381" i="14"/>
  <c r="AA381" i="14"/>
  <c r="Z381" i="14"/>
  <c r="Z460" i="14" s="1"/>
  <c r="Z543" i="14" s="1"/>
  <c r="Y381" i="14"/>
  <c r="X381" i="14"/>
  <c r="X460" i="14" s="1"/>
  <c r="X543" i="14" s="1"/>
  <c r="W381" i="14"/>
  <c r="V381" i="14"/>
  <c r="V460" i="14" s="1"/>
  <c r="V543" i="14" s="1"/>
  <c r="U381" i="14"/>
  <c r="T381" i="14"/>
  <c r="T460" i="14" s="1"/>
  <c r="T543" i="14" s="1"/>
  <c r="S381" i="14"/>
  <c r="AE397" i="14" s="1"/>
  <c r="R381" i="14"/>
  <c r="R460" i="14" s="1"/>
  <c r="R543" i="14" s="1"/>
  <c r="Q381" i="14"/>
  <c r="P381" i="14"/>
  <c r="P460" i="14" s="1"/>
  <c r="P543" i="14" s="1"/>
  <c r="O381" i="14"/>
  <c r="N381" i="14"/>
  <c r="N543" i="14" s="1"/>
  <c r="M381" i="14"/>
  <c r="AH380" i="14"/>
  <c r="AA380" i="14"/>
  <c r="Z380" i="14"/>
  <c r="Z459" i="14" s="1"/>
  <c r="Z542" i="14" s="1"/>
  <c r="Y380" i="14"/>
  <c r="X380" i="14"/>
  <c r="X459" i="14" s="1"/>
  <c r="X542" i="14" s="1"/>
  <c r="W380" i="14"/>
  <c r="V380" i="14"/>
  <c r="V459" i="14" s="1"/>
  <c r="V542" i="14" s="1"/>
  <c r="U380" i="14"/>
  <c r="T380" i="14"/>
  <c r="T459" i="14" s="1"/>
  <c r="T542" i="14" s="1"/>
  <c r="S380" i="14"/>
  <c r="AE396" i="14" s="1"/>
  <c r="R380" i="14"/>
  <c r="R459" i="14" s="1"/>
  <c r="R542" i="14" s="1"/>
  <c r="Q380" i="14"/>
  <c r="P380" i="14"/>
  <c r="P459" i="14" s="1"/>
  <c r="P542" i="14" s="1"/>
  <c r="O380" i="14"/>
  <c r="N380" i="14"/>
  <c r="N542" i="14" s="1"/>
  <c r="M380" i="14"/>
  <c r="AH379" i="14"/>
  <c r="AF379" i="14"/>
  <c r="AA379" i="14"/>
  <c r="Z379" i="14"/>
  <c r="Z458" i="14" s="1"/>
  <c r="Z541" i="14" s="1"/>
  <c r="Y379" i="14"/>
  <c r="X379" i="14"/>
  <c r="X458" i="14" s="1"/>
  <c r="X541" i="14" s="1"/>
  <c r="W379" i="14"/>
  <c r="V379" i="14"/>
  <c r="V458" i="14" s="1"/>
  <c r="V541" i="14" s="1"/>
  <c r="U379" i="14"/>
  <c r="T379" i="14"/>
  <c r="T458" i="14" s="1"/>
  <c r="T541" i="14" s="1"/>
  <c r="S379" i="14"/>
  <c r="R379" i="14"/>
  <c r="R458" i="14" s="1"/>
  <c r="R541" i="14" s="1"/>
  <c r="Q379" i="14"/>
  <c r="P379" i="14"/>
  <c r="P458" i="14" s="1"/>
  <c r="P541" i="14" s="1"/>
  <c r="O379" i="14"/>
  <c r="N379" i="14"/>
  <c r="N541" i="14" s="1"/>
  <c r="M379" i="14"/>
  <c r="AH378" i="14"/>
  <c r="AA378" i="14"/>
  <c r="Z378" i="14"/>
  <c r="Z457" i="14" s="1"/>
  <c r="Z540" i="14" s="1"/>
  <c r="Y378" i="14"/>
  <c r="X378" i="14"/>
  <c r="X457" i="14" s="1"/>
  <c r="X540" i="14" s="1"/>
  <c r="W378" i="14"/>
  <c r="V378" i="14"/>
  <c r="V457" i="14" s="1"/>
  <c r="V540" i="14" s="1"/>
  <c r="U378" i="14"/>
  <c r="T378" i="14"/>
  <c r="T457" i="14" s="1"/>
  <c r="T540" i="14" s="1"/>
  <c r="S378" i="14"/>
  <c r="R378" i="14"/>
  <c r="R457" i="14" s="1"/>
  <c r="R540" i="14" s="1"/>
  <c r="Q378" i="14"/>
  <c r="P378" i="14"/>
  <c r="P457" i="14" s="1"/>
  <c r="P540" i="14" s="1"/>
  <c r="O378" i="14"/>
  <c r="N378" i="14"/>
  <c r="N540" i="14" s="1"/>
  <c r="M378" i="14"/>
  <c r="AH377" i="14"/>
  <c r="AA377" i="14"/>
  <c r="Z377" i="14"/>
  <c r="Z456" i="14" s="1"/>
  <c r="Z539" i="14" s="1"/>
  <c r="Y377" i="14"/>
  <c r="X377" i="14"/>
  <c r="X456" i="14" s="1"/>
  <c r="X539" i="14" s="1"/>
  <c r="W377" i="14"/>
  <c r="V377" i="14"/>
  <c r="V456" i="14" s="1"/>
  <c r="V539" i="14" s="1"/>
  <c r="U377" i="14"/>
  <c r="T377" i="14"/>
  <c r="T456" i="14" s="1"/>
  <c r="T539" i="14" s="1"/>
  <c r="S377" i="14"/>
  <c r="AE393" i="14" s="1"/>
  <c r="R377" i="14"/>
  <c r="R456" i="14" s="1"/>
  <c r="R539" i="14" s="1"/>
  <c r="Q377" i="14"/>
  <c r="P377" i="14"/>
  <c r="P456" i="14" s="1"/>
  <c r="P539" i="14" s="1"/>
  <c r="O377" i="14"/>
  <c r="N377" i="14"/>
  <c r="N539" i="14" s="1"/>
  <c r="M377" i="14"/>
  <c r="AH376" i="14"/>
  <c r="AA376" i="14"/>
  <c r="Z376" i="14"/>
  <c r="Z455" i="14" s="1"/>
  <c r="Z538" i="14" s="1"/>
  <c r="Y376" i="14"/>
  <c r="X376" i="14"/>
  <c r="X455" i="14" s="1"/>
  <c r="X538" i="14" s="1"/>
  <c r="W376" i="14"/>
  <c r="V376" i="14"/>
  <c r="V455" i="14" s="1"/>
  <c r="V538" i="14" s="1"/>
  <c r="U376" i="14"/>
  <c r="T376" i="14"/>
  <c r="T455" i="14" s="1"/>
  <c r="T538" i="14" s="1"/>
  <c r="S376" i="14"/>
  <c r="AE392" i="14" s="1"/>
  <c r="R376" i="14"/>
  <c r="R455" i="14" s="1"/>
  <c r="R538" i="14" s="1"/>
  <c r="Q376" i="14"/>
  <c r="P376" i="14"/>
  <c r="P455" i="14" s="1"/>
  <c r="P538" i="14" s="1"/>
  <c r="O376" i="14"/>
  <c r="N376" i="14"/>
  <c r="N538" i="14" s="1"/>
  <c r="M376" i="14"/>
  <c r="AH375" i="14"/>
  <c r="AF375" i="14"/>
  <c r="AA375" i="14"/>
  <c r="Z375" i="14"/>
  <c r="Z454" i="14" s="1"/>
  <c r="Z537" i="14" s="1"/>
  <c r="Y375" i="14"/>
  <c r="X375" i="14"/>
  <c r="X454" i="14" s="1"/>
  <c r="X537" i="14" s="1"/>
  <c r="W375" i="14"/>
  <c r="V375" i="14"/>
  <c r="V454" i="14" s="1"/>
  <c r="V537" i="14" s="1"/>
  <c r="U375" i="14"/>
  <c r="T375" i="14"/>
  <c r="T454" i="14" s="1"/>
  <c r="T537" i="14" s="1"/>
  <c r="S375" i="14"/>
  <c r="R375" i="14"/>
  <c r="R454" i="14" s="1"/>
  <c r="R537" i="14" s="1"/>
  <c r="Q375" i="14"/>
  <c r="P375" i="14"/>
  <c r="P454" i="14" s="1"/>
  <c r="P537" i="14" s="1"/>
  <c r="O375" i="14"/>
  <c r="N375" i="14"/>
  <c r="N537" i="14" s="1"/>
  <c r="M375" i="14"/>
  <c r="AH374" i="14"/>
  <c r="AA374" i="14"/>
  <c r="Z374" i="14"/>
  <c r="Z453" i="14" s="1"/>
  <c r="Z536" i="14" s="1"/>
  <c r="Y374" i="14"/>
  <c r="X374" i="14"/>
  <c r="X453" i="14" s="1"/>
  <c r="X536" i="14" s="1"/>
  <c r="W374" i="14"/>
  <c r="V374" i="14"/>
  <c r="V453" i="14" s="1"/>
  <c r="V536" i="14" s="1"/>
  <c r="U374" i="14"/>
  <c r="T374" i="14"/>
  <c r="T453" i="14" s="1"/>
  <c r="T536" i="14" s="1"/>
  <c r="S374" i="14"/>
  <c r="R374" i="14"/>
  <c r="R453" i="14" s="1"/>
  <c r="R536" i="14" s="1"/>
  <c r="Q374" i="14"/>
  <c r="P374" i="14"/>
  <c r="P453" i="14" s="1"/>
  <c r="P536" i="14" s="1"/>
  <c r="O374" i="14"/>
  <c r="N374" i="14"/>
  <c r="N536" i="14" s="1"/>
  <c r="M374" i="14"/>
  <c r="AH373" i="14"/>
  <c r="AA373" i="14"/>
  <c r="Z373" i="14"/>
  <c r="Z452" i="14" s="1"/>
  <c r="Z535" i="14" s="1"/>
  <c r="Y373" i="14"/>
  <c r="X373" i="14"/>
  <c r="X452" i="14" s="1"/>
  <c r="X535" i="14" s="1"/>
  <c r="W373" i="14"/>
  <c r="V373" i="14"/>
  <c r="V452" i="14" s="1"/>
  <c r="V535" i="14" s="1"/>
  <c r="U373" i="14"/>
  <c r="T373" i="14"/>
  <c r="T452" i="14" s="1"/>
  <c r="T535" i="14" s="1"/>
  <c r="S373" i="14"/>
  <c r="AE389" i="14" s="1"/>
  <c r="R373" i="14"/>
  <c r="R452" i="14" s="1"/>
  <c r="R535" i="14" s="1"/>
  <c r="Q373" i="14"/>
  <c r="P373" i="14"/>
  <c r="P452" i="14" s="1"/>
  <c r="P535" i="14" s="1"/>
  <c r="O373" i="14"/>
  <c r="N373" i="14"/>
  <c r="N535" i="14" s="1"/>
  <c r="M373" i="14"/>
  <c r="AH372" i="14"/>
  <c r="AA372" i="14"/>
  <c r="Z372" i="14"/>
  <c r="Z451" i="14" s="1"/>
  <c r="Z534" i="14" s="1"/>
  <c r="Y372" i="14"/>
  <c r="X372" i="14"/>
  <c r="X451" i="14" s="1"/>
  <c r="X534" i="14" s="1"/>
  <c r="W372" i="14"/>
  <c r="V372" i="14"/>
  <c r="V451" i="14" s="1"/>
  <c r="V534" i="14" s="1"/>
  <c r="U372" i="14"/>
  <c r="T372" i="14"/>
  <c r="T451" i="14" s="1"/>
  <c r="T534" i="14" s="1"/>
  <c r="S372" i="14"/>
  <c r="AE388" i="14" s="1"/>
  <c r="R372" i="14"/>
  <c r="R451" i="14" s="1"/>
  <c r="R534" i="14" s="1"/>
  <c r="Q372" i="14"/>
  <c r="P372" i="14"/>
  <c r="P451" i="14" s="1"/>
  <c r="P534" i="14" s="1"/>
  <c r="O372" i="14"/>
  <c r="N372" i="14"/>
  <c r="N534" i="14" s="1"/>
  <c r="M372" i="14"/>
  <c r="AH371" i="14"/>
  <c r="AF371" i="14"/>
  <c r="AA371" i="14"/>
  <c r="Z371" i="14"/>
  <c r="Z450" i="14" s="1"/>
  <c r="Z533" i="14" s="1"/>
  <c r="Y371" i="14"/>
  <c r="X371" i="14"/>
  <c r="X450" i="14" s="1"/>
  <c r="X533" i="14" s="1"/>
  <c r="W371" i="14"/>
  <c r="V371" i="14"/>
  <c r="V450" i="14" s="1"/>
  <c r="V533" i="14" s="1"/>
  <c r="U371" i="14"/>
  <c r="T371" i="14"/>
  <c r="T450" i="14" s="1"/>
  <c r="T533" i="14" s="1"/>
  <c r="S371" i="14"/>
  <c r="R371" i="14"/>
  <c r="R450" i="14" s="1"/>
  <c r="R533" i="14" s="1"/>
  <c r="Q371" i="14"/>
  <c r="P371" i="14"/>
  <c r="P450" i="14" s="1"/>
  <c r="P533" i="14" s="1"/>
  <c r="O371" i="14"/>
  <c r="N371" i="14"/>
  <c r="N533" i="14" s="1"/>
  <c r="M371" i="14"/>
  <c r="AH370" i="14"/>
  <c r="AA370" i="14"/>
  <c r="Z370" i="14"/>
  <c r="Z449" i="14" s="1"/>
  <c r="Z532" i="14" s="1"/>
  <c r="Y370" i="14"/>
  <c r="X370" i="14"/>
  <c r="X449" i="14" s="1"/>
  <c r="X532" i="14" s="1"/>
  <c r="W370" i="14"/>
  <c r="V370" i="14"/>
  <c r="V449" i="14" s="1"/>
  <c r="V532" i="14" s="1"/>
  <c r="U370" i="14"/>
  <c r="T370" i="14"/>
  <c r="T449" i="14" s="1"/>
  <c r="T532" i="14" s="1"/>
  <c r="S370" i="14"/>
  <c r="R370" i="14"/>
  <c r="R449" i="14" s="1"/>
  <c r="R532" i="14" s="1"/>
  <c r="Q370" i="14"/>
  <c r="P370" i="14"/>
  <c r="P449" i="14" s="1"/>
  <c r="P532" i="14" s="1"/>
  <c r="O370" i="14"/>
  <c r="N370" i="14"/>
  <c r="N532" i="14" s="1"/>
  <c r="M370" i="14"/>
  <c r="AH369" i="14"/>
  <c r="AA369" i="14"/>
  <c r="Z369" i="14"/>
  <c r="Z448" i="14" s="1"/>
  <c r="Z531" i="14" s="1"/>
  <c r="Y369" i="14"/>
  <c r="X369" i="14"/>
  <c r="X448" i="14" s="1"/>
  <c r="X531" i="14" s="1"/>
  <c r="W369" i="14"/>
  <c r="V369" i="14"/>
  <c r="V448" i="14" s="1"/>
  <c r="V531" i="14" s="1"/>
  <c r="U369" i="14"/>
  <c r="T369" i="14"/>
  <c r="T448" i="14" s="1"/>
  <c r="T531" i="14" s="1"/>
  <c r="S369" i="14"/>
  <c r="AE385" i="14" s="1"/>
  <c r="R369" i="14"/>
  <c r="R448" i="14" s="1"/>
  <c r="R531" i="14" s="1"/>
  <c r="Q369" i="14"/>
  <c r="P369" i="14"/>
  <c r="P448" i="14" s="1"/>
  <c r="P531" i="14" s="1"/>
  <c r="O369" i="14"/>
  <c r="N369" i="14"/>
  <c r="N531" i="14" s="1"/>
  <c r="M369" i="14"/>
  <c r="AH368" i="14"/>
  <c r="AA368" i="14"/>
  <c r="Z368" i="14"/>
  <c r="Z447" i="14" s="1"/>
  <c r="Z530" i="14" s="1"/>
  <c r="Y368" i="14"/>
  <c r="X368" i="14"/>
  <c r="X447" i="14" s="1"/>
  <c r="X530" i="14" s="1"/>
  <c r="W368" i="14"/>
  <c r="V368" i="14"/>
  <c r="V447" i="14" s="1"/>
  <c r="V530" i="14" s="1"/>
  <c r="U368" i="14"/>
  <c r="T368" i="14"/>
  <c r="T447" i="14" s="1"/>
  <c r="T530" i="14" s="1"/>
  <c r="S368" i="14"/>
  <c r="AE384" i="14" s="1"/>
  <c r="R368" i="14"/>
  <c r="R447" i="14" s="1"/>
  <c r="R530" i="14" s="1"/>
  <c r="Q368" i="14"/>
  <c r="P368" i="14"/>
  <c r="P447" i="14" s="1"/>
  <c r="P530" i="14" s="1"/>
  <c r="O368" i="14"/>
  <c r="N368" i="14"/>
  <c r="N530" i="14" s="1"/>
  <c r="M368" i="14"/>
  <c r="AH367" i="14"/>
  <c r="AF367" i="14"/>
  <c r="AA367" i="14"/>
  <c r="Z367" i="14"/>
  <c r="Z446" i="14" s="1"/>
  <c r="Z529" i="14" s="1"/>
  <c r="Y367" i="14"/>
  <c r="X367" i="14"/>
  <c r="X446" i="14" s="1"/>
  <c r="X529" i="14" s="1"/>
  <c r="W367" i="14"/>
  <c r="V367" i="14"/>
  <c r="V446" i="14" s="1"/>
  <c r="V529" i="14" s="1"/>
  <c r="U367" i="14"/>
  <c r="T367" i="14"/>
  <c r="T446" i="14" s="1"/>
  <c r="T529" i="14" s="1"/>
  <c r="S367" i="14"/>
  <c r="R367" i="14"/>
  <c r="R446" i="14" s="1"/>
  <c r="R529" i="14" s="1"/>
  <c r="Q367" i="14"/>
  <c r="P367" i="14"/>
  <c r="P446" i="14" s="1"/>
  <c r="P529" i="14" s="1"/>
  <c r="O367" i="14"/>
  <c r="N367" i="14"/>
  <c r="N529" i="14" s="1"/>
  <c r="M367" i="14"/>
  <c r="AH366" i="14"/>
  <c r="AA366" i="14"/>
  <c r="Z366" i="14"/>
  <c r="Z445" i="14" s="1"/>
  <c r="Z528" i="14" s="1"/>
  <c r="Y366" i="14"/>
  <c r="X366" i="14"/>
  <c r="X445" i="14" s="1"/>
  <c r="X528" i="14" s="1"/>
  <c r="W366" i="14"/>
  <c r="V366" i="14"/>
  <c r="V445" i="14" s="1"/>
  <c r="V528" i="14" s="1"/>
  <c r="U366" i="14"/>
  <c r="T366" i="14"/>
  <c r="T445" i="14" s="1"/>
  <c r="T528" i="14" s="1"/>
  <c r="S366" i="14"/>
  <c r="R366" i="14"/>
  <c r="R445" i="14" s="1"/>
  <c r="R528" i="14" s="1"/>
  <c r="Q366" i="14"/>
  <c r="P366" i="14"/>
  <c r="P445" i="14" s="1"/>
  <c r="P528" i="14" s="1"/>
  <c r="O366" i="14"/>
  <c r="N366" i="14"/>
  <c r="N528" i="14" s="1"/>
  <c r="M366" i="14"/>
  <c r="AH365" i="14"/>
  <c r="AA365" i="14"/>
  <c r="Z365" i="14"/>
  <c r="Z444" i="14" s="1"/>
  <c r="Z527" i="14" s="1"/>
  <c r="Y365" i="14"/>
  <c r="X365" i="14"/>
  <c r="X444" i="14" s="1"/>
  <c r="X527" i="14" s="1"/>
  <c r="W365" i="14"/>
  <c r="V365" i="14"/>
  <c r="V444" i="14" s="1"/>
  <c r="V527" i="14" s="1"/>
  <c r="U365" i="14"/>
  <c r="T365" i="14"/>
  <c r="T444" i="14" s="1"/>
  <c r="T527" i="14" s="1"/>
  <c r="S365" i="14"/>
  <c r="AE381" i="14" s="1"/>
  <c r="R365" i="14"/>
  <c r="R444" i="14" s="1"/>
  <c r="R527" i="14" s="1"/>
  <c r="Q365" i="14"/>
  <c r="P365" i="14"/>
  <c r="P444" i="14" s="1"/>
  <c r="P527" i="14" s="1"/>
  <c r="O365" i="14"/>
  <c r="N365" i="14"/>
  <c r="N527" i="14" s="1"/>
  <c r="M365" i="14"/>
  <c r="AH364" i="14"/>
  <c r="AA364" i="14"/>
  <c r="Z364" i="14"/>
  <c r="Z443" i="14" s="1"/>
  <c r="Z526" i="14" s="1"/>
  <c r="Y364" i="14"/>
  <c r="X364" i="14"/>
  <c r="X443" i="14" s="1"/>
  <c r="X526" i="14" s="1"/>
  <c r="W364" i="14"/>
  <c r="V364" i="14"/>
  <c r="V443" i="14" s="1"/>
  <c r="V526" i="14" s="1"/>
  <c r="U364" i="14"/>
  <c r="T364" i="14"/>
  <c r="T443" i="14" s="1"/>
  <c r="T526" i="14" s="1"/>
  <c r="S364" i="14"/>
  <c r="AE380" i="14" s="1"/>
  <c r="AG380" i="14" s="1"/>
  <c r="R364" i="14"/>
  <c r="R443" i="14" s="1"/>
  <c r="R526" i="14" s="1"/>
  <c r="Q364" i="14"/>
  <c r="P364" i="14"/>
  <c r="P443" i="14" s="1"/>
  <c r="P526" i="14" s="1"/>
  <c r="O364" i="14"/>
  <c r="N364" i="14"/>
  <c r="N526" i="14" s="1"/>
  <c r="M364" i="14"/>
  <c r="AH363" i="14"/>
  <c r="AF363" i="14"/>
  <c r="AA363" i="14"/>
  <c r="Z363" i="14"/>
  <c r="Z442" i="14" s="1"/>
  <c r="Z525" i="14" s="1"/>
  <c r="Y363" i="14"/>
  <c r="X363" i="14"/>
  <c r="X442" i="14" s="1"/>
  <c r="X525" i="14" s="1"/>
  <c r="W363" i="14"/>
  <c r="V363" i="14"/>
  <c r="V442" i="14" s="1"/>
  <c r="V525" i="14" s="1"/>
  <c r="U363" i="14"/>
  <c r="T363" i="14"/>
  <c r="T442" i="14" s="1"/>
  <c r="T525" i="14" s="1"/>
  <c r="S363" i="14"/>
  <c r="R363" i="14"/>
  <c r="R442" i="14" s="1"/>
  <c r="R525" i="14" s="1"/>
  <c r="Q363" i="14"/>
  <c r="P363" i="14"/>
  <c r="P442" i="14" s="1"/>
  <c r="P525" i="14" s="1"/>
  <c r="O363" i="14"/>
  <c r="N363" i="14"/>
  <c r="M363" i="14"/>
  <c r="AH362" i="14"/>
  <c r="AA362" i="14"/>
  <c r="Z362" i="14"/>
  <c r="Z441" i="14" s="1"/>
  <c r="Z524" i="14" s="1"/>
  <c r="Y362" i="14"/>
  <c r="X362" i="14"/>
  <c r="X441" i="14" s="1"/>
  <c r="X524" i="14" s="1"/>
  <c r="W362" i="14"/>
  <c r="V362" i="14"/>
  <c r="V441" i="14" s="1"/>
  <c r="V524" i="14" s="1"/>
  <c r="U362" i="14"/>
  <c r="T362" i="14"/>
  <c r="T441" i="14" s="1"/>
  <c r="T524" i="14" s="1"/>
  <c r="S362" i="14"/>
  <c r="R362" i="14"/>
  <c r="R441" i="14" s="1"/>
  <c r="R524" i="14" s="1"/>
  <c r="Q362" i="14"/>
  <c r="P362" i="14"/>
  <c r="P441" i="14" s="1"/>
  <c r="P524" i="14" s="1"/>
  <c r="O362" i="14"/>
  <c r="N362" i="14"/>
  <c r="M362" i="14"/>
  <c r="AH361" i="14"/>
  <c r="AA361" i="14"/>
  <c r="Z361" i="14"/>
  <c r="Z440" i="14" s="1"/>
  <c r="Z523" i="14" s="1"/>
  <c r="Y361" i="14"/>
  <c r="X361" i="14"/>
  <c r="X440" i="14" s="1"/>
  <c r="X523" i="14" s="1"/>
  <c r="W361" i="14"/>
  <c r="V361" i="14"/>
  <c r="V440" i="14" s="1"/>
  <c r="V523" i="14" s="1"/>
  <c r="U361" i="14"/>
  <c r="T361" i="14"/>
  <c r="T440" i="14" s="1"/>
  <c r="T523" i="14" s="1"/>
  <c r="S361" i="14"/>
  <c r="AE377" i="14" s="1"/>
  <c r="R361" i="14"/>
  <c r="R440" i="14" s="1"/>
  <c r="R523" i="14" s="1"/>
  <c r="Q361" i="14"/>
  <c r="P361" i="14"/>
  <c r="P440" i="14" s="1"/>
  <c r="P523" i="14" s="1"/>
  <c r="O361" i="14"/>
  <c r="N361" i="14"/>
  <c r="M361" i="14"/>
  <c r="AA360" i="14"/>
  <c r="Z360" i="14"/>
  <c r="Z439" i="14" s="1"/>
  <c r="Z522" i="14" s="1"/>
  <c r="Y360" i="14"/>
  <c r="X360" i="14"/>
  <c r="X439" i="14" s="1"/>
  <c r="X522" i="14" s="1"/>
  <c r="W360" i="14"/>
  <c r="V360" i="14"/>
  <c r="V439" i="14" s="1"/>
  <c r="V522" i="14" s="1"/>
  <c r="U360" i="14"/>
  <c r="T360" i="14"/>
  <c r="T439" i="14" s="1"/>
  <c r="T522" i="14" s="1"/>
  <c r="S360" i="14"/>
  <c r="R360" i="14"/>
  <c r="R439" i="14" s="1"/>
  <c r="R522" i="14" s="1"/>
  <c r="Q360" i="14"/>
  <c r="P360" i="14"/>
  <c r="P439" i="14" s="1"/>
  <c r="P522" i="14" s="1"/>
  <c r="O360" i="14"/>
  <c r="N360" i="14"/>
  <c r="N522" i="14" s="1"/>
  <c r="M360" i="14"/>
  <c r="AA359" i="14"/>
  <c r="Z359" i="14"/>
  <c r="Z438" i="14" s="1"/>
  <c r="Z521" i="14" s="1"/>
  <c r="Y359" i="14"/>
  <c r="X359" i="14"/>
  <c r="X438" i="14" s="1"/>
  <c r="X521" i="14" s="1"/>
  <c r="W359" i="14"/>
  <c r="V359" i="14"/>
  <c r="V438" i="14" s="1"/>
  <c r="V521" i="14" s="1"/>
  <c r="U359" i="14"/>
  <c r="T359" i="14"/>
  <c r="T438" i="14" s="1"/>
  <c r="T521" i="14" s="1"/>
  <c r="S359" i="14"/>
  <c r="R359" i="14"/>
  <c r="R438" i="14" s="1"/>
  <c r="R521" i="14" s="1"/>
  <c r="Q359" i="14"/>
  <c r="P359" i="14"/>
  <c r="P438" i="14" s="1"/>
  <c r="P521" i="14" s="1"/>
  <c r="O359" i="14"/>
  <c r="N359" i="14"/>
  <c r="M359" i="14"/>
  <c r="AH358" i="14"/>
  <c r="AF358" i="14"/>
  <c r="AA358" i="14"/>
  <c r="Z358" i="14"/>
  <c r="Z437" i="14" s="1"/>
  <c r="Z520" i="14" s="1"/>
  <c r="Y358" i="14"/>
  <c r="X358" i="14"/>
  <c r="X437" i="14" s="1"/>
  <c r="X520" i="14" s="1"/>
  <c r="W358" i="14"/>
  <c r="V358" i="14"/>
  <c r="V437" i="14" s="1"/>
  <c r="V520" i="14" s="1"/>
  <c r="U358" i="14"/>
  <c r="T358" i="14"/>
  <c r="T437" i="14" s="1"/>
  <c r="T520" i="14" s="1"/>
  <c r="S358" i="14"/>
  <c r="R358" i="14"/>
  <c r="R437" i="14" s="1"/>
  <c r="R520" i="14" s="1"/>
  <c r="Q358" i="14"/>
  <c r="P358" i="14"/>
  <c r="P437" i="14" s="1"/>
  <c r="P520" i="14" s="1"/>
  <c r="O358" i="14"/>
  <c r="N358" i="14"/>
  <c r="M358" i="14"/>
  <c r="AH357" i="14"/>
  <c r="AF357" i="14"/>
  <c r="AA357" i="14"/>
  <c r="Z357" i="14"/>
  <c r="Z436" i="14" s="1"/>
  <c r="Z519" i="14" s="1"/>
  <c r="Y357" i="14"/>
  <c r="X357" i="14"/>
  <c r="X436" i="14" s="1"/>
  <c r="X519" i="14" s="1"/>
  <c r="W357" i="14"/>
  <c r="V357" i="14"/>
  <c r="V436" i="14" s="1"/>
  <c r="V519" i="14" s="1"/>
  <c r="U357" i="14"/>
  <c r="T357" i="14"/>
  <c r="T436" i="14" s="1"/>
  <c r="T519" i="14" s="1"/>
  <c r="S357" i="14"/>
  <c r="AE373" i="14" s="1"/>
  <c r="R357" i="14"/>
  <c r="R436" i="14" s="1"/>
  <c r="R519" i="14" s="1"/>
  <c r="Q357" i="14"/>
  <c r="P357" i="14"/>
  <c r="P436" i="14" s="1"/>
  <c r="P519" i="14" s="1"/>
  <c r="O357" i="14"/>
  <c r="N357" i="14"/>
  <c r="M357" i="14"/>
  <c r="AH356" i="14"/>
  <c r="AF356" i="14"/>
  <c r="AA356" i="14"/>
  <c r="Z356" i="14"/>
  <c r="Z435" i="14" s="1"/>
  <c r="Z518" i="14" s="1"/>
  <c r="Y356" i="14"/>
  <c r="X356" i="14"/>
  <c r="X435" i="14" s="1"/>
  <c r="X518" i="14" s="1"/>
  <c r="W356" i="14"/>
  <c r="V356" i="14"/>
  <c r="V435" i="14" s="1"/>
  <c r="V518" i="14" s="1"/>
  <c r="U356" i="14"/>
  <c r="T356" i="14"/>
  <c r="T435" i="14" s="1"/>
  <c r="T518" i="14" s="1"/>
  <c r="S356" i="14"/>
  <c r="AE372" i="14" s="1"/>
  <c r="R356" i="14"/>
  <c r="R435" i="14" s="1"/>
  <c r="R518" i="14" s="1"/>
  <c r="Q356" i="14"/>
  <c r="P356" i="14"/>
  <c r="P435" i="14" s="1"/>
  <c r="P518" i="14" s="1"/>
  <c r="O356" i="14"/>
  <c r="N356" i="14"/>
  <c r="M356" i="14"/>
  <c r="AH355" i="14"/>
  <c r="AF355" i="14"/>
  <c r="AA355" i="14"/>
  <c r="Z355" i="14"/>
  <c r="Z434" i="14" s="1"/>
  <c r="Z517" i="14" s="1"/>
  <c r="Y355" i="14"/>
  <c r="X355" i="14"/>
  <c r="X434" i="14" s="1"/>
  <c r="X517" i="14" s="1"/>
  <c r="W355" i="14"/>
  <c r="V355" i="14"/>
  <c r="V434" i="14" s="1"/>
  <c r="V517" i="14" s="1"/>
  <c r="U355" i="14"/>
  <c r="T355" i="14"/>
  <c r="T434" i="14" s="1"/>
  <c r="T517" i="14" s="1"/>
  <c r="S355" i="14"/>
  <c r="R355" i="14"/>
  <c r="R434" i="14" s="1"/>
  <c r="R517" i="14" s="1"/>
  <c r="Q355" i="14"/>
  <c r="P355" i="14"/>
  <c r="P434" i="14" s="1"/>
  <c r="P517" i="14" s="1"/>
  <c r="O355" i="14"/>
  <c r="N355" i="14"/>
  <c r="M355" i="14"/>
  <c r="AH354" i="14"/>
  <c r="AF354" i="14"/>
  <c r="AA354" i="14"/>
  <c r="Z354" i="14"/>
  <c r="Z433" i="14" s="1"/>
  <c r="Z516" i="14" s="1"/>
  <c r="Y354" i="14"/>
  <c r="X354" i="14"/>
  <c r="X433" i="14" s="1"/>
  <c r="X516" i="14" s="1"/>
  <c r="W354" i="14"/>
  <c r="V354" i="14"/>
  <c r="V433" i="14" s="1"/>
  <c r="V516" i="14" s="1"/>
  <c r="U354" i="14"/>
  <c r="T354" i="14"/>
  <c r="T433" i="14" s="1"/>
  <c r="T516" i="14" s="1"/>
  <c r="S354" i="14"/>
  <c r="R354" i="14"/>
  <c r="R433" i="14" s="1"/>
  <c r="R516" i="14" s="1"/>
  <c r="Q354" i="14"/>
  <c r="P354" i="14"/>
  <c r="P433" i="14" s="1"/>
  <c r="P516" i="14" s="1"/>
  <c r="O354" i="14"/>
  <c r="N354" i="14"/>
  <c r="M354" i="14"/>
  <c r="AH353" i="14"/>
  <c r="AF353" i="14"/>
  <c r="AA353" i="14"/>
  <c r="Z353" i="14"/>
  <c r="Z432" i="14" s="1"/>
  <c r="Z515" i="14" s="1"/>
  <c r="Y353" i="14"/>
  <c r="X353" i="14"/>
  <c r="X432" i="14" s="1"/>
  <c r="X515" i="14" s="1"/>
  <c r="W353" i="14"/>
  <c r="V353" i="14"/>
  <c r="V432" i="14" s="1"/>
  <c r="V515" i="14" s="1"/>
  <c r="U353" i="14"/>
  <c r="T353" i="14"/>
  <c r="T432" i="14" s="1"/>
  <c r="T515" i="14" s="1"/>
  <c r="S353" i="14"/>
  <c r="AE369" i="14" s="1"/>
  <c r="R353" i="14"/>
  <c r="R432" i="14" s="1"/>
  <c r="R515" i="14" s="1"/>
  <c r="Q353" i="14"/>
  <c r="P353" i="14"/>
  <c r="P432" i="14" s="1"/>
  <c r="P515" i="14" s="1"/>
  <c r="O353" i="14"/>
  <c r="N353" i="14"/>
  <c r="M353" i="14"/>
  <c r="AH352" i="14"/>
  <c r="AF352" i="14"/>
  <c r="AA352" i="14"/>
  <c r="Z352" i="14"/>
  <c r="Z431" i="14" s="1"/>
  <c r="Z514" i="14" s="1"/>
  <c r="Y352" i="14"/>
  <c r="X352" i="14"/>
  <c r="X431" i="14" s="1"/>
  <c r="X514" i="14" s="1"/>
  <c r="W352" i="14"/>
  <c r="V352" i="14"/>
  <c r="V431" i="14" s="1"/>
  <c r="V514" i="14" s="1"/>
  <c r="U352" i="14"/>
  <c r="T352" i="14"/>
  <c r="T431" i="14" s="1"/>
  <c r="T514" i="14" s="1"/>
  <c r="S352" i="14"/>
  <c r="AE368" i="14" s="1"/>
  <c r="R352" i="14"/>
  <c r="R431" i="14" s="1"/>
  <c r="R514" i="14" s="1"/>
  <c r="Q352" i="14"/>
  <c r="P352" i="14"/>
  <c r="P431" i="14" s="1"/>
  <c r="P514" i="14" s="1"/>
  <c r="O352" i="14"/>
  <c r="N352" i="14"/>
  <c r="M352" i="14"/>
  <c r="AH351" i="14"/>
  <c r="AF351" i="14"/>
  <c r="AA351" i="14"/>
  <c r="Z351" i="14"/>
  <c r="Z430" i="14" s="1"/>
  <c r="Z513" i="14" s="1"/>
  <c r="Y351" i="14"/>
  <c r="X351" i="14"/>
  <c r="X430" i="14" s="1"/>
  <c r="X513" i="14" s="1"/>
  <c r="W351" i="14"/>
  <c r="V351" i="14"/>
  <c r="V430" i="14" s="1"/>
  <c r="V513" i="14" s="1"/>
  <c r="U351" i="14"/>
  <c r="T351" i="14"/>
  <c r="T430" i="14" s="1"/>
  <c r="T513" i="14" s="1"/>
  <c r="S351" i="14"/>
  <c r="R351" i="14"/>
  <c r="R430" i="14" s="1"/>
  <c r="R513" i="14" s="1"/>
  <c r="Q351" i="14"/>
  <c r="P351" i="14"/>
  <c r="P430" i="14" s="1"/>
  <c r="P513" i="14" s="1"/>
  <c r="O351" i="14"/>
  <c r="N351" i="14"/>
  <c r="M351" i="14"/>
  <c r="AH350" i="14"/>
  <c r="AF350" i="14"/>
  <c r="AA350" i="14"/>
  <c r="Z350" i="14"/>
  <c r="Z429" i="14" s="1"/>
  <c r="Z512" i="14" s="1"/>
  <c r="Y350" i="14"/>
  <c r="X350" i="14"/>
  <c r="X429" i="14" s="1"/>
  <c r="X512" i="14" s="1"/>
  <c r="W350" i="14"/>
  <c r="V350" i="14"/>
  <c r="V429" i="14" s="1"/>
  <c r="V512" i="14" s="1"/>
  <c r="U350" i="14"/>
  <c r="T350" i="14"/>
  <c r="T429" i="14" s="1"/>
  <c r="T512" i="14" s="1"/>
  <c r="S350" i="14"/>
  <c r="R350" i="14"/>
  <c r="R429" i="14" s="1"/>
  <c r="R512" i="14" s="1"/>
  <c r="Q350" i="14"/>
  <c r="P350" i="14"/>
  <c r="P429" i="14" s="1"/>
  <c r="P512" i="14" s="1"/>
  <c r="O350" i="14"/>
  <c r="N350" i="14"/>
  <c r="M350" i="14"/>
  <c r="AH349" i="14"/>
  <c r="AF349" i="14"/>
  <c r="AA349" i="14"/>
  <c r="Z349" i="14"/>
  <c r="Z428" i="14" s="1"/>
  <c r="Z511" i="14" s="1"/>
  <c r="Y349" i="14"/>
  <c r="X349" i="14"/>
  <c r="X428" i="14" s="1"/>
  <c r="X511" i="14" s="1"/>
  <c r="W349" i="14"/>
  <c r="V349" i="14"/>
  <c r="V428" i="14" s="1"/>
  <c r="V511" i="14" s="1"/>
  <c r="U349" i="14"/>
  <c r="T349" i="14"/>
  <c r="T428" i="14" s="1"/>
  <c r="T511" i="14" s="1"/>
  <c r="S349" i="14"/>
  <c r="AE365" i="14" s="1"/>
  <c r="R349" i="14"/>
  <c r="R428" i="14" s="1"/>
  <c r="R511" i="14" s="1"/>
  <c r="Q349" i="14"/>
  <c r="P349" i="14"/>
  <c r="P428" i="14" s="1"/>
  <c r="P511" i="14" s="1"/>
  <c r="O349" i="14"/>
  <c r="N349" i="14"/>
  <c r="M349" i="14"/>
  <c r="AH348" i="14"/>
  <c r="AF348" i="14"/>
  <c r="AA348" i="14"/>
  <c r="Z348" i="14"/>
  <c r="Z427" i="14" s="1"/>
  <c r="Z510" i="14" s="1"/>
  <c r="Y348" i="14"/>
  <c r="X348" i="14"/>
  <c r="X427" i="14" s="1"/>
  <c r="X510" i="14" s="1"/>
  <c r="W348" i="14"/>
  <c r="V348" i="14"/>
  <c r="V427" i="14" s="1"/>
  <c r="V510" i="14" s="1"/>
  <c r="U348" i="14"/>
  <c r="T348" i="14"/>
  <c r="T427" i="14" s="1"/>
  <c r="T510" i="14" s="1"/>
  <c r="S348" i="14"/>
  <c r="AE364" i="14" s="1"/>
  <c r="R348" i="14"/>
  <c r="R427" i="14" s="1"/>
  <c r="R510" i="14" s="1"/>
  <c r="Q348" i="14"/>
  <c r="P348" i="14"/>
  <c r="P427" i="14" s="1"/>
  <c r="P510" i="14" s="1"/>
  <c r="O348" i="14"/>
  <c r="N348" i="14"/>
  <c r="N510" i="14" s="1"/>
  <c r="M348" i="14"/>
  <c r="AH347" i="14"/>
  <c r="AF347" i="14"/>
  <c r="AA347" i="14"/>
  <c r="Z347" i="14"/>
  <c r="Z426" i="14" s="1"/>
  <c r="Z509" i="14" s="1"/>
  <c r="Y347" i="14"/>
  <c r="X347" i="14"/>
  <c r="X426" i="14" s="1"/>
  <c r="X509" i="14" s="1"/>
  <c r="W347" i="14"/>
  <c r="V347" i="14"/>
  <c r="V426" i="14" s="1"/>
  <c r="V509" i="14" s="1"/>
  <c r="U347" i="14"/>
  <c r="T347" i="14"/>
  <c r="T426" i="14" s="1"/>
  <c r="T509" i="14" s="1"/>
  <c r="S347" i="14"/>
  <c r="R347" i="14"/>
  <c r="R426" i="14" s="1"/>
  <c r="R509" i="14" s="1"/>
  <c r="Q347" i="14"/>
  <c r="P347" i="14"/>
  <c r="P426" i="14" s="1"/>
  <c r="P509" i="14" s="1"/>
  <c r="O347" i="14"/>
  <c r="N347" i="14"/>
  <c r="N509" i="14" s="1"/>
  <c r="M347" i="14"/>
  <c r="AH346" i="14"/>
  <c r="AF346" i="14"/>
  <c r="AA346" i="14"/>
  <c r="Z346" i="14"/>
  <c r="Z425" i="14" s="1"/>
  <c r="Z508" i="14" s="1"/>
  <c r="Y346" i="14"/>
  <c r="X346" i="14"/>
  <c r="X425" i="14" s="1"/>
  <c r="X508" i="14" s="1"/>
  <c r="W346" i="14"/>
  <c r="V346" i="14"/>
  <c r="V425" i="14" s="1"/>
  <c r="V508" i="14" s="1"/>
  <c r="U346" i="14"/>
  <c r="T346" i="14"/>
  <c r="T425" i="14" s="1"/>
  <c r="T508" i="14" s="1"/>
  <c r="S346" i="14"/>
  <c r="R346" i="14"/>
  <c r="R425" i="14" s="1"/>
  <c r="R508" i="14" s="1"/>
  <c r="Q346" i="14"/>
  <c r="P346" i="14"/>
  <c r="P425" i="14" s="1"/>
  <c r="P508" i="14" s="1"/>
  <c r="O346" i="14"/>
  <c r="N346" i="14"/>
  <c r="N508" i="14" s="1"/>
  <c r="M346" i="14"/>
  <c r="AH345" i="14"/>
  <c r="AF345" i="14"/>
  <c r="AA345" i="14"/>
  <c r="Z345" i="14"/>
  <c r="Z424" i="14" s="1"/>
  <c r="Z507" i="14" s="1"/>
  <c r="Y345" i="14"/>
  <c r="X345" i="14"/>
  <c r="X424" i="14" s="1"/>
  <c r="X507" i="14" s="1"/>
  <c r="W345" i="14"/>
  <c r="V345" i="14"/>
  <c r="V424" i="14" s="1"/>
  <c r="V507" i="14" s="1"/>
  <c r="U345" i="14"/>
  <c r="T345" i="14"/>
  <c r="T424" i="14" s="1"/>
  <c r="T507" i="14" s="1"/>
  <c r="S345" i="14"/>
  <c r="AE361" i="14" s="1"/>
  <c r="R345" i="14"/>
  <c r="R424" i="14" s="1"/>
  <c r="R507" i="14" s="1"/>
  <c r="Q345" i="14"/>
  <c r="P345" i="14"/>
  <c r="P424" i="14" s="1"/>
  <c r="P507" i="14" s="1"/>
  <c r="O345" i="14"/>
  <c r="N345" i="14"/>
  <c r="N507" i="14" s="1"/>
  <c r="M345" i="14"/>
  <c r="AH344" i="14"/>
  <c r="AF344" i="14"/>
  <c r="AA344" i="14"/>
  <c r="Z344" i="14"/>
  <c r="Z423" i="14" s="1"/>
  <c r="Z506" i="14" s="1"/>
  <c r="Y344" i="14"/>
  <c r="X344" i="14"/>
  <c r="X423" i="14" s="1"/>
  <c r="X506" i="14" s="1"/>
  <c r="W344" i="14"/>
  <c r="V344" i="14"/>
  <c r="V423" i="14" s="1"/>
  <c r="V506" i="14" s="1"/>
  <c r="U344" i="14"/>
  <c r="T344" i="14"/>
  <c r="T423" i="14" s="1"/>
  <c r="T506" i="14" s="1"/>
  <c r="S344" i="14"/>
  <c r="R344" i="14"/>
  <c r="R423" i="14" s="1"/>
  <c r="R506" i="14" s="1"/>
  <c r="Q344" i="14"/>
  <c r="P344" i="14"/>
  <c r="P423" i="14" s="1"/>
  <c r="P506" i="14" s="1"/>
  <c r="O344" i="14"/>
  <c r="N344" i="14"/>
  <c r="N506" i="14" s="1"/>
  <c r="M344" i="14"/>
  <c r="AH343" i="14"/>
  <c r="AF343" i="14"/>
  <c r="AA343" i="14"/>
  <c r="Z343" i="14"/>
  <c r="Z422" i="14" s="1"/>
  <c r="Z505" i="14" s="1"/>
  <c r="Y343" i="14"/>
  <c r="X343" i="14"/>
  <c r="X422" i="14" s="1"/>
  <c r="X505" i="14" s="1"/>
  <c r="W343" i="14"/>
  <c r="V343" i="14"/>
  <c r="V422" i="14" s="1"/>
  <c r="V505" i="14" s="1"/>
  <c r="U343" i="14"/>
  <c r="AE357" i="14" s="1"/>
  <c r="T343" i="14"/>
  <c r="T422" i="14" s="1"/>
  <c r="T505" i="14" s="1"/>
  <c r="S343" i="14"/>
  <c r="R343" i="14"/>
  <c r="R422" i="14" s="1"/>
  <c r="R505" i="14" s="1"/>
  <c r="Q343" i="14"/>
  <c r="P343" i="14"/>
  <c r="P422" i="14" s="1"/>
  <c r="P505" i="14" s="1"/>
  <c r="O343" i="14"/>
  <c r="N343" i="14"/>
  <c r="N505" i="14" s="1"/>
  <c r="M343" i="14"/>
  <c r="AH342" i="14"/>
  <c r="AF342" i="14"/>
  <c r="AA342" i="14"/>
  <c r="Z342" i="14"/>
  <c r="Z421" i="14" s="1"/>
  <c r="Z504" i="14" s="1"/>
  <c r="Y342" i="14"/>
  <c r="X342" i="14"/>
  <c r="X421" i="14" s="1"/>
  <c r="X504" i="14" s="1"/>
  <c r="W342" i="14"/>
  <c r="V342" i="14"/>
  <c r="V421" i="14" s="1"/>
  <c r="V504" i="14" s="1"/>
  <c r="U342" i="14"/>
  <c r="AE356" i="14" s="1"/>
  <c r="T342" i="14"/>
  <c r="T421" i="14" s="1"/>
  <c r="T504" i="14" s="1"/>
  <c r="S342" i="14"/>
  <c r="R342" i="14"/>
  <c r="R421" i="14" s="1"/>
  <c r="R504" i="14" s="1"/>
  <c r="Q342" i="14"/>
  <c r="P342" i="14"/>
  <c r="P421" i="14" s="1"/>
  <c r="P504" i="14" s="1"/>
  <c r="O342" i="14"/>
  <c r="N342" i="14"/>
  <c r="N504" i="14" s="1"/>
  <c r="M342" i="14"/>
  <c r="AH341" i="14"/>
  <c r="AF341" i="14"/>
  <c r="AA341" i="14"/>
  <c r="Z341" i="14"/>
  <c r="Z420" i="14" s="1"/>
  <c r="Z503" i="14" s="1"/>
  <c r="Y341" i="14"/>
  <c r="X341" i="14"/>
  <c r="X420" i="14" s="1"/>
  <c r="X503" i="14" s="1"/>
  <c r="W341" i="14"/>
  <c r="V341" i="14"/>
  <c r="V420" i="14" s="1"/>
  <c r="V503" i="14" s="1"/>
  <c r="U341" i="14"/>
  <c r="T341" i="14"/>
  <c r="T420" i="14" s="1"/>
  <c r="T503" i="14" s="1"/>
  <c r="S341" i="14"/>
  <c r="R341" i="14"/>
  <c r="R420" i="14" s="1"/>
  <c r="R503" i="14" s="1"/>
  <c r="Q341" i="14"/>
  <c r="P341" i="14"/>
  <c r="P420" i="14" s="1"/>
  <c r="P503" i="14" s="1"/>
  <c r="O341" i="14"/>
  <c r="N341" i="14"/>
  <c r="N503" i="14" s="1"/>
  <c r="M341" i="14"/>
  <c r="AH340" i="14"/>
  <c r="AF340" i="14"/>
  <c r="AA340" i="14"/>
  <c r="Z340" i="14"/>
  <c r="Z419" i="14" s="1"/>
  <c r="Z502" i="14" s="1"/>
  <c r="Y340" i="14"/>
  <c r="X340" i="14"/>
  <c r="X419" i="14" s="1"/>
  <c r="X502" i="14" s="1"/>
  <c r="W340" i="14"/>
  <c r="V340" i="14"/>
  <c r="V419" i="14" s="1"/>
  <c r="V502" i="14" s="1"/>
  <c r="U340" i="14"/>
  <c r="T340" i="14"/>
  <c r="T419" i="14" s="1"/>
  <c r="T502" i="14" s="1"/>
  <c r="S340" i="14"/>
  <c r="R340" i="14"/>
  <c r="R419" i="14" s="1"/>
  <c r="R502" i="14" s="1"/>
  <c r="Q340" i="14"/>
  <c r="P340" i="14"/>
  <c r="P419" i="14" s="1"/>
  <c r="P502" i="14" s="1"/>
  <c r="O340" i="14"/>
  <c r="N340" i="14"/>
  <c r="N502" i="14" s="1"/>
  <c r="M340" i="14"/>
  <c r="AH339" i="14"/>
  <c r="AF339" i="14"/>
  <c r="AA339" i="14"/>
  <c r="Z339" i="14"/>
  <c r="Z418" i="14" s="1"/>
  <c r="Z501" i="14" s="1"/>
  <c r="Y339" i="14"/>
  <c r="X339" i="14"/>
  <c r="X418" i="14" s="1"/>
  <c r="X501" i="14" s="1"/>
  <c r="W339" i="14"/>
  <c r="V339" i="14"/>
  <c r="V418" i="14" s="1"/>
  <c r="V501" i="14" s="1"/>
  <c r="U339" i="14"/>
  <c r="AE353" i="14" s="1"/>
  <c r="T339" i="14"/>
  <c r="T418" i="14" s="1"/>
  <c r="T501" i="14" s="1"/>
  <c r="S339" i="14"/>
  <c r="R339" i="14"/>
  <c r="R418" i="14" s="1"/>
  <c r="R501" i="14" s="1"/>
  <c r="Q339" i="14"/>
  <c r="P339" i="14"/>
  <c r="P418" i="14" s="1"/>
  <c r="P501" i="14" s="1"/>
  <c r="O339" i="14"/>
  <c r="N339" i="14"/>
  <c r="N501" i="14" s="1"/>
  <c r="M339" i="14"/>
  <c r="AH338" i="14"/>
  <c r="AF338" i="14"/>
  <c r="AA338" i="14"/>
  <c r="Z338" i="14"/>
  <c r="Z417" i="14" s="1"/>
  <c r="Z500" i="14" s="1"/>
  <c r="Y338" i="14"/>
  <c r="X338" i="14"/>
  <c r="X417" i="14" s="1"/>
  <c r="X500" i="14" s="1"/>
  <c r="W338" i="14"/>
  <c r="V338" i="14"/>
  <c r="V417" i="14" s="1"/>
  <c r="V500" i="14" s="1"/>
  <c r="U338" i="14"/>
  <c r="AE352" i="14" s="1"/>
  <c r="T338" i="14"/>
  <c r="T417" i="14" s="1"/>
  <c r="T500" i="14" s="1"/>
  <c r="S338" i="14"/>
  <c r="R338" i="14"/>
  <c r="R417" i="14" s="1"/>
  <c r="R500" i="14" s="1"/>
  <c r="Q338" i="14"/>
  <c r="P338" i="14"/>
  <c r="P417" i="14" s="1"/>
  <c r="P500" i="14" s="1"/>
  <c r="O338" i="14"/>
  <c r="N338" i="14"/>
  <c r="N500" i="14" s="1"/>
  <c r="M338" i="14"/>
  <c r="AH337" i="14"/>
  <c r="AF337" i="14"/>
  <c r="AE337" i="14"/>
  <c r="AD337" i="14"/>
  <c r="AA337" i="14"/>
  <c r="Z337" i="14"/>
  <c r="Z416" i="14" s="1"/>
  <c r="Z499" i="14" s="1"/>
  <c r="Y337" i="14"/>
  <c r="X337" i="14"/>
  <c r="X416" i="14" s="1"/>
  <c r="X499" i="14" s="1"/>
  <c r="W337" i="14"/>
  <c r="V337" i="14"/>
  <c r="V416" i="14" s="1"/>
  <c r="V499" i="14" s="1"/>
  <c r="U337" i="14"/>
  <c r="AE351" i="14" s="1"/>
  <c r="T337" i="14"/>
  <c r="T416" i="14" s="1"/>
  <c r="T499" i="14" s="1"/>
  <c r="S337" i="14"/>
  <c r="R337" i="14"/>
  <c r="R416" i="14" s="1"/>
  <c r="R499" i="14" s="1"/>
  <c r="Q337" i="14"/>
  <c r="P337" i="14"/>
  <c r="P416" i="14" s="1"/>
  <c r="P499" i="14" s="1"/>
  <c r="O337" i="14"/>
  <c r="N337" i="14"/>
  <c r="N499" i="14" s="1"/>
  <c r="M337" i="14"/>
  <c r="AH336" i="14"/>
  <c r="AF336" i="14"/>
  <c r="AG336" i="14" s="1"/>
  <c r="AE336" i="14"/>
  <c r="AD336" i="14"/>
  <c r="AA336" i="14"/>
  <c r="Z336" i="14"/>
  <c r="Z415" i="14" s="1"/>
  <c r="Z498" i="14" s="1"/>
  <c r="Y336" i="14"/>
  <c r="X336" i="14"/>
  <c r="X415" i="14" s="1"/>
  <c r="X498" i="14" s="1"/>
  <c r="W336" i="14"/>
  <c r="V336" i="14"/>
  <c r="V415" i="14" s="1"/>
  <c r="V498" i="14" s="1"/>
  <c r="U336" i="14"/>
  <c r="T336" i="14"/>
  <c r="T415" i="14" s="1"/>
  <c r="T498" i="14" s="1"/>
  <c r="S336" i="14"/>
  <c r="R336" i="14"/>
  <c r="R415" i="14" s="1"/>
  <c r="R498" i="14" s="1"/>
  <c r="Q336" i="14"/>
  <c r="P336" i="14"/>
  <c r="P415" i="14" s="1"/>
  <c r="P498" i="14" s="1"/>
  <c r="O336" i="14"/>
  <c r="N336" i="14"/>
  <c r="N498" i="14" s="1"/>
  <c r="M336" i="14"/>
  <c r="AH335" i="14"/>
  <c r="AF335" i="14"/>
  <c r="AG335" i="14" s="1"/>
  <c r="AE335" i="14"/>
  <c r="AD335" i="14"/>
  <c r="AA335" i="14"/>
  <c r="Z335" i="14"/>
  <c r="Z414" i="14" s="1"/>
  <c r="Z497" i="14" s="1"/>
  <c r="Y335" i="14"/>
  <c r="X335" i="14"/>
  <c r="X414" i="14" s="1"/>
  <c r="X497" i="14" s="1"/>
  <c r="W335" i="14"/>
  <c r="V335" i="14"/>
  <c r="V414" i="14" s="1"/>
  <c r="V497" i="14" s="1"/>
  <c r="U335" i="14"/>
  <c r="T335" i="14"/>
  <c r="T414" i="14" s="1"/>
  <c r="T497" i="14" s="1"/>
  <c r="S335" i="14"/>
  <c r="R335" i="14"/>
  <c r="R414" i="14" s="1"/>
  <c r="R497" i="14" s="1"/>
  <c r="Q335" i="14"/>
  <c r="P335" i="14"/>
  <c r="P414" i="14" s="1"/>
  <c r="P497" i="14" s="1"/>
  <c r="O335" i="14"/>
  <c r="N335" i="14"/>
  <c r="N497" i="14" s="1"/>
  <c r="M335" i="14"/>
  <c r="AH334" i="14"/>
  <c r="AF334" i="14"/>
  <c r="AG334" i="14" s="1"/>
  <c r="AE334" i="14"/>
  <c r="AD334" i="14"/>
  <c r="AA334" i="14"/>
  <c r="Z334" i="14"/>
  <c r="Z413" i="14" s="1"/>
  <c r="Z496" i="14" s="1"/>
  <c r="Y334" i="14"/>
  <c r="X334" i="14"/>
  <c r="X413" i="14" s="1"/>
  <c r="X496" i="14" s="1"/>
  <c r="W334" i="14"/>
  <c r="V334" i="14"/>
  <c r="V413" i="14" s="1"/>
  <c r="V496" i="14" s="1"/>
  <c r="U334" i="14"/>
  <c r="AE348" i="14" s="1"/>
  <c r="T334" i="14"/>
  <c r="T413" i="14" s="1"/>
  <c r="T496" i="14" s="1"/>
  <c r="S334" i="14"/>
  <c r="R334" i="14"/>
  <c r="R413" i="14" s="1"/>
  <c r="R496" i="14" s="1"/>
  <c r="Q334" i="14"/>
  <c r="P334" i="14"/>
  <c r="P413" i="14" s="1"/>
  <c r="P496" i="14" s="1"/>
  <c r="O334" i="14"/>
  <c r="N334" i="14"/>
  <c r="N496" i="14" s="1"/>
  <c r="M334" i="14"/>
  <c r="AH333" i="14"/>
  <c r="AF333" i="14"/>
  <c r="AE333" i="14"/>
  <c r="AD333" i="14"/>
  <c r="AA333" i="14"/>
  <c r="Z333" i="14"/>
  <c r="Z412" i="14" s="1"/>
  <c r="Z495" i="14" s="1"/>
  <c r="Y333" i="14"/>
  <c r="X333" i="14"/>
  <c r="X412" i="14" s="1"/>
  <c r="X495" i="14" s="1"/>
  <c r="W333" i="14"/>
  <c r="V333" i="14"/>
  <c r="V412" i="14" s="1"/>
  <c r="V495" i="14" s="1"/>
  <c r="U333" i="14"/>
  <c r="AE347" i="14" s="1"/>
  <c r="T333" i="14"/>
  <c r="T412" i="14" s="1"/>
  <c r="T495" i="14" s="1"/>
  <c r="S333" i="14"/>
  <c r="R333" i="14"/>
  <c r="R412" i="14" s="1"/>
  <c r="R495" i="14" s="1"/>
  <c r="Q333" i="14"/>
  <c r="P333" i="14"/>
  <c r="P412" i="14" s="1"/>
  <c r="P495" i="14" s="1"/>
  <c r="O333" i="14"/>
  <c r="N333" i="14"/>
  <c r="N495" i="14" s="1"/>
  <c r="M333" i="14"/>
  <c r="AH332" i="14"/>
  <c r="AF332" i="14"/>
  <c r="AE332" i="14"/>
  <c r="AD332" i="14"/>
  <c r="AA332" i="14"/>
  <c r="Z332" i="14"/>
  <c r="Z411" i="14" s="1"/>
  <c r="Z494" i="14" s="1"/>
  <c r="Y332" i="14"/>
  <c r="X332" i="14"/>
  <c r="X411" i="14" s="1"/>
  <c r="X494" i="14" s="1"/>
  <c r="W332" i="14"/>
  <c r="V332" i="14"/>
  <c r="V411" i="14" s="1"/>
  <c r="V494" i="14" s="1"/>
  <c r="U332" i="14"/>
  <c r="T332" i="14"/>
  <c r="T411" i="14" s="1"/>
  <c r="T494" i="14" s="1"/>
  <c r="S332" i="14"/>
  <c r="R332" i="14"/>
  <c r="R411" i="14" s="1"/>
  <c r="R494" i="14" s="1"/>
  <c r="Q332" i="14"/>
  <c r="P332" i="14"/>
  <c r="P411" i="14" s="1"/>
  <c r="P494" i="14" s="1"/>
  <c r="O332" i="14"/>
  <c r="N332" i="14"/>
  <c r="N494" i="14" s="1"/>
  <c r="M332" i="14"/>
  <c r="AH331" i="14"/>
  <c r="AF331" i="14"/>
  <c r="AG331" i="14" s="1"/>
  <c r="AE331" i="14"/>
  <c r="AD331" i="14"/>
  <c r="AA331" i="14"/>
  <c r="Z331" i="14"/>
  <c r="Z410" i="14" s="1"/>
  <c r="Z493" i="14" s="1"/>
  <c r="Y331" i="14"/>
  <c r="X331" i="14"/>
  <c r="X410" i="14" s="1"/>
  <c r="X493" i="14" s="1"/>
  <c r="W331" i="14"/>
  <c r="V331" i="14"/>
  <c r="V410" i="14" s="1"/>
  <c r="V493" i="14" s="1"/>
  <c r="U331" i="14"/>
  <c r="T331" i="14"/>
  <c r="T410" i="14" s="1"/>
  <c r="T493" i="14" s="1"/>
  <c r="S331" i="14"/>
  <c r="R331" i="14"/>
  <c r="R410" i="14" s="1"/>
  <c r="R493" i="14" s="1"/>
  <c r="Q331" i="14"/>
  <c r="P331" i="14"/>
  <c r="P410" i="14" s="1"/>
  <c r="P493" i="14" s="1"/>
  <c r="O331" i="14"/>
  <c r="N331" i="14"/>
  <c r="N493" i="14" s="1"/>
  <c r="M331" i="14"/>
  <c r="AH330" i="14"/>
  <c r="AF330" i="14"/>
  <c r="AE330" i="14"/>
  <c r="AD330" i="14"/>
  <c r="AA330" i="14"/>
  <c r="Z330" i="14"/>
  <c r="Z409" i="14" s="1"/>
  <c r="Z492" i="14" s="1"/>
  <c r="Y330" i="14"/>
  <c r="X330" i="14"/>
  <c r="X409" i="14" s="1"/>
  <c r="X492" i="14" s="1"/>
  <c r="W330" i="14"/>
  <c r="V330" i="14"/>
  <c r="V409" i="14" s="1"/>
  <c r="V492" i="14" s="1"/>
  <c r="U330" i="14"/>
  <c r="AE344" i="14" s="1"/>
  <c r="T330" i="14"/>
  <c r="T409" i="14" s="1"/>
  <c r="T492" i="14" s="1"/>
  <c r="S330" i="14"/>
  <c r="R330" i="14"/>
  <c r="R409" i="14" s="1"/>
  <c r="R492" i="14" s="1"/>
  <c r="Q330" i="14"/>
  <c r="P330" i="14"/>
  <c r="P409" i="14" s="1"/>
  <c r="P492" i="14" s="1"/>
  <c r="O330" i="14"/>
  <c r="N330" i="14"/>
  <c r="N492" i="14" s="1"/>
  <c r="M330" i="14"/>
  <c r="AH329" i="14"/>
  <c r="AF329" i="14"/>
  <c r="AE329" i="14"/>
  <c r="AD329" i="14"/>
  <c r="AA329" i="14"/>
  <c r="Z329" i="14"/>
  <c r="Z408" i="14" s="1"/>
  <c r="Z491" i="14" s="1"/>
  <c r="Y329" i="14"/>
  <c r="X329" i="14"/>
  <c r="X408" i="14" s="1"/>
  <c r="X491" i="14" s="1"/>
  <c r="W329" i="14"/>
  <c r="V329" i="14"/>
  <c r="V408" i="14" s="1"/>
  <c r="V491" i="14" s="1"/>
  <c r="U329" i="14"/>
  <c r="AE343" i="14" s="1"/>
  <c r="T329" i="14"/>
  <c r="T408" i="14" s="1"/>
  <c r="T491" i="14" s="1"/>
  <c r="S329" i="14"/>
  <c r="R329" i="14"/>
  <c r="R408" i="14" s="1"/>
  <c r="R491" i="14" s="1"/>
  <c r="Q329" i="14"/>
  <c r="P329" i="14"/>
  <c r="P408" i="14" s="1"/>
  <c r="P491" i="14" s="1"/>
  <c r="O329" i="14"/>
  <c r="N329" i="14"/>
  <c r="N491" i="14" s="1"/>
  <c r="M329" i="14"/>
  <c r="AH328" i="14"/>
  <c r="AF328" i="14"/>
  <c r="AE328" i="14"/>
  <c r="AD328" i="14"/>
  <c r="AA328" i="14"/>
  <c r="Z328" i="14"/>
  <c r="Z407" i="14" s="1"/>
  <c r="Z490" i="14" s="1"/>
  <c r="Y328" i="14"/>
  <c r="X328" i="14"/>
  <c r="X407" i="14" s="1"/>
  <c r="X490" i="14" s="1"/>
  <c r="W328" i="14"/>
  <c r="V328" i="14"/>
  <c r="V407" i="14" s="1"/>
  <c r="V490" i="14" s="1"/>
  <c r="U328" i="14"/>
  <c r="T328" i="14"/>
  <c r="T407" i="14" s="1"/>
  <c r="T490" i="14" s="1"/>
  <c r="S328" i="14"/>
  <c r="R328" i="14"/>
  <c r="R407" i="14" s="1"/>
  <c r="R490" i="14" s="1"/>
  <c r="Q328" i="14"/>
  <c r="P328" i="14"/>
  <c r="P407" i="14" s="1"/>
  <c r="P490" i="14" s="1"/>
  <c r="O328" i="14"/>
  <c r="N328" i="14"/>
  <c r="N490" i="14" s="1"/>
  <c r="M328" i="14"/>
  <c r="AH327" i="14"/>
  <c r="AF327" i="14"/>
  <c r="AE327" i="14"/>
  <c r="AD327" i="14"/>
  <c r="AA327" i="14"/>
  <c r="Z327" i="14"/>
  <c r="Z406" i="14" s="1"/>
  <c r="Z489" i="14" s="1"/>
  <c r="Y327" i="14"/>
  <c r="X327" i="14"/>
  <c r="X406" i="14" s="1"/>
  <c r="X489" i="14" s="1"/>
  <c r="W327" i="14"/>
  <c r="V327" i="14"/>
  <c r="V406" i="14" s="1"/>
  <c r="V489" i="14" s="1"/>
  <c r="U327" i="14"/>
  <c r="T327" i="14"/>
  <c r="T406" i="14" s="1"/>
  <c r="T489" i="14" s="1"/>
  <c r="S327" i="14"/>
  <c r="R327" i="14"/>
  <c r="R406" i="14" s="1"/>
  <c r="R489" i="14" s="1"/>
  <c r="Q327" i="14"/>
  <c r="P327" i="14"/>
  <c r="P406" i="14" s="1"/>
  <c r="P489" i="14" s="1"/>
  <c r="O327" i="14"/>
  <c r="N327" i="14"/>
  <c r="N489" i="14" s="1"/>
  <c r="M327" i="14"/>
  <c r="AH326" i="14"/>
  <c r="AF326" i="14"/>
  <c r="AE326" i="14"/>
  <c r="AD326" i="14"/>
  <c r="AA326" i="14"/>
  <c r="Z326" i="14"/>
  <c r="Z405" i="14" s="1"/>
  <c r="Z488" i="14" s="1"/>
  <c r="Y326" i="14"/>
  <c r="X326" i="14"/>
  <c r="X405" i="14" s="1"/>
  <c r="X488" i="14" s="1"/>
  <c r="W326" i="14"/>
  <c r="V326" i="14"/>
  <c r="V405" i="14" s="1"/>
  <c r="V488" i="14" s="1"/>
  <c r="U326" i="14"/>
  <c r="AE340" i="14" s="1"/>
  <c r="T326" i="14"/>
  <c r="T405" i="14" s="1"/>
  <c r="T488" i="14" s="1"/>
  <c r="S326" i="14"/>
  <c r="R326" i="14"/>
  <c r="R405" i="14" s="1"/>
  <c r="R488" i="14" s="1"/>
  <c r="Q326" i="14"/>
  <c r="P326" i="14"/>
  <c r="P405" i="14" s="1"/>
  <c r="P488" i="14" s="1"/>
  <c r="O326" i="14"/>
  <c r="N326" i="14"/>
  <c r="N488" i="14" s="1"/>
  <c r="M326" i="14"/>
  <c r="AH325" i="14"/>
  <c r="AF325" i="14"/>
  <c r="AE325" i="14"/>
  <c r="AD325" i="14"/>
  <c r="AA325" i="14"/>
  <c r="Z325" i="14"/>
  <c r="Z404" i="14" s="1"/>
  <c r="Z487" i="14" s="1"/>
  <c r="Y325" i="14"/>
  <c r="X325" i="14"/>
  <c r="X404" i="14" s="1"/>
  <c r="X487" i="14" s="1"/>
  <c r="W325" i="14"/>
  <c r="V325" i="14"/>
  <c r="V404" i="14" s="1"/>
  <c r="V487" i="14" s="1"/>
  <c r="U325" i="14"/>
  <c r="AE339" i="14" s="1"/>
  <c r="T325" i="14"/>
  <c r="T404" i="14" s="1"/>
  <c r="T487" i="14" s="1"/>
  <c r="S325" i="14"/>
  <c r="R325" i="14"/>
  <c r="R404" i="14" s="1"/>
  <c r="R487" i="14" s="1"/>
  <c r="Q325" i="14"/>
  <c r="P325" i="14"/>
  <c r="P404" i="14" s="1"/>
  <c r="P487" i="14" s="1"/>
  <c r="O325" i="14"/>
  <c r="N325" i="14"/>
  <c r="N487" i="14" s="1"/>
  <c r="M325" i="14"/>
  <c r="AH324" i="14"/>
  <c r="AF324" i="14"/>
  <c r="AE324" i="14"/>
  <c r="AD324" i="14"/>
  <c r="AA324" i="14"/>
  <c r="Z324" i="14"/>
  <c r="Z403" i="14" s="1"/>
  <c r="Z486" i="14" s="1"/>
  <c r="Y324" i="14"/>
  <c r="X324" i="14"/>
  <c r="X403" i="14" s="1"/>
  <c r="X486" i="14" s="1"/>
  <c r="W324" i="14"/>
  <c r="V324" i="14"/>
  <c r="V403" i="14" s="1"/>
  <c r="V486" i="14" s="1"/>
  <c r="U324" i="14"/>
  <c r="AE338" i="14" s="1"/>
  <c r="T324" i="14"/>
  <c r="T403" i="14" s="1"/>
  <c r="T486" i="14" s="1"/>
  <c r="S324" i="14"/>
  <c r="R324" i="14"/>
  <c r="R403" i="14" s="1"/>
  <c r="R486" i="14" s="1"/>
  <c r="Q324" i="14"/>
  <c r="P324" i="14"/>
  <c r="P403" i="14" s="1"/>
  <c r="P486" i="14" s="1"/>
  <c r="O324" i="14"/>
  <c r="N324" i="14"/>
  <c r="N486" i="14" s="1"/>
  <c r="M324" i="14"/>
  <c r="N243" i="14"/>
  <c r="M243" i="14"/>
  <c r="N242" i="14"/>
  <c r="N241" i="14"/>
  <c r="N235" i="14"/>
  <c r="N229" i="14"/>
  <c r="M164" i="14"/>
  <c r="M163" i="14"/>
  <c r="M162" i="14"/>
  <c r="M161" i="14"/>
  <c r="AA160" i="14"/>
  <c r="Y160" i="14"/>
  <c r="W160" i="14"/>
  <c r="U160" i="14"/>
  <c r="S160" i="14"/>
  <c r="Q160" i="14"/>
  <c r="O160" i="14"/>
  <c r="M160" i="14"/>
  <c r="AA159" i="14"/>
  <c r="Y159" i="14"/>
  <c r="W159" i="14"/>
  <c r="U159" i="14"/>
  <c r="S159" i="14"/>
  <c r="Q159" i="14"/>
  <c r="O159" i="14"/>
  <c r="M159" i="14"/>
  <c r="M242" i="14" s="1"/>
  <c r="AA158" i="14"/>
  <c r="Y158" i="14"/>
  <c r="W158" i="14"/>
  <c r="U158" i="14"/>
  <c r="S158" i="14"/>
  <c r="AE99" i="14" s="1"/>
  <c r="Q158" i="14"/>
  <c r="O158" i="14"/>
  <c r="M158" i="14"/>
  <c r="M241" i="14" s="1"/>
  <c r="AA157" i="14"/>
  <c r="Y157" i="14"/>
  <c r="W157" i="14"/>
  <c r="U157" i="14"/>
  <c r="S157" i="14"/>
  <c r="Q157" i="14"/>
  <c r="O157" i="14"/>
  <c r="N157" i="14"/>
  <c r="M157" i="14"/>
  <c r="M240" i="14" s="1"/>
  <c r="AA156" i="14"/>
  <c r="Y156" i="14"/>
  <c r="W156" i="14"/>
  <c r="U156" i="14"/>
  <c r="S156" i="14"/>
  <c r="Q156" i="14"/>
  <c r="O156" i="14"/>
  <c r="N156" i="14"/>
  <c r="AD98" i="14" s="1"/>
  <c r="M156" i="14"/>
  <c r="M239" i="14" s="1"/>
  <c r="AA155" i="14"/>
  <c r="Y155" i="14"/>
  <c r="W155" i="14"/>
  <c r="U155" i="14"/>
  <c r="S155" i="14"/>
  <c r="Q155" i="14"/>
  <c r="O155" i="14"/>
  <c r="N155" i="14"/>
  <c r="M155" i="14"/>
  <c r="M238" i="14" s="1"/>
  <c r="AA154" i="14"/>
  <c r="Y154" i="14"/>
  <c r="W154" i="14"/>
  <c r="U154" i="14"/>
  <c r="S154" i="14"/>
  <c r="Q154" i="14"/>
  <c r="O154" i="14"/>
  <c r="N154" i="14"/>
  <c r="AD96" i="14" s="1"/>
  <c r="M154" i="14"/>
  <c r="M237" i="14" s="1"/>
  <c r="AA153" i="14"/>
  <c r="Y153" i="14"/>
  <c r="W153" i="14"/>
  <c r="U153" i="14"/>
  <c r="S153" i="14"/>
  <c r="Q153" i="14"/>
  <c r="O153" i="14"/>
  <c r="N153" i="14"/>
  <c r="M153" i="14"/>
  <c r="M236" i="14" s="1"/>
  <c r="AA152" i="14"/>
  <c r="Y152" i="14"/>
  <c r="W152" i="14"/>
  <c r="U152" i="14"/>
  <c r="S152" i="14"/>
  <c r="Q152" i="14"/>
  <c r="O152" i="14"/>
  <c r="M152" i="14"/>
  <c r="M235" i="14" s="1"/>
  <c r="AA151" i="14"/>
  <c r="Y151" i="14"/>
  <c r="W151" i="14"/>
  <c r="U151" i="14"/>
  <c r="S151" i="14"/>
  <c r="Q151" i="14"/>
  <c r="O151" i="14"/>
  <c r="N151" i="14"/>
  <c r="M151" i="14"/>
  <c r="M234" i="14" s="1"/>
  <c r="AA150" i="14"/>
  <c r="Y150" i="14"/>
  <c r="W150" i="14"/>
  <c r="U150" i="14"/>
  <c r="S150" i="14"/>
  <c r="Q150" i="14"/>
  <c r="O150" i="14"/>
  <c r="N150" i="14"/>
  <c r="M150" i="14"/>
  <c r="M233" i="14" s="1"/>
  <c r="AA149" i="14"/>
  <c r="Y149" i="14"/>
  <c r="W149" i="14"/>
  <c r="U149" i="14"/>
  <c r="S149" i="14"/>
  <c r="Q149" i="14"/>
  <c r="O149" i="14"/>
  <c r="N149" i="14"/>
  <c r="M149" i="14"/>
  <c r="M232" i="14" s="1"/>
  <c r="AA148" i="14"/>
  <c r="Y148" i="14"/>
  <c r="W148" i="14"/>
  <c r="U148" i="14"/>
  <c r="S148" i="14"/>
  <c r="Q148" i="14"/>
  <c r="O148" i="14"/>
  <c r="N148" i="14"/>
  <c r="M148" i="14"/>
  <c r="M231" i="14" s="1"/>
  <c r="AA147" i="14"/>
  <c r="Y147" i="14"/>
  <c r="W147" i="14"/>
  <c r="U147" i="14"/>
  <c r="S147" i="14"/>
  <c r="AE89" i="14" s="1"/>
  <c r="Q147" i="14"/>
  <c r="O147" i="14"/>
  <c r="N147" i="14"/>
  <c r="M147" i="14"/>
  <c r="M230" i="14" s="1"/>
  <c r="AA146" i="14"/>
  <c r="Y146" i="14"/>
  <c r="W146" i="14"/>
  <c r="U146" i="14"/>
  <c r="S146" i="14"/>
  <c r="Q146" i="14"/>
  <c r="O146" i="14"/>
  <c r="M146" i="14"/>
  <c r="M229" i="14" s="1"/>
  <c r="AA145" i="14"/>
  <c r="Y145" i="14"/>
  <c r="W145" i="14"/>
  <c r="U145" i="14"/>
  <c r="S145" i="14"/>
  <c r="Q145" i="14"/>
  <c r="O145" i="14"/>
  <c r="N145" i="14"/>
  <c r="M145" i="14"/>
  <c r="M228" i="14" s="1"/>
  <c r="AA144" i="14"/>
  <c r="Y144" i="14"/>
  <c r="W144" i="14"/>
  <c r="U144" i="14"/>
  <c r="S144" i="14"/>
  <c r="AF81" i="14" s="1"/>
  <c r="Q144" i="14"/>
  <c r="O144" i="14"/>
  <c r="N144" i="14"/>
  <c r="AD160" i="14" s="1"/>
  <c r="M144" i="14"/>
  <c r="M227" i="14" s="1"/>
  <c r="AA143" i="14"/>
  <c r="Y143" i="14"/>
  <c r="W143" i="14"/>
  <c r="U143" i="14"/>
  <c r="S143" i="14"/>
  <c r="Q143" i="14"/>
  <c r="O143" i="14"/>
  <c r="N143" i="14"/>
  <c r="AD159" i="14" s="1"/>
  <c r="M143" i="14"/>
  <c r="M226" i="14" s="1"/>
  <c r="AA142" i="14"/>
  <c r="Y142" i="14"/>
  <c r="W142" i="14"/>
  <c r="U142" i="14"/>
  <c r="S142" i="14"/>
  <c r="Q142" i="14"/>
  <c r="O142" i="14"/>
  <c r="N142" i="14"/>
  <c r="AD158" i="14" s="1"/>
  <c r="M142" i="14"/>
  <c r="M225" i="14" s="1"/>
  <c r="AA141" i="14"/>
  <c r="Y141" i="14"/>
  <c r="W141" i="14"/>
  <c r="U141" i="14"/>
  <c r="S141" i="14"/>
  <c r="Q141" i="14"/>
  <c r="O141" i="14"/>
  <c r="N141" i="14"/>
  <c r="AD157" i="14" s="1"/>
  <c r="M141" i="14"/>
  <c r="M224" i="14" s="1"/>
  <c r="AA140" i="14"/>
  <c r="Y140" i="14"/>
  <c r="W140" i="14"/>
  <c r="U140" i="14"/>
  <c r="S140" i="14"/>
  <c r="Q140" i="14"/>
  <c r="O140" i="14"/>
  <c r="N140" i="14"/>
  <c r="AD156" i="14" s="1"/>
  <c r="M140" i="14"/>
  <c r="M223" i="14" s="1"/>
  <c r="AA139" i="14"/>
  <c r="Y139" i="14"/>
  <c r="W139" i="14"/>
  <c r="U139" i="14"/>
  <c r="S139" i="14"/>
  <c r="Q139" i="14"/>
  <c r="O139" i="14"/>
  <c r="N139" i="14"/>
  <c r="AD155" i="14" s="1"/>
  <c r="M139" i="14"/>
  <c r="M222" i="14" s="1"/>
  <c r="AA138" i="14"/>
  <c r="Y138" i="14"/>
  <c r="W138" i="14"/>
  <c r="U138" i="14"/>
  <c r="S138" i="14"/>
  <c r="Q138" i="14"/>
  <c r="O138" i="14"/>
  <c r="N138" i="14"/>
  <c r="AD154" i="14" s="1"/>
  <c r="M138" i="14"/>
  <c r="M221" i="14" s="1"/>
  <c r="AA137" i="14"/>
  <c r="Y137" i="14"/>
  <c r="W137" i="14"/>
  <c r="U137" i="14"/>
  <c r="S137" i="14"/>
  <c r="Q137" i="14"/>
  <c r="O137" i="14"/>
  <c r="N137" i="14"/>
  <c r="AD153" i="14" s="1"/>
  <c r="M137" i="14"/>
  <c r="M220" i="14" s="1"/>
  <c r="AA136" i="14"/>
  <c r="Y136" i="14"/>
  <c r="W136" i="14"/>
  <c r="U136" i="14"/>
  <c r="S136" i="14"/>
  <c r="Q136" i="14"/>
  <c r="O136" i="14"/>
  <c r="N136" i="14"/>
  <c r="AD152" i="14" s="1"/>
  <c r="M136" i="14"/>
  <c r="M219" i="14" s="1"/>
  <c r="AA135" i="14"/>
  <c r="Y135" i="14"/>
  <c r="W135" i="14"/>
  <c r="U135" i="14"/>
  <c r="S135" i="14"/>
  <c r="Q135" i="14"/>
  <c r="O135" i="14"/>
  <c r="N135" i="14"/>
  <c r="AD151" i="14" s="1"/>
  <c r="M135" i="14"/>
  <c r="M218" i="14" s="1"/>
  <c r="AA134" i="14"/>
  <c r="Y134" i="14"/>
  <c r="W134" i="14"/>
  <c r="U134" i="14"/>
  <c r="S134" i="14"/>
  <c r="Q134" i="14"/>
  <c r="O134" i="14"/>
  <c r="N134" i="14"/>
  <c r="AD150" i="14" s="1"/>
  <c r="M134" i="14"/>
  <c r="M217" i="14" s="1"/>
  <c r="AA133" i="14"/>
  <c r="Y133" i="14"/>
  <c r="AE149" i="14" s="1"/>
  <c r="W133" i="14"/>
  <c r="U133" i="14"/>
  <c r="S133" i="14"/>
  <c r="Q133" i="14"/>
  <c r="O133" i="14"/>
  <c r="N133" i="14"/>
  <c r="AD149" i="14" s="1"/>
  <c r="M133" i="14"/>
  <c r="M216" i="14" s="1"/>
  <c r="AA132" i="14"/>
  <c r="Y132" i="14"/>
  <c r="W132" i="14"/>
  <c r="U132" i="14"/>
  <c r="S132" i="14"/>
  <c r="Q132" i="14"/>
  <c r="O132" i="14"/>
  <c r="N132" i="14"/>
  <c r="AD148" i="14" s="1"/>
  <c r="M132" i="14"/>
  <c r="M215" i="14" s="1"/>
  <c r="AA131" i="14"/>
  <c r="Y131" i="14"/>
  <c r="W131" i="14"/>
  <c r="U131" i="14"/>
  <c r="S131" i="14"/>
  <c r="AE147" i="14" s="1"/>
  <c r="Q131" i="14"/>
  <c r="O131" i="14"/>
  <c r="N131" i="14"/>
  <c r="AD147" i="14" s="1"/>
  <c r="M131" i="14"/>
  <c r="M214" i="14" s="1"/>
  <c r="AA130" i="14"/>
  <c r="Y130" i="14"/>
  <c r="W130" i="14"/>
  <c r="U130" i="14"/>
  <c r="S130" i="14"/>
  <c r="Q130" i="14"/>
  <c r="O130" i="14"/>
  <c r="N130" i="14"/>
  <c r="AD146" i="14" s="1"/>
  <c r="M130" i="14"/>
  <c r="M213" i="14" s="1"/>
  <c r="AA129" i="14"/>
  <c r="Y129" i="14"/>
  <c r="W129" i="14"/>
  <c r="U129" i="14"/>
  <c r="S129" i="14"/>
  <c r="Q129" i="14"/>
  <c r="O129" i="14"/>
  <c r="N129" i="14"/>
  <c r="AD145" i="14" s="1"/>
  <c r="M129" i="14"/>
  <c r="M212" i="14" s="1"/>
  <c r="AA128" i="14"/>
  <c r="Y128" i="14"/>
  <c r="W128" i="14"/>
  <c r="U128" i="14"/>
  <c r="S128" i="14"/>
  <c r="Q128" i="14"/>
  <c r="O128" i="14"/>
  <c r="N128" i="14"/>
  <c r="AD144" i="14" s="1"/>
  <c r="M128" i="14"/>
  <c r="M211" i="14" s="1"/>
  <c r="AA127" i="14"/>
  <c r="Y127" i="14"/>
  <c r="W127" i="14"/>
  <c r="U127" i="14"/>
  <c r="S127" i="14"/>
  <c r="Q127" i="14"/>
  <c r="O127" i="14"/>
  <c r="N127" i="14"/>
  <c r="AD143" i="14" s="1"/>
  <c r="M127" i="14"/>
  <c r="M210" i="14" s="1"/>
  <c r="AA126" i="14"/>
  <c r="Y126" i="14"/>
  <c r="W126" i="14"/>
  <c r="U126" i="14"/>
  <c r="S126" i="14"/>
  <c r="Q126" i="14"/>
  <c r="O126" i="14"/>
  <c r="N126" i="14"/>
  <c r="AD142" i="14" s="1"/>
  <c r="M126" i="14"/>
  <c r="M209" i="14" s="1"/>
  <c r="AA125" i="14"/>
  <c r="Y125" i="14"/>
  <c r="W125" i="14"/>
  <c r="U125" i="14"/>
  <c r="S125" i="14"/>
  <c r="Q125" i="14"/>
  <c r="O125" i="14"/>
  <c r="N125" i="14"/>
  <c r="AD141" i="14" s="1"/>
  <c r="M125" i="14"/>
  <c r="M208" i="14" s="1"/>
  <c r="AA124" i="14"/>
  <c r="Y124" i="14"/>
  <c r="W124" i="14"/>
  <c r="U124" i="14"/>
  <c r="S124" i="14"/>
  <c r="Q124" i="14"/>
  <c r="O124" i="14"/>
  <c r="N124" i="14"/>
  <c r="AD140" i="14" s="1"/>
  <c r="M124" i="14"/>
  <c r="M207" i="14" s="1"/>
  <c r="AA123" i="14"/>
  <c r="Y123" i="14"/>
  <c r="W123" i="14"/>
  <c r="U123" i="14"/>
  <c r="S123" i="14"/>
  <c r="Q123" i="14"/>
  <c r="O123" i="14"/>
  <c r="N123" i="14"/>
  <c r="AD139" i="14" s="1"/>
  <c r="M123" i="14"/>
  <c r="M206" i="14" s="1"/>
  <c r="AA122" i="14"/>
  <c r="Y122" i="14"/>
  <c r="W122" i="14"/>
  <c r="U122" i="14"/>
  <c r="S122" i="14"/>
  <c r="Q122" i="14"/>
  <c r="O122" i="14"/>
  <c r="N122" i="14"/>
  <c r="AD138" i="14" s="1"/>
  <c r="M122" i="14"/>
  <c r="M205" i="14" s="1"/>
  <c r="AA121" i="14"/>
  <c r="Y121" i="14"/>
  <c r="W121" i="14"/>
  <c r="U121" i="14"/>
  <c r="S121" i="14"/>
  <c r="Q121" i="14"/>
  <c r="O121" i="14"/>
  <c r="N121" i="14"/>
  <c r="AD137" i="14" s="1"/>
  <c r="M121" i="14"/>
  <c r="M204" i="14" s="1"/>
  <c r="AA120" i="14"/>
  <c r="Y120" i="14"/>
  <c r="W120" i="14"/>
  <c r="U120" i="14"/>
  <c r="S120" i="14"/>
  <c r="Q120" i="14"/>
  <c r="O120" i="14"/>
  <c r="N120" i="14"/>
  <c r="AD136" i="14" s="1"/>
  <c r="M120" i="14"/>
  <c r="M203" i="14" s="1"/>
  <c r="AA119" i="14"/>
  <c r="Y119" i="14"/>
  <c r="W119" i="14"/>
  <c r="U119" i="14"/>
  <c r="S119" i="14"/>
  <c r="Q119" i="14"/>
  <c r="O119" i="14"/>
  <c r="N119" i="14"/>
  <c r="AD135" i="14" s="1"/>
  <c r="M119" i="14"/>
  <c r="M202" i="14" s="1"/>
  <c r="AA118" i="14"/>
  <c r="Y118" i="14"/>
  <c r="W118" i="14"/>
  <c r="U118" i="14"/>
  <c r="S118" i="14"/>
  <c r="Q118" i="14"/>
  <c r="O118" i="14"/>
  <c r="N118" i="14"/>
  <c r="AD134" i="14" s="1"/>
  <c r="M118" i="14"/>
  <c r="M201" i="14" s="1"/>
  <c r="AA117" i="14"/>
  <c r="Y117" i="14"/>
  <c r="W117" i="14"/>
  <c r="U117" i="14"/>
  <c r="S117" i="14"/>
  <c r="Q117" i="14"/>
  <c r="O117" i="14"/>
  <c r="N117" i="14"/>
  <c r="AD133" i="14" s="1"/>
  <c r="M117" i="14"/>
  <c r="M200" i="14" s="1"/>
  <c r="AA116" i="14"/>
  <c r="Y116" i="14"/>
  <c r="W116" i="14"/>
  <c r="U116" i="14"/>
  <c r="S116" i="14"/>
  <c r="Q116" i="14"/>
  <c r="O116" i="14"/>
  <c r="N116" i="14"/>
  <c r="AD132" i="14" s="1"/>
  <c r="M116" i="14"/>
  <c r="M199" i="14" s="1"/>
  <c r="AA115" i="14"/>
  <c r="Y115" i="14"/>
  <c r="W115" i="14"/>
  <c r="U115" i="14"/>
  <c r="S115" i="14"/>
  <c r="Q115" i="14"/>
  <c r="O115" i="14"/>
  <c r="N115" i="14"/>
  <c r="AD131" i="14" s="1"/>
  <c r="M115" i="14"/>
  <c r="M198" i="14" s="1"/>
  <c r="AA114" i="14"/>
  <c r="Y114" i="14"/>
  <c r="W114" i="14"/>
  <c r="U114" i="14"/>
  <c r="S114" i="14"/>
  <c r="Q114" i="14"/>
  <c r="O114" i="14"/>
  <c r="N114" i="14"/>
  <c r="AD130" i="14" s="1"/>
  <c r="M114" i="14"/>
  <c r="M197" i="14" s="1"/>
  <c r="AA113" i="14"/>
  <c r="Y113" i="14"/>
  <c r="W113" i="14"/>
  <c r="U113" i="14"/>
  <c r="S113" i="14"/>
  <c r="Q113" i="14"/>
  <c r="O113" i="14"/>
  <c r="N113" i="14"/>
  <c r="AD129" i="14" s="1"/>
  <c r="M113" i="14"/>
  <c r="M196" i="14" s="1"/>
  <c r="AA112" i="14"/>
  <c r="Y112" i="14"/>
  <c r="W112" i="14"/>
  <c r="U112" i="14"/>
  <c r="S112" i="14"/>
  <c r="Q112" i="14"/>
  <c r="O112" i="14"/>
  <c r="N112" i="14"/>
  <c r="AD128" i="14" s="1"/>
  <c r="M112" i="14"/>
  <c r="M195" i="14" s="1"/>
  <c r="AA111" i="14"/>
  <c r="Y111" i="14"/>
  <c r="W111" i="14"/>
  <c r="U111" i="14"/>
  <c r="S111" i="14"/>
  <c r="Q111" i="14"/>
  <c r="O111" i="14"/>
  <c r="N111" i="14"/>
  <c r="AD127" i="14" s="1"/>
  <c r="M111" i="14"/>
  <c r="M194" i="14" s="1"/>
  <c r="AA110" i="14"/>
  <c r="Y110" i="14"/>
  <c r="W110" i="14"/>
  <c r="U110" i="14"/>
  <c r="S110" i="14"/>
  <c r="Q110" i="14"/>
  <c r="O110" i="14"/>
  <c r="N110" i="14"/>
  <c r="AD126" i="14" s="1"/>
  <c r="M110" i="14"/>
  <c r="M193" i="14" s="1"/>
  <c r="AA109" i="14"/>
  <c r="Y109" i="14"/>
  <c r="W109" i="14"/>
  <c r="U109" i="14"/>
  <c r="S109" i="14"/>
  <c r="Q109" i="14"/>
  <c r="O109" i="14"/>
  <c r="N109" i="14"/>
  <c r="AD125" i="14" s="1"/>
  <c r="M109" i="14"/>
  <c r="M192" i="14" s="1"/>
  <c r="AA108" i="14"/>
  <c r="Y108" i="14"/>
  <c r="W108" i="14"/>
  <c r="U108" i="14"/>
  <c r="S108" i="14"/>
  <c r="Q108" i="14"/>
  <c r="O108" i="14"/>
  <c r="N108" i="14"/>
  <c r="AD124" i="14" s="1"/>
  <c r="M108" i="14"/>
  <c r="M191" i="14" s="1"/>
  <c r="AA107" i="14"/>
  <c r="Y107" i="14"/>
  <c r="W107" i="14"/>
  <c r="U107" i="14"/>
  <c r="S107" i="14"/>
  <c r="Q107" i="14"/>
  <c r="O107" i="14"/>
  <c r="N107" i="14"/>
  <c r="AD121" i="14" s="1"/>
  <c r="M107" i="14"/>
  <c r="M190" i="14" s="1"/>
  <c r="AA106" i="14"/>
  <c r="Y106" i="14"/>
  <c r="W106" i="14"/>
  <c r="U106" i="14"/>
  <c r="S106" i="14"/>
  <c r="Q106" i="14"/>
  <c r="O106" i="14"/>
  <c r="N106" i="14"/>
  <c r="AD120" i="14" s="1"/>
  <c r="M106" i="14"/>
  <c r="M189" i="14" s="1"/>
  <c r="AF105" i="14"/>
  <c r="AA105" i="14"/>
  <c r="Y105" i="14"/>
  <c r="W105" i="14"/>
  <c r="U105" i="14"/>
  <c r="S105" i="14"/>
  <c r="Q105" i="14"/>
  <c r="O105" i="14"/>
  <c r="N105" i="14"/>
  <c r="AD119" i="14" s="1"/>
  <c r="M105" i="14"/>
  <c r="M188" i="14" s="1"/>
  <c r="AF104" i="14"/>
  <c r="AA104" i="14"/>
  <c r="Y104" i="14"/>
  <c r="W104" i="14"/>
  <c r="U104" i="14"/>
  <c r="S104" i="14"/>
  <c r="Q104" i="14"/>
  <c r="O104" i="14"/>
  <c r="N104" i="14"/>
  <c r="AD118" i="14" s="1"/>
  <c r="M104" i="14"/>
  <c r="M187" i="14" s="1"/>
  <c r="AF103" i="14"/>
  <c r="AA103" i="14"/>
  <c r="Y103" i="14"/>
  <c r="W103" i="14"/>
  <c r="U103" i="14"/>
  <c r="S103" i="14"/>
  <c r="Q103" i="14"/>
  <c r="O103" i="14"/>
  <c r="N103" i="14"/>
  <c r="AD117" i="14" s="1"/>
  <c r="M103" i="14"/>
  <c r="M186" i="14" s="1"/>
  <c r="AF102" i="14"/>
  <c r="AA102" i="14"/>
  <c r="Y102" i="14"/>
  <c r="W102" i="14"/>
  <c r="U102" i="14"/>
  <c r="S102" i="14"/>
  <c r="Q102" i="14"/>
  <c r="O102" i="14"/>
  <c r="N102" i="14"/>
  <c r="AD116" i="14" s="1"/>
  <c r="M102" i="14"/>
  <c r="M185" i="14" s="1"/>
  <c r="AF101" i="14"/>
  <c r="AG101" i="14" s="1"/>
  <c r="AH101" i="14" s="1"/>
  <c r="AE101" i="14"/>
  <c r="AD101" i="14"/>
  <c r="AA101" i="14"/>
  <c r="Y101" i="14"/>
  <c r="W101" i="14"/>
  <c r="U101" i="14"/>
  <c r="S101" i="14"/>
  <c r="Q101" i="14"/>
  <c r="O101" i="14"/>
  <c r="N101" i="14"/>
  <c r="AD115" i="14" s="1"/>
  <c r="M101" i="14"/>
  <c r="M184" i="14" s="1"/>
  <c r="AE100" i="14"/>
  <c r="AD100" i="14"/>
  <c r="AA100" i="14"/>
  <c r="Y100" i="14"/>
  <c r="W100" i="14"/>
  <c r="U100" i="14"/>
  <c r="S100" i="14"/>
  <c r="Q100" i="14"/>
  <c r="O100" i="14"/>
  <c r="N100" i="14"/>
  <c r="AD114" i="14" s="1"/>
  <c r="M100" i="14"/>
  <c r="M183" i="14" s="1"/>
  <c r="AD99" i="14"/>
  <c r="AA99" i="14"/>
  <c r="Y99" i="14"/>
  <c r="W99" i="14"/>
  <c r="U99" i="14"/>
  <c r="S99" i="14"/>
  <c r="Q99" i="14"/>
  <c r="O99" i="14"/>
  <c r="N99" i="14"/>
  <c r="AD113" i="14" s="1"/>
  <c r="M99" i="14"/>
  <c r="M182" i="14" s="1"/>
  <c r="AE98" i="14"/>
  <c r="AA98" i="14"/>
  <c r="Y98" i="14"/>
  <c r="W98" i="14"/>
  <c r="U98" i="14"/>
  <c r="S98" i="14"/>
  <c r="Q98" i="14"/>
  <c r="O98" i="14"/>
  <c r="N98" i="14"/>
  <c r="AD112" i="14" s="1"/>
  <c r="M98" i="14"/>
  <c r="M181" i="14" s="1"/>
  <c r="AE97" i="14"/>
  <c r="AD97" i="14"/>
  <c r="AA97" i="14"/>
  <c r="Y97" i="14"/>
  <c r="W97" i="14"/>
  <c r="U97" i="14"/>
  <c r="S97" i="14"/>
  <c r="Q97" i="14"/>
  <c r="O97" i="14"/>
  <c r="N97" i="14"/>
  <c r="AD111" i="14" s="1"/>
  <c r="M97" i="14"/>
  <c r="M180" i="14" s="1"/>
  <c r="AE96" i="14"/>
  <c r="AA96" i="14"/>
  <c r="Y96" i="14"/>
  <c r="W96" i="14"/>
  <c r="U96" i="14"/>
  <c r="S96" i="14"/>
  <c r="Q96" i="14"/>
  <c r="O96" i="14"/>
  <c r="N96" i="14"/>
  <c r="AD110" i="14" s="1"/>
  <c r="M96" i="14"/>
  <c r="M179" i="14" s="1"/>
  <c r="AD95" i="14"/>
  <c r="AA95" i="14"/>
  <c r="Y95" i="14"/>
  <c r="W95" i="14"/>
  <c r="U95" i="14"/>
  <c r="S95" i="14"/>
  <c r="Q95" i="14"/>
  <c r="O95" i="14"/>
  <c r="N95" i="14"/>
  <c r="AD109" i="14" s="1"/>
  <c r="M95" i="14"/>
  <c r="M178" i="14" s="1"/>
  <c r="AE94" i="14"/>
  <c r="AD94" i="14"/>
  <c r="AA94" i="14"/>
  <c r="Y94" i="14"/>
  <c r="W94" i="14"/>
  <c r="U94" i="14"/>
  <c r="S94" i="14"/>
  <c r="Q94" i="14"/>
  <c r="O94" i="14"/>
  <c r="N94" i="14"/>
  <c r="AD108" i="14" s="1"/>
  <c r="M94" i="14"/>
  <c r="M177" i="14" s="1"/>
  <c r="AD93" i="14"/>
  <c r="AA93" i="14"/>
  <c r="Y93" i="14"/>
  <c r="W93" i="14"/>
  <c r="U93" i="14"/>
  <c r="S93" i="14"/>
  <c r="Q93" i="14"/>
  <c r="O93" i="14"/>
  <c r="N93" i="14"/>
  <c r="AD107" i="14" s="1"/>
  <c r="M93" i="14"/>
  <c r="M176" i="14" s="1"/>
  <c r="AE92" i="14"/>
  <c r="AA92" i="14"/>
  <c r="Y92" i="14"/>
  <c r="W92" i="14"/>
  <c r="U92" i="14"/>
  <c r="S92" i="14"/>
  <c r="Q92" i="14"/>
  <c r="O92" i="14"/>
  <c r="N92" i="14"/>
  <c r="AD106" i="14" s="1"/>
  <c r="M92" i="14"/>
  <c r="M175" i="14" s="1"/>
  <c r="AE91" i="14"/>
  <c r="AA91" i="14"/>
  <c r="Y91" i="14"/>
  <c r="W91" i="14"/>
  <c r="U91" i="14"/>
  <c r="S91" i="14"/>
  <c r="Q91" i="14"/>
  <c r="O91" i="14"/>
  <c r="N91" i="14"/>
  <c r="AD105" i="14" s="1"/>
  <c r="M91" i="14"/>
  <c r="M174" i="14" s="1"/>
  <c r="AE90" i="14"/>
  <c r="AD90" i="14"/>
  <c r="AA90" i="14"/>
  <c r="Y90" i="14"/>
  <c r="W90" i="14"/>
  <c r="U90" i="14"/>
  <c r="S90" i="14"/>
  <c r="Q90" i="14"/>
  <c r="O90" i="14"/>
  <c r="N90" i="14"/>
  <c r="AD104" i="14" s="1"/>
  <c r="M90" i="14"/>
  <c r="M173" i="14" s="1"/>
  <c r="AD89" i="14"/>
  <c r="AA89" i="14"/>
  <c r="Y89" i="14"/>
  <c r="W89" i="14"/>
  <c r="U89" i="14"/>
  <c r="S89" i="14"/>
  <c r="Q89" i="14"/>
  <c r="O89" i="14"/>
  <c r="N89" i="14"/>
  <c r="AD103" i="14" s="1"/>
  <c r="M89" i="14"/>
  <c r="M172" i="14" s="1"/>
  <c r="AE88" i="14"/>
  <c r="AD88" i="14"/>
  <c r="AA88" i="14"/>
  <c r="Y88" i="14"/>
  <c r="W88" i="14"/>
  <c r="U88" i="14"/>
  <c r="S88" i="14"/>
  <c r="Q88" i="14"/>
  <c r="O88" i="14"/>
  <c r="N88" i="14"/>
  <c r="AD102" i="14" s="1"/>
  <c r="M88" i="14"/>
  <c r="M171" i="14" s="1"/>
  <c r="AD87" i="14"/>
  <c r="AF83" i="14"/>
  <c r="AF82" i="14"/>
  <c r="AD82" i="14"/>
  <c r="AA81" i="14"/>
  <c r="Z81" i="14"/>
  <c r="Z160" i="14" s="1"/>
  <c r="Z243" i="14" s="1"/>
  <c r="Y81" i="14"/>
  <c r="X81" i="14"/>
  <c r="X160" i="14" s="1"/>
  <c r="X243" i="14" s="1"/>
  <c r="W81" i="14"/>
  <c r="V81" i="14"/>
  <c r="V160" i="14" s="1"/>
  <c r="V243" i="14" s="1"/>
  <c r="U81" i="14"/>
  <c r="T81" i="14"/>
  <c r="T160" i="14" s="1"/>
  <c r="T243" i="14" s="1"/>
  <c r="S81" i="14"/>
  <c r="AE83" i="14" s="1"/>
  <c r="R81" i="14"/>
  <c r="R160" i="14" s="1"/>
  <c r="R243" i="14" s="1"/>
  <c r="Q81" i="14"/>
  <c r="P81" i="14"/>
  <c r="P160" i="14" s="1"/>
  <c r="P243" i="14" s="1"/>
  <c r="O81" i="14"/>
  <c r="M81" i="14"/>
  <c r="AF80" i="14"/>
  <c r="AA80" i="14"/>
  <c r="Z80" i="14"/>
  <c r="Z159" i="14" s="1"/>
  <c r="Z242" i="14" s="1"/>
  <c r="Y80" i="14"/>
  <c r="X80" i="14"/>
  <c r="X159" i="14" s="1"/>
  <c r="X242" i="14" s="1"/>
  <c r="W80" i="14"/>
  <c r="V80" i="14"/>
  <c r="V159" i="14" s="1"/>
  <c r="V242" i="14" s="1"/>
  <c r="U80" i="14"/>
  <c r="T80" i="14"/>
  <c r="T159" i="14" s="1"/>
  <c r="T242" i="14" s="1"/>
  <c r="S80" i="14"/>
  <c r="R80" i="14"/>
  <c r="R159" i="14" s="1"/>
  <c r="R242" i="14" s="1"/>
  <c r="Q80" i="14"/>
  <c r="P80" i="14"/>
  <c r="P159" i="14" s="1"/>
  <c r="P242" i="14" s="1"/>
  <c r="O80" i="14"/>
  <c r="M80" i="14"/>
  <c r="AF79" i="14"/>
  <c r="AA79" i="14"/>
  <c r="Z79" i="14"/>
  <c r="Z158" i="14" s="1"/>
  <c r="Z241" i="14" s="1"/>
  <c r="Y79" i="14"/>
  <c r="X79" i="14"/>
  <c r="X158" i="14" s="1"/>
  <c r="X241" i="14" s="1"/>
  <c r="W79" i="14"/>
  <c r="V79" i="14"/>
  <c r="V158" i="14" s="1"/>
  <c r="V241" i="14" s="1"/>
  <c r="U79" i="14"/>
  <c r="T79" i="14"/>
  <c r="T158" i="14" s="1"/>
  <c r="T241" i="14" s="1"/>
  <c r="S79" i="14"/>
  <c r="R79" i="14"/>
  <c r="R158" i="14" s="1"/>
  <c r="R241" i="14" s="1"/>
  <c r="Q79" i="14"/>
  <c r="P79" i="14"/>
  <c r="P158" i="14" s="1"/>
  <c r="P241" i="14" s="1"/>
  <c r="O79" i="14"/>
  <c r="M79" i="14"/>
  <c r="AF78" i="14"/>
  <c r="AA78" i="14"/>
  <c r="Z78" i="14"/>
  <c r="Z157" i="14" s="1"/>
  <c r="Z240" i="14" s="1"/>
  <c r="Y78" i="14"/>
  <c r="X78" i="14"/>
  <c r="X157" i="14" s="1"/>
  <c r="X240" i="14" s="1"/>
  <c r="W78" i="14"/>
  <c r="V78" i="14"/>
  <c r="V157" i="14" s="1"/>
  <c r="V240" i="14" s="1"/>
  <c r="U78" i="14"/>
  <c r="T78" i="14"/>
  <c r="T157" i="14" s="1"/>
  <c r="T240" i="14" s="1"/>
  <c r="S78" i="14"/>
  <c r="AE20" i="14" s="1"/>
  <c r="R78" i="14"/>
  <c r="R157" i="14" s="1"/>
  <c r="R240" i="14" s="1"/>
  <c r="Q78" i="14"/>
  <c r="P78" i="14"/>
  <c r="P157" i="14" s="1"/>
  <c r="P240" i="14" s="1"/>
  <c r="O78" i="14"/>
  <c r="N78" i="14"/>
  <c r="N240" i="14" s="1"/>
  <c r="M78" i="14"/>
  <c r="AF77" i="14"/>
  <c r="AA77" i="14"/>
  <c r="Z77" i="14"/>
  <c r="Z156" i="14" s="1"/>
  <c r="Z239" i="14" s="1"/>
  <c r="Y77" i="14"/>
  <c r="X77" i="14"/>
  <c r="X156" i="14" s="1"/>
  <c r="X239" i="14" s="1"/>
  <c r="W77" i="14"/>
  <c r="V77" i="14"/>
  <c r="V156" i="14" s="1"/>
  <c r="V239" i="14" s="1"/>
  <c r="U77" i="14"/>
  <c r="T77" i="14"/>
  <c r="T156" i="14" s="1"/>
  <c r="T239" i="14" s="1"/>
  <c r="S77" i="14"/>
  <c r="AE19" i="14" s="1"/>
  <c r="R77" i="14"/>
  <c r="R156" i="14" s="1"/>
  <c r="R239" i="14" s="1"/>
  <c r="Q77" i="14"/>
  <c r="P77" i="14"/>
  <c r="P156" i="14" s="1"/>
  <c r="P239" i="14" s="1"/>
  <c r="O77" i="14"/>
  <c r="N77" i="14"/>
  <c r="N239" i="14" s="1"/>
  <c r="M77" i="14"/>
  <c r="AF76" i="14"/>
  <c r="AA76" i="14"/>
  <c r="Z76" i="14"/>
  <c r="Z155" i="14" s="1"/>
  <c r="Z238" i="14" s="1"/>
  <c r="Y76" i="14"/>
  <c r="X76" i="14"/>
  <c r="X155" i="14" s="1"/>
  <c r="X238" i="14" s="1"/>
  <c r="W76" i="14"/>
  <c r="V76" i="14"/>
  <c r="V155" i="14" s="1"/>
  <c r="V238" i="14" s="1"/>
  <c r="U76" i="14"/>
  <c r="T76" i="14"/>
  <c r="T155" i="14" s="1"/>
  <c r="T238" i="14" s="1"/>
  <c r="S76" i="14"/>
  <c r="AE18" i="14" s="1"/>
  <c r="R76" i="14"/>
  <c r="R155" i="14" s="1"/>
  <c r="R238" i="14" s="1"/>
  <c r="Q76" i="14"/>
  <c r="P76" i="14"/>
  <c r="P155" i="14" s="1"/>
  <c r="P238" i="14" s="1"/>
  <c r="O76" i="14"/>
  <c r="N76" i="14"/>
  <c r="N238" i="14" s="1"/>
  <c r="M76" i="14"/>
  <c r="AF75" i="14"/>
  <c r="AA75" i="14"/>
  <c r="Z75" i="14"/>
  <c r="Z154" i="14" s="1"/>
  <c r="Z237" i="14" s="1"/>
  <c r="Y75" i="14"/>
  <c r="X75" i="14"/>
  <c r="X154" i="14" s="1"/>
  <c r="X237" i="14" s="1"/>
  <c r="W75" i="14"/>
  <c r="V75" i="14"/>
  <c r="V154" i="14" s="1"/>
  <c r="V237" i="14" s="1"/>
  <c r="U75" i="14"/>
  <c r="T75" i="14"/>
  <c r="T154" i="14" s="1"/>
  <c r="T237" i="14" s="1"/>
  <c r="S75" i="14"/>
  <c r="AE17" i="14" s="1"/>
  <c r="R75" i="14"/>
  <c r="R154" i="14" s="1"/>
  <c r="R237" i="14" s="1"/>
  <c r="Q75" i="14"/>
  <c r="P75" i="14"/>
  <c r="P154" i="14" s="1"/>
  <c r="P237" i="14" s="1"/>
  <c r="O75" i="14"/>
  <c r="N75" i="14"/>
  <c r="N237" i="14" s="1"/>
  <c r="M75" i="14"/>
  <c r="AF74" i="14"/>
  <c r="AA74" i="14"/>
  <c r="Z74" i="14"/>
  <c r="Z153" i="14" s="1"/>
  <c r="Z236" i="14" s="1"/>
  <c r="Y74" i="14"/>
  <c r="X74" i="14"/>
  <c r="X153" i="14" s="1"/>
  <c r="X236" i="14" s="1"/>
  <c r="W74" i="14"/>
  <c r="V74" i="14"/>
  <c r="V153" i="14" s="1"/>
  <c r="V236" i="14" s="1"/>
  <c r="U74" i="14"/>
  <c r="T74" i="14"/>
  <c r="T153" i="14" s="1"/>
  <c r="T236" i="14" s="1"/>
  <c r="S74" i="14"/>
  <c r="AE16" i="14" s="1"/>
  <c r="R74" i="14"/>
  <c r="R153" i="14" s="1"/>
  <c r="R236" i="14" s="1"/>
  <c r="Q74" i="14"/>
  <c r="P74" i="14"/>
  <c r="P153" i="14" s="1"/>
  <c r="P236" i="14" s="1"/>
  <c r="O74" i="14"/>
  <c r="N74" i="14"/>
  <c r="N236" i="14" s="1"/>
  <c r="M74" i="14"/>
  <c r="AF73" i="14"/>
  <c r="AA73" i="14"/>
  <c r="Z73" i="14"/>
  <c r="Z152" i="14" s="1"/>
  <c r="Z235" i="14" s="1"/>
  <c r="Y73" i="14"/>
  <c r="X73" i="14"/>
  <c r="X152" i="14" s="1"/>
  <c r="X235" i="14" s="1"/>
  <c r="W73" i="14"/>
  <c r="V73" i="14"/>
  <c r="V152" i="14" s="1"/>
  <c r="V235" i="14" s="1"/>
  <c r="U73" i="14"/>
  <c r="T73" i="14"/>
  <c r="T152" i="14" s="1"/>
  <c r="T235" i="14" s="1"/>
  <c r="S73" i="14"/>
  <c r="AE9" i="14" s="1"/>
  <c r="R73" i="14"/>
  <c r="R152" i="14" s="1"/>
  <c r="R235" i="14" s="1"/>
  <c r="Q73" i="14"/>
  <c r="P73" i="14"/>
  <c r="P152" i="14" s="1"/>
  <c r="P235" i="14" s="1"/>
  <c r="O73" i="14"/>
  <c r="M73" i="14"/>
  <c r="AF72" i="14"/>
  <c r="AA72" i="14"/>
  <c r="Z72" i="14"/>
  <c r="Z151" i="14" s="1"/>
  <c r="Z234" i="14" s="1"/>
  <c r="Y72" i="14"/>
  <c r="X72" i="14"/>
  <c r="X151" i="14" s="1"/>
  <c r="X234" i="14" s="1"/>
  <c r="W72" i="14"/>
  <c r="V72" i="14"/>
  <c r="V151" i="14" s="1"/>
  <c r="V234" i="14" s="1"/>
  <c r="U72" i="14"/>
  <c r="T72" i="14"/>
  <c r="T151" i="14" s="1"/>
  <c r="T234" i="14" s="1"/>
  <c r="S72" i="14"/>
  <c r="R72" i="14"/>
  <c r="R151" i="14" s="1"/>
  <c r="R234" i="14" s="1"/>
  <c r="Q72" i="14"/>
  <c r="P72" i="14"/>
  <c r="P151" i="14" s="1"/>
  <c r="P234" i="14" s="1"/>
  <c r="O72" i="14"/>
  <c r="N72" i="14"/>
  <c r="N234" i="14" s="1"/>
  <c r="M72" i="14"/>
  <c r="AF71" i="14"/>
  <c r="AA71" i="14"/>
  <c r="Z71" i="14"/>
  <c r="Z150" i="14" s="1"/>
  <c r="Z233" i="14" s="1"/>
  <c r="Y71" i="14"/>
  <c r="X71" i="14"/>
  <c r="X150" i="14" s="1"/>
  <c r="X233" i="14" s="1"/>
  <c r="W71" i="14"/>
  <c r="V71" i="14"/>
  <c r="V150" i="14" s="1"/>
  <c r="V233" i="14" s="1"/>
  <c r="U71" i="14"/>
  <c r="T71" i="14"/>
  <c r="T150" i="14" s="1"/>
  <c r="T233" i="14" s="1"/>
  <c r="S71" i="14"/>
  <c r="R71" i="14"/>
  <c r="R150" i="14" s="1"/>
  <c r="R233" i="14" s="1"/>
  <c r="Q71" i="14"/>
  <c r="P71" i="14"/>
  <c r="P150" i="14" s="1"/>
  <c r="P233" i="14" s="1"/>
  <c r="O71" i="14"/>
  <c r="N71" i="14"/>
  <c r="N233" i="14" s="1"/>
  <c r="M71" i="14"/>
  <c r="AF70" i="14"/>
  <c r="AA70" i="14"/>
  <c r="Z70" i="14"/>
  <c r="Z149" i="14" s="1"/>
  <c r="Z232" i="14" s="1"/>
  <c r="Y70" i="14"/>
  <c r="X70" i="14"/>
  <c r="X149" i="14" s="1"/>
  <c r="X232" i="14" s="1"/>
  <c r="W70" i="14"/>
  <c r="V70" i="14"/>
  <c r="V149" i="14" s="1"/>
  <c r="V232" i="14" s="1"/>
  <c r="U70" i="14"/>
  <c r="T70" i="14"/>
  <c r="T149" i="14" s="1"/>
  <c r="T232" i="14" s="1"/>
  <c r="S70" i="14"/>
  <c r="R70" i="14"/>
  <c r="R149" i="14" s="1"/>
  <c r="R232" i="14" s="1"/>
  <c r="Q70" i="14"/>
  <c r="P70" i="14"/>
  <c r="P149" i="14" s="1"/>
  <c r="P232" i="14" s="1"/>
  <c r="O70" i="14"/>
  <c r="N70" i="14"/>
  <c r="N232" i="14" s="1"/>
  <c r="M70" i="14"/>
  <c r="AF69" i="14"/>
  <c r="AA69" i="14"/>
  <c r="Z69" i="14"/>
  <c r="Z148" i="14" s="1"/>
  <c r="Z231" i="14" s="1"/>
  <c r="Y69" i="14"/>
  <c r="X69" i="14"/>
  <c r="X148" i="14" s="1"/>
  <c r="X231" i="14" s="1"/>
  <c r="W69" i="14"/>
  <c r="V69" i="14"/>
  <c r="V148" i="14" s="1"/>
  <c r="V231" i="14" s="1"/>
  <c r="U69" i="14"/>
  <c r="T69" i="14"/>
  <c r="T148" i="14" s="1"/>
  <c r="T231" i="14" s="1"/>
  <c r="S69" i="14"/>
  <c r="R69" i="14"/>
  <c r="R148" i="14" s="1"/>
  <c r="R231" i="14" s="1"/>
  <c r="Q69" i="14"/>
  <c r="P69" i="14"/>
  <c r="P148" i="14" s="1"/>
  <c r="P231" i="14" s="1"/>
  <c r="O69" i="14"/>
  <c r="N69" i="14"/>
  <c r="N231" i="14" s="1"/>
  <c r="M69" i="14"/>
  <c r="AF68" i="14"/>
  <c r="AA68" i="14"/>
  <c r="Z68" i="14"/>
  <c r="Z147" i="14" s="1"/>
  <c r="Z230" i="14" s="1"/>
  <c r="Y68" i="14"/>
  <c r="X68" i="14"/>
  <c r="X147" i="14" s="1"/>
  <c r="X230" i="14" s="1"/>
  <c r="W68" i="14"/>
  <c r="V68" i="14"/>
  <c r="V147" i="14" s="1"/>
  <c r="V230" i="14" s="1"/>
  <c r="U68" i="14"/>
  <c r="T68" i="14"/>
  <c r="T147" i="14" s="1"/>
  <c r="T230" i="14" s="1"/>
  <c r="S68" i="14"/>
  <c r="R68" i="14"/>
  <c r="R147" i="14" s="1"/>
  <c r="R230" i="14" s="1"/>
  <c r="Q68" i="14"/>
  <c r="P68" i="14"/>
  <c r="P147" i="14" s="1"/>
  <c r="P230" i="14" s="1"/>
  <c r="O68" i="14"/>
  <c r="N68" i="14"/>
  <c r="N230" i="14" s="1"/>
  <c r="AF67" i="14"/>
  <c r="AA67" i="14"/>
  <c r="Z67" i="14"/>
  <c r="Z146" i="14" s="1"/>
  <c r="Z229" i="14" s="1"/>
  <c r="Y67" i="14"/>
  <c r="X67" i="14"/>
  <c r="X146" i="14" s="1"/>
  <c r="X229" i="14" s="1"/>
  <c r="W67" i="14"/>
  <c r="V67" i="14"/>
  <c r="V146" i="14" s="1"/>
  <c r="V229" i="14" s="1"/>
  <c r="U67" i="14"/>
  <c r="T67" i="14"/>
  <c r="T146" i="14" s="1"/>
  <c r="T229" i="14" s="1"/>
  <c r="S67" i="14"/>
  <c r="R67" i="14"/>
  <c r="R146" i="14" s="1"/>
  <c r="R229" i="14" s="1"/>
  <c r="Q67" i="14"/>
  <c r="P67" i="14"/>
  <c r="P146" i="14" s="1"/>
  <c r="P229" i="14" s="1"/>
  <c r="O67" i="14"/>
  <c r="M67" i="14"/>
  <c r="AF66" i="14"/>
  <c r="AA66" i="14"/>
  <c r="Z66" i="14"/>
  <c r="Z145" i="14" s="1"/>
  <c r="Z228" i="14" s="1"/>
  <c r="Y66" i="14"/>
  <c r="X66" i="14"/>
  <c r="X145" i="14" s="1"/>
  <c r="X228" i="14" s="1"/>
  <c r="W66" i="14"/>
  <c r="V66" i="14"/>
  <c r="V145" i="14" s="1"/>
  <c r="V228" i="14" s="1"/>
  <c r="U66" i="14"/>
  <c r="T66" i="14"/>
  <c r="T145" i="14" s="1"/>
  <c r="T228" i="14" s="1"/>
  <c r="S66" i="14"/>
  <c r="AE82" i="14" s="1"/>
  <c r="R66" i="14"/>
  <c r="R145" i="14" s="1"/>
  <c r="R228" i="14" s="1"/>
  <c r="Q66" i="14"/>
  <c r="P66" i="14"/>
  <c r="P145" i="14" s="1"/>
  <c r="P228" i="14" s="1"/>
  <c r="O66" i="14"/>
  <c r="N66" i="14"/>
  <c r="N228" i="14" s="1"/>
  <c r="M66" i="14"/>
  <c r="AF65" i="14"/>
  <c r="AA65" i="14"/>
  <c r="Z65" i="14"/>
  <c r="Z144" i="14" s="1"/>
  <c r="Z227" i="14" s="1"/>
  <c r="Y65" i="14"/>
  <c r="X65" i="14"/>
  <c r="X144" i="14" s="1"/>
  <c r="X227" i="14" s="1"/>
  <c r="W65" i="14"/>
  <c r="V65" i="14"/>
  <c r="V144" i="14" s="1"/>
  <c r="V227" i="14" s="1"/>
  <c r="U65" i="14"/>
  <c r="T65" i="14"/>
  <c r="T144" i="14" s="1"/>
  <c r="T227" i="14" s="1"/>
  <c r="S65" i="14"/>
  <c r="R65" i="14"/>
  <c r="R144" i="14" s="1"/>
  <c r="R227" i="14" s="1"/>
  <c r="Q65" i="14"/>
  <c r="P65" i="14"/>
  <c r="P144" i="14" s="1"/>
  <c r="P227" i="14" s="1"/>
  <c r="O65" i="14"/>
  <c r="N65" i="14"/>
  <c r="N227" i="14" s="1"/>
  <c r="M65" i="14"/>
  <c r="AF64" i="14"/>
  <c r="AD64" i="14"/>
  <c r="AA64" i="14"/>
  <c r="Z64" i="14"/>
  <c r="Z143" i="14" s="1"/>
  <c r="Z226" i="14" s="1"/>
  <c r="Y64" i="14"/>
  <c r="X64" i="14"/>
  <c r="X143" i="14" s="1"/>
  <c r="X226" i="14" s="1"/>
  <c r="W64" i="14"/>
  <c r="V64" i="14"/>
  <c r="V143" i="14" s="1"/>
  <c r="V226" i="14" s="1"/>
  <c r="U64" i="14"/>
  <c r="T64" i="14"/>
  <c r="T143" i="14" s="1"/>
  <c r="T226" i="14" s="1"/>
  <c r="S64" i="14"/>
  <c r="AE80" i="14" s="1"/>
  <c r="R64" i="14"/>
  <c r="R143" i="14" s="1"/>
  <c r="R226" i="14" s="1"/>
  <c r="Q64" i="14"/>
  <c r="P64" i="14"/>
  <c r="P143" i="14" s="1"/>
  <c r="P226" i="14" s="1"/>
  <c r="O64" i="14"/>
  <c r="N64" i="14"/>
  <c r="N226" i="14" s="1"/>
  <c r="M64" i="14"/>
  <c r="AF63" i="14"/>
  <c r="AD63" i="14"/>
  <c r="AA63" i="14"/>
  <c r="Z63" i="14"/>
  <c r="Z142" i="14" s="1"/>
  <c r="Z225" i="14" s="1"/>
  <c r="Y63" i="14"/>
  <c r="X63" i="14"/>
  <c r="X142" i="14" s="1"/>
  <c r="X225" i="14" s="1"/>
  <c r="W63" i="14"/>
  <c r="V63" i="14"/>
  <c r="V142" i="14" s="1"/>
  <c r="V225" i="14" s="1"/>
  <c r="U63" i="14"/>
  <c r="T63" i="14"/>
  <c r="T142" i="14" s="1"/>
  <c r="T225" i="14" s="1"/>
  <c r="S63" i="14"/>
  <c r="R63" i="14"/>
  <c r="R142" i="14" s="1"/>
  <c r="R225" i="14" s="1"/>
  <c r="Q63" i="14"/>
  <c r="P63" i="14"/>
  <c r="P142" i="14" s="1"/>
  <c r="P225" i="14" s="1"/>
  <c r="O63" i="14"/>
  <c r="N63" i="14"/>
  <c r="N225" i="14" s="1"/>
  <c r="M63" i="14"/>
  <c r="AF62" i="14"/>
  <c r="AA62" i="14"/>
  <c r="Z62" i="14"/>
  <c r="Z141" i="14" s="1"/>
  <c r="Z224" i="14" s="1"/>
  <c r="Y62" i="14"/>
  <c r="X62" i="14"/>
  <c r="X141" i="14" s="1"/>
  <c r="X224" i="14" s="1"/>
  <c r="W62" i="14"/>
  <c r="V62" i="14"/>
  <c r="V141" i="14" s="1"/>
  <c r="V224" i="14" s="1"/>
  <c r="U62" i="14"/>
  <c r="T62" i="14"/>
  <c r="T141" i="14" s="1"/>
  <c r="T224" i="14" s="1"/>
  <c r="S62" i="14"/>
  <c r="R62" i="14"/>
  <c r="R141" i="14" s="1"/>
  <c r="R224" i="14" s="1"/>
  <c r="Q62" i="14"/>
  <c r="P62" i="14"/>
  <c r="P141" i="14" s="1"/>
  <c r="P224" i="14" s="1"/>
  <c r="O62" i="14"/>
  <c r="N62" i="14"/>
  <c r="N224" i="14" s="1"/>
  <c r="M62" i="14"/>
  <c r="AF61" i="14"/>
  <c r="AA61" i="14"/>
  <c r="Z61" i="14"/>
  <c r="Z140" i="14" s="1"/>
  <c r="Z223" i="14" s="1"/>
  <c r="Y61" i="14"/>
  <c r="X61" i="14"/>
  <c r="X140" i="14" s="1"/>
  <c r="X223" i="14" s="1"/>
  <c r="W61" i="14"/>
  <c r="V61" i="14"/>
  <c r="V140" i="14" s="1"/>
  <c r="V223" i="14" s="1"/>
  <c r="U61" i="14"/>
  <c r="T61" i="14"/>
  <c r="T140" i="14" s="1"/>
  <c r="T223" i="14" s="1"/>
  <c r="S61" i="14"/>
  <c r="AE77" i="14" s="1"/>
  <c r="AG77" i="14" s="1"/>
  <c r="R61" i="14"/>
  <c r="R140" i="14" s="1"/>
  <c r="R223" i="14" s="1"/>
  <c r="Q61" i="14"/>
  <c r="P61" i="14"/>
  <c r="P140" i="14" s="1"/>
  <c r="P223" i="14" s="1"/>
  <c r="O61" i="14"/>
  <c r="N61" i="14"/>
  <c r="N223" i="14" s="1"/>
  <c r="M61" i="14"/>
  <c r="AA60" i="14"/>
  <c r="Z60" i="14"/>
  <c r="Z139" i="14" s="1"/>
  <c r="Z222" i="14" s="1"/>
  <c r="Y60" i="14"/>
  <c r="X60" i="14"/>
  <c r="X139" i="14" s="1"/>
  <c r="X222" i="14" s="1"/>
  <c r="W60" i="14"/>
  <c r="V60" i="14"/>
  <c r="V139" i="14" s="1"/>
  <c r="V222" i="14" s="1"/>
  <c r="U60" i="14"/>
  <c r="T60" i="14"/>
  <c r="T139" i="14" s="1"/>
  <c r="T222" i="14" s="1"/>
  <c r="S60" i="14"/>
  <c r="R60" i="14"/>
  <c r="R139" i="14" s="1"/>
  <c r="R222" i="14" s="1"/>
  <c r="Q60" i="14"/>
  <c r="P60" i="14"/>
  <c r="P139" i="14" s="1"/>
  <c r="P222" i="14" s="1"/>
  <c r="O60" i="14"/>
  <c r="N60" i="14"/>
  <c r="N222" i="14" s="1"/>
  <c r="M60" i="14"/>
  <c r="AF59" i="14"/>
  <c r="AA59" i="14"/>
  <c r="Z59" i="14"/>
  <c r="Z138" i="14" s="1"/>
  <c r="Z221" i="14" s="1"/>
  <c r="Y59" i="14"/>
  <c r="X59" i="14"/>
  <c r="X138" i="14" s="1"/>
  <c r="X221" i="14" s="1"/>
  <c r="W59" i="14"/>
  <c r="V59" i="14"/>
  <c r="V138" i="14" s="1"/>
  <c r="V221" i="14" s="1"/>
  <c r="U59" i="14"/>
  <c r="T59" i="14"/>
  <c r="T138" i="14" s="1"/>
  <c r="T221" i="14" s="1"/>
  <c r="S59" i="14"/>
  <c r="R59" i="14"/>
  <c r="R138" i="14" s="1"/>
  <c r="R221" i="14" s="1"/>
  <c r="Q59" i="14"/>
  <c r="P59" i="14"/>
  <c r="P138" i="14" s="1"/>
  <c r="P221" i="14" s="1"/>
  <c r="O59" i="14"/>
  <c r="N59" i="14"/>
  <c r="N221" i="14" s="1"/>
  <c r="M59" i="14"/>
  <c r="AF58" i="14"/>
  <c r="AA58" i="14"/>
  <c r="Z58" i="14"/>
  <c r="Z137" i="14" s="1"/>
  <c r="Z220" i="14" s="1"/>
  <c r="Y58" i="14"/>
  <c r="X58" i="14"/>
  <c r="X137" i="14" s="1"/>
  <c r="X220" i="14" s="1"/>
  <c r="W58" i="14"/>
  <c r="V58" i="14"/>
  <c r="V137" i="14" s="1"/>
  <c r="V220" i="14" s="1"/>
  <c r="U58" i="14"/>
  <c r="T58" i="14"/>
  <c r="T137" i="14" s="1"/>
  <c r="T220" i="14" s="1"/>
  <c r="S58" i="14"/>
  <c r="R58" i="14"/>
  <c r="R137" i="14" s="1"/>
  <c r="R220" i="14" s="1"/>
  <c r="Q58" i="14"/>
  <c r="P58" i="14"/>
  <c r="P137" i="14" s="1"/>
  <c r="P220" i="14" s="1"/>
  <c r="O58" i="14"/>
  <c r="N58" i="14"/>
  <c r="N220" i="14" s="1"/>
  <c r="M58" i="14"/>
  <c r="AA57" i="14"/>
  <c r="Z57" i="14"/>
  <c r="Z136" i="14" s="1"/>
  <c r="Z219" i="14" s="1"/>
  <c r="Y57" i="14"/>
  <c r="X57" i="14"/>
  <c r="X136" i="14" s="1"/>
  <c r="X219" i="14" s="1"/>
  <c r="W57" i="14"/>
  <c r="V57" i="14"/>
  <c r="V136" i="14" s="1"/>
  <c r="V219" i="14" s="1"/>
  <c r="U57" i="14"/>
  <c r="T57" i="14"/>
  <c r="T136" i="14" s="1"/>
  <c r="T219" i="14" s="1"/>
  <c r="S57" i="14"/>
  <c r="R57" i="14"/>
  <c r="R136" i="14" s="1"/>
  <c r="R219" i="14" s="1"/>
  <c r="Q57" i="14"/>
  <c r="P57" i="14"/>
  <c r="P136" i="14" s="1"/>
  <c r="P219" i="14" s="1"/>
  <c r="O57" i="14"/>
  <c r="N57" i="14"/>
  <c r="N219" i="14" s="1"/>
  <c r="M57" i="14"/>
  <c r="AF56" i="14"/>
  <c r="AA56" i="14"/>
  <c r="Z56" i="14"/>
  <c r="Z135" i="14" s="1"/>
  <c r="Z218" i="14" s="1"/>
  <c r="Y56" i="14"/>
  <c r="X56" i="14"/>
  <c r="X135" i="14" s="1"/>
  <c r="X218" i="14" s="1"/>
  <c r="W56" i="14"/>
  <c r="V56" i="14"/>
  <c r="V135" i="14" s="1"/>
  <c r="V218" i="14" s="1"/>
  <c r="U56" i="14"/>
  <c r="T56" i="14"/>
  <c r="T135" i="14" s="1"/>
  <c r="T218" i="14" s="1"/>
  <c r="S56" i="14"/>
  <c r="R56" i="14"/>
  <c r="R135" i="14" s="1"/>
  <c r="R218" i="14" s="1"/>
  <c r="Q56" i="14"/>
  <c r="P56" i="14"/>
  <c r="P135" i="14" s="1"/>
  <c r="P218" i="14" s="1"/>
  <c r="O56" i="14"/>
  <c r="N56" i="14"/>
  <c r="N218" i="14" s="1"/>
  <c r="M56" i="14"/>
  <c r="AF55" i="14"/>
  <c r="AA55" i="14"/>
  <c r="Z55" i="14"/>
  <c r="Z134" i="14" s="1"/>
  <c r="Z217" i="14" s="1"/>
  <c r="Y55" i="14"/>
  <c r="X55" i="14"/>
  <c r="X134" i="14" s="1"/>
  <c r="X217" i="14" s="1"/>
  <c r="W55" i="14"/>
  <c r="V55" i="14"/>
  <c r="V134" i="14" s="1"/>
  <c r="V217" i="14" s="1"/>
  <c r="U55" i="14"/>
  <c r="T55" i="14"/>
  <c r="T134" i="14" s="1"/>
  <c r="T217" i="14" s="1"/>
  <c r="S55" i="14"/>
  <c r="R55" i="14"/>
  <c r="R134" i="14" s="1"/>
  <c r="R217" i="14" s="1"/>
  <c r="Q55" i="14"/>
  <c r="P55" i="14"/>
  <c r="P134" i="14" s="1"/>
  <c r="P217" i="14" s="1"/>
  <c r="O55" i="14"/>
  <c r="N55" i="14"/>
  <c r="N217" i="14" s="1"/>
  <c r="M55" i="14"/>
  <c r="AF54" i="14"/>
  <c r="AA54" i="14"/>
  <c r="Z54" i="14"/>
  <c r="Z133" i="14" s="1"/>
  <c r="Z216" i="14" s="1"/>
  <c r="Y54" i="14"/>
  <c r="X54" i="14"/>
  <c r="X133" i="14" s="1"/>
  <c r="X216" i="14" s="1"/>
  <c r="W54" i="14"/>
  <c r="V54" i="14"/>
  <c r="V133" i="14" s="1"/>
  <c r="V216" i="14" s="1"/>
  <c r="U54" i="14"/>
  <c r="T54" i="14"/>
  <c r="T133" i="14" s="1"/>
  <c r="T216" i="14" s="1"/>
  <c r="S54" i="14"/>
  <c r="R54" i="14"/>
  <c r="R133" i="14" s="1"/>
  <c r="R216" i="14" s="1"/>
  <c r="Q54" i="14"/>
  <c r="P54" i="14"/>
  <c r="P133" i="14" s="1"/>
  <c r="P216" i="14" s="1"/>
  <c r="O54" i="14"/>
  <c r="N54" i="14"/>
  <c r="N216" i="14" s="1"/>
  <c r="M54" i="14"/>
  <c r="AA53" i="14"/>
  <c r="Z53" i="14"/>
  <c r="Z132" i="14" s="1"/>
  <c r="Z215" i="14" s="1"/>
  <c r="Y53" i="14"/>
  <c r="X53" i="14"/>
  <c r="X132" i="14" s="1"/>
  <c r="X215" i="14" s="1"/>
  <c r="W53" i="14"/>
  <c r="V53" i="14"/>
  <c r="V132" i="14" s="1"/>
  <c r="V215" i="14" s="1"/>
  <c r="U53" i="14"/>
  <c r="T53" i="14"/>
  <c r="T132" i="14" s="1"/>
  <c r="T215" i="14" s="1"/>
  <c r="S53" i="14"/>
  <c r="AE69" i="14" s="1"/>
  <c r="R53" i="14"/>
  <c r="R132" i="14" s="1"/>
  <c r="R215" i="14" s="1"/>
  <c r="Q53" i="14"/>
  <c r="P53" i="14"/>
  <c r="P132" i="14" s="1"/>
  <c r="P215" i="14" s="1"/>
  <c r="O53" i="14"/>
  <c r="N53" i="14"/>
  <c r="N215" i="14" s="1"/>
  <c r="M53" i="14"/>
  <c r="AF52" i="14"/>
  <c r="AA52" i="14"/>
  <c r="Z52" i="14"/>
  <c r="Z131" i="14" s="1"/>
  <c r="Z214" i="14" s="1"/>
  <c r="Y52" i="14"/>
  <c r="X52" i="14"/>
  <c r="X131" i="14" s="1"/>
  <c r="X214" i="14" s="1"/>
  <c r="W52" i="14"/>
  <c r="V52" i="14"/>
  <c r="V131" i="14" s="1"/>
  <c r="V214" i="14" s="1"/>
  <c r="U52" i="14"/>
  <c r="T52" i="14"/>
  <c r="T131" i="14" s="1"/>
  <c r="T214" i="14" s="1"/>
  <c r="S52" i="14"/>
  <c r="AE68" i="14" s="1"/>
  <c r="R52" i="14"/>
  <c r="R131" i="14" s="1"/>
  <c r="R214" i="14" s="1"/>
  <c r="Q52" i="14"/>
  <c r="P52" i="14"/>
  <c r="P131" i="14" s="1"/>
  <c r="P214" i="14" s="1"/>
  <c r="O52" i="14"/>
  <c r="N52" i="14"/>
  <c r="N214" i="14" s="1"/>
  <c r="M52" i="14"/>
  <c r="AF51" i="14"/>
  <c r="AA51" i="14"/>
  <c r="Z51" i="14"/>
  <c r="Z130" i="14" s="1"/>
  <c r="Z213" i="14" s="1"/>
  <c r="Y51" i="14"/>
  <c r="X51" i="14"/>
  <c r="X130" i="14" s="1"/>
  <c r="X213" i="14" s="1"/>
  <c r="W51" i="14"/>
  <c r="V51" i="14"/>
  <c r="V130" i="14" s="1"/>
  <c r="V213" i="14" s="1"/>
  <c r="U51" i="14"/>
  <c r="AE67" i="14" s="1"/>
  <c r="T51" i="14"/>
  <c r="T130" i="14" s="1"/>
  <c r="T213" i="14" s="1"/>
  <c r="S51" i="14"/>
  <c r="R51" i="14"/>
  <c r="R130" i="14" s="1"/>
  <c r="R213" i="14" s="1"/>
  <c r="Q51" i="14"/>
  <c r="P51" i="14"/>
  <c r="P130" i="14" s="1"/>
  <c r="P213" i="14" s="1"/>
  <c r="O51" i="14"/>
  <c r="N51" i="14"/>
  <c r="N213" i="14" s="1"/>
  <c r="M51" i="14"/>
  <c r="AF50" i="14"/>
  <c r="AA50" i="14"/>
  <c r="Z50" i="14"/>
  <c r="Z129" i="14" s="1"/>
  <c r="Z212" i="14" s="1"/>
  <c r="Y50" i="14"/>
  <c r="X50" i="14"/>
  <c r="X129" i="14" s="1"/>
  <c r="X212" i="14" s="1"/>
  <c r="W50" i="14"/>
  <c r="V50" i="14"/>
  <c r="V129" i="14" s="1"/>
  <c r="V212" i="14" s="1"/>
  <c r="U50" i="14"/>
  <c r="T50" i="14"/>
  <c r="T129" i="14" s="1"/>
  <c r="T212" i="14" s="1"/>
  <c r="S50" i="14"/>
  <c r="R50" i="14"/>
  <c r="R129" i="14" s="1"/>
  <c r="R212" i="14" s="1"/>
  <c r="Q50" i="14"/>
  <c r="P50" i="14"/>
  <c r="P129" i="14" s="1"/>
  <c r="P212" i="14" s="1"/>
  <c r="O50" i="14"/>
  <c r="N50" i="14"/>
  <c r="N212" i="14" s="1"/>
  <c r="M50" i="14"/>
  <c r="AA49" i="14"/>
  <c r="Z49" i="14"/>
  <c r="Z128" i="14" s="1"/>
  <c r="Z211" i="14" s="1"/>
  <c r="Y49" i="14"/>
  <c r="X49" i="14"/>
  <c r="X128" i="14" s="1"/>
  <c r="X211" i="14" s="1"/>
  <c r="W49" i="14"/>
  <c r="V49" i="14"/>
  <c r="V128" i="14" s="1"/>
  <c r="V211" i="14" s="1"/>
  <c r="U49" i="14"/>
  <c r="T49" i="14"/>
  <c r="T128" i="14" s="1"/>
  <c r="T211" i="14" s="1"/>
  <c r="S49" i="14"/>
  <c r="AE65" i="14" s="1"/>
  <c r="AG65" i="14" s="1"/>
  <c r="AH65" i="14" s="1"/>
  <c r="R49" i="14"/>
  <c r="R128" i="14" s="1"/>
  <c r="R211" i="14" s="1"/>
  <c r="Q49" i="14"/>
  <c r="P49" i="14"/>
  <c r="P128" i="14" s="1"/>
  <c r="P211" i="14" s="1"/>
  <c r="O49" i="14"/>
  <c r="N49" i="14"/>
  <c r="N211" i="14" s="1"/>
  <c r="M49" i="14"/>
  <c r="AF48" i="14"/>
  <c r="AA48" i="14"/>
  <c r="Z48" i="14"/>
  <c r="Z127" i="14" s="1"/>
  <c r="Z210" i="14" s="1"/>
  <c r="Y48" i="14"/>
  <c r="X48" i="14"/>
  <c r="X127" i="14" s="1"/>
  <c r="X210" i="14" s="1"/>
  <c r="W48" i="14"/>
  <c r="V48" i="14"/>
  <c r="V127" i="14" s="1"/>
  <c r="V210" i="14" s="1"/>
  <c r="U48" i="14"/>
  <c r="T48" i="14"/>
  <c r="T127" i="14" s="1"/>
  <c r="T210" i="14" s="1"/>
  <c r="S48" i="14"/>
  <c r="AE64" i="14" s="1"/>
  <c r="AG64" i="14" s="1"/>
  <c r="R48" i="14"/>
  <c r="R127" i="14" s="1"/>
  <c r="R210" i="14" s="1"/>
  <c r="Q48" i="14"/>
  <c r="P48" i="14"/>
  <c r="P127" i="14" s="1"/>
  <c r="P210" i="14" s="1"/>
  <c r="O48" i="14"/>
  <c r="N48" i="14"/>
  <c r="N210" i="14" s="1"/>
  <c r="M48" i="14"/>
  <c r="AF47" i="14"/>
  <c r="AA47" i="14"/>
  <c r="Z47" i="14"/>
  <c r="Z126" i="14" s="1"/>
  <c r="Z209" i="14" s="1"/>
  <c r="Y47" i="14"/>
  <c r="X47" i="14"/>
  <c r="X126" i="14" s="1"/>
  <c r="X209" i="14" s="1"/>
  <c r="W47" i="14"/>
  <c r="V47" i="14"/>
  <c r="V126" i="14" s="1"/>
  <c r="V209" i="14" s="1"/>
  <c r="U47" i="14"/>
  <c r="T47" i="14"/>
  <c r="T126" i="14" s="1"/>
  <c r="T209" i="14" s="1"/>
  <c r="S47" i="14"/>
  <c r="AE63" i="14" s="1"/>
  <c r="AG63" i="14" s="1"/>
  <c r="R47" i="14"/>
  <c r="R126" i="14" s="1"/>
  <c r="R209" i="14" s="1"/>
  <c r="Q47" i="14"/>
  <c r="P47" i="14"/>
  <c r="P126" i="14" s="1"/>
  <c r="P209" i="14" s="1"/>
  <c r="O47" i="14"/>
  <c r="N47" i="14"/>
  <c r="N209" i="14" s="1"/>
  <c r="M47" i="14"/>
  <c r="AF46" i="14"/>
  <c r="AA46" i="14"/>
  <c r="Z46" i="14"/>
  <c r="Z125" i="14" s="1"/>
  <c r="Z208" i="14" s="1"/>
  <c r="Y46" i="14"/>
  <c r="X46" i="14"/>
  <c r="X125" i="14" s="1"/>
  <c r="X208" i="14" s="1"/>
  <c r="W46" i="14"/>
  <c r="V46" i="14"/>
  <c r="V125" i="14" s="1"/>
  <c r="V208" i="14" s="1"/>
  <c r="U46" i="14"/>
  <c r="T46" i="14"/>
  <c r="T125" i="14" s="1"/>
  <c r="T208" i="14" s="1"/>
  <c r="S46" i="14"/>
  <c r="AE62" i="14" s="1"/>
  <c r="AG62" i="14" s="1"/>
  <c r="R46" i="14"/>
  <c r="R125" i="14" s="1"/>
  <c r="R208" i="14" s="1"/>
  <c r="Q46" i="14"/>
  <c r="P46" i="14"/>
  <c r="P125" i="14" s="1"/>
  <c r="P208" i="14" s="1"/>
  <c r="O46" i="14"/>
  <c r="N46" i="14"/>
  <c r="N208" i="14" s="1"/>
  <c r="M46" i="14"/>
  <c r="AA45" i="14"/>
  <c r="Z45" i="14"/>
  <c r="Z124" i="14" s="1"/>
  <c r="Z207" i="14" s="1"/>
  <c r="Y45" i="14"/>
  <c r="X45" i="14"/>
  <c r="X124" i="14" s="1"/>
  <c r="X207" i="14" s="1"/>
  <c r="W45" i="14"/>
  <c r="V45" i="14"/>
  <c r="V124" i="14" s="1"/>
  <c r="V207" i="14" s="1"/>
  <c r="U45" i="14"/>
  <c r="T45" i="14"/>
  <c r="T124" i="14" s="1"/>
  <c r="T207" i="14" s="1"/>
  <c r="S45" i="14"/>
  <c r="AE61" i="14" s="1"/>
  <c r="AG61" i="14" s="1"/>
  <c r="R45" i="14"/>
  <c r="R124" i="14" s="1"/>
  <c r="R207" i="14" s="1"/>
  <c r="Q45" i="14"/>
  <c r="P45" i="14"/>
  <c r="P124" i="14" s="1"/>
  <c r="P207" i="14" s="1"/>
  <c r="O45" i="14"/>
  <c r="N45" i="14"/>
  <c r="N207" i="14" s="1"/>
  <c r="M45" i="14"/>
  <c r="AA44" i="14"/>
  <c r="Z44" i="14"/>
  <c r="Z123" i="14" s="1"/>
  <c r="Z206" i="14" s="1"/>
  <c r="Y44" i="14"/>
  <c r="X44" i="14"/>
  <c r="X123" i="14" s="1"/>
  <c r="X206" i="14" s="1"/>
  <c r="W44" i="14"/>
  <c r="V44" i="14"/>
  <c r="V123" i="14" s="1"/>
  <c r="V206" i="14" s="1"/>
  <c r="U44" i="14"/>
  <c r="T44" i="14"/>
  <c r="T123" i="14" s="1"/>
  <c r="T206" i="14" s="1"/>
  <c r="S44" i="14"/>
  <c r="R44" i="14"/>
  <c r="R123" i="14" s="1"/>
  <c r="R206" i="14" s="1"/>
  <c r="Q44" i="14"/>
  <c r="P44" i="14"/>
  <c r="P123" i="14" s="1"/>
  <c r="P206" i="14" s="1"/>
  <c r="O44" i="14"/>
  <c r="N44" i="14"/>
  <c r="N206" i="14" s="1"/>
  <c r="M44" i="14"/>
  <c r="AF43" i="14"/>
  <c r="AA43" i="14"/>
  <c r="Z43" i="14"/>
  <c r="Z122" i="14" s="1"/>
  <c r="Z205" i="14" s="1"/>
  <c r="Y43" i="14"/>
  <c r="X43" i="14"/>
  <c r="X122" i="14" s="1"/>
  <c r="X205" i="14" s="1"/>
  <c r="W43" i="14"/>
  <c r="V43" i="14"/>
  <c r="V122" i="14" s="1"/>
  <c r="V205" i="14" s="1"/>
  <c r="U43" i="14"/>
  <c r="T43" i="14"/>
  <c r="T122" i="14" s="1"/>
  <c r="T205" i="14" s="1"/>
  <c r="S43" i="14"/>
  <c r="R43" i="14"/>
  <c r="R122" i="14" s="1"/>
  <c r="R205" i="14" s="1"/>
  <c r="Q43" i="14"/>
  <c r="P43" i="14"/>
  <c r="P122" i="14" s="1"/>
  <c r="P205" i="14" s="1"/>
  <c r="O43" i="14"/>
  <c r="N43" i="14"/>
  <c r="N205" i="14" s="1"/>
  <c r="M43" i="14"/>
  <c r="AF42" i="14"/>
  <c r="AA42" i="14"/>
  <c r="Z42" i="14"/>
  <c r="Z121" i="14" s="1"/>
  <c r="Z204" i="14" s="1"/>
  <c r="Y42" i="14"/>
  <c r="X42" i="14"/>
  <c r="X121" i="14" s="1"/>
  <c r="X204" i="14" s="1"/>
  <c r="W42" i="14"/>
  <c r="V42" i="14"/>
  <c r="V121" i="14" s="1"/>
  <c r="V204" i="14" s="1"/>
  <c r="U42" i="14"/>
  <c r="T42" i="14"/>
  <c r="T121" i="14" s="1"/>
  <c r="T204" i="14" s="1"/>
  <c r="S42" i="14"/>
  <c r="R42" i="14"/>
  <c r="R121" i="14" s="1"/>
  <c r="R204" i="14" s="1"/>
  <c r="Q42" i="14"/>
  <c r="P42" i="14"/>
  <c r="P121" i="14" s="1"/>
  <c r="P204" i="14" s="1"/>
  <c r="O42" i="14"/>
  <c r="N42" i="14"/>
  <c r="N204" i="14" s="1"/>
  <c r="M42" i="14"/>
  <c r="AF41" i="14"/>
  <c r="AA41" i="14"/>
  <c r="Z41" i="14"/>
  <c r="Z120" i="14" s="1"/>
  <c r="Z203" i="14" s="1"/>
  <c r="Y41" i="14"/>
  <c r="X41" i="14"/>
  <c r="X120" i="14" s="1"/>
  <c r="X203" i="14" s="1"/>
  <c r="W41" i="14"/>
  <c r="V41" i="14"/>
  <c r="V120" i="14" s="1"/>
  <c r="V203" i="14" s="1"/>
  <c r="U41" i="14"/>
  <c r="T41" i="14"/>
  <c r="T120" i="14" s="1"/>
  <c r="T203" i="14" s="1"/>
  <c r="S41" i="14"/>
  <c r="R41" i="14"/>
  <c r="R120" i="14" s="1"/>
  <c r="R203" i="14" s="1"/>
  <c r="Q41" i="14"/>
  <c r="P41" i="14"/>
  <c r="P120" i="14" s="1"/>
  <c r="P203" i="14" s="1"/>
  <c r="O41" i="14"/>
  <c r="N41" i="14"/>
  <c r="N203" i="14" s="1"/>
  <c r="M41" i="14"/>
  <c r="AF40" i="14"/>
  <c r="AA40" i="14"/>
  <c r="Z40" i="14"/>
  <c r="Z119" i="14" s="1"/>
  <c r="Z202" i="14" s="1"/>
  <c r="Y40" i="14"/>
  <c r="X40" i="14"/>
  <c r="X119" i="14" s="1"/>
  <c r="X202" i="14" s="1"/>
  <c r="W40" i="14"/>
  <c r="V40" i="14"/>
  <c r="V119" i="14" s="1"/>
  <c r="V202" i="14" s="1"/>
  <c r="U40" i="14"/>
  <c r="T40" i="14"/>
  <c r="T119" i="14" s="1"/>
  <c r="T202" i="14" s="1"/>
  <c r="S40" i="14"/>
  <c r="R40" i="14"/>
  <c r="R119" i="14" s="1"/>
  <c r="R202" i="14" s="1"/>
  <c r="Q40" i="14"/>
  <c r="P40" i="14"/>
  <c r="P119" i="14" s="1"/>
  <c r="P202" i="14" s="1"/>
  <c r="O40" i="14"/>
  <c r="N40" i="14"/>
  <c r="N202" i="14" s="1"/>
  <c r="M40" i="14"/>
  <c r="AF39" i="14"/>
  <c r="AA39" i="14"/>
  <c r="Z39" i="14"/>
  <c r="Z118" i="14" s="1"/>
  <c r="Z201" i="14" s="1"/>
  <c r="Y39" i="14"/>
  <c r="X39" i="14"/>
  <c r="X118" i="14" s="1"/>
  <c r="X201" i="14" s="1"/>
  <c r="W39" i="14"/>
  <c r="V39" i="14"/>
  <c r="V118" i="14" s="1"/>
  <c r="V201" i="14" s="1"/>
  <c r="U39" i="14"/>
  <c r="T39" i="14"/>
  <c r="T118" i="14" s="1"/>
  <c r="T201" i="14" s="1"/>
  <c r="S39" i="14"/>
  <c r="R39" i="14"/>
  <c r="R118" i="14" s="1"/>
  <c r="R201" i="14" s="1"/>
  <c r="Q39" i="14"/>
  <c r="P39" i="14"/>
  <c r="P118" i="14" s="1"/>
  <c r="P201" i="14" s="1"/>
  <c r="O39" i="14"/>
  <c r="N39" i="14"/>
  <c r="N201" i="14" s="1"/>
  <c r="M39" i="14"/>
  <c r="AF38" i="14"/>
  <c r="AA38" i="14"/>
  <c r="Z38" i="14"/>
  <c r="Z117" i="14" s="1"/>
  <c r="Z200" i="14" s="1"/>
  <c r="Y38" i="14"/>
  <c r="X38" i="14"/>
  <c r="X117" i="14" s="1"/>
  <c r="X200" i="14" s="1"/>
  <c r="W38" i="14"/>
  <c r="V38" i="14"/>
  <c r="V117" i="14" s="1"/>
  <c r="V200" i="14" s="1"/>
  <c r="U38" i="14"/>
  <c r="T38" i="14"/>
  <c r="T117" i="14" s="1"/>
  <c r="T200" i="14" s="1"/>
  <c r="S38" i="14"/>
  <c r="R38" i="14"/>
  <c r="R117" i="14" s="1"/>
  <c r="R200" i="14" s="1"/>
  <c r="Q38" i="14"/>
  <c r="P38" i="14"/>
  <c r="P117" i="14" s="1"/>
  <c r="P200" i="14" s="1"/>
  <c r="O38" i="14"/>
  <c r="N38" i="14"/>
  <c r="N200" i="14" s="1"/>
  <c r="M38" i="14"/>
  <c r="AF37" i="14"/>
  <c r="AA37" i="14"/>
  <c r="Z37" i="14"/>
  <c r="Z116" i="14" s="1"/>
  <c r="Z199" i="14" s="1"/>
  <c r="Y37" i="14"/>
  <c r="X37" i="14"/>
  <c r="X116" i="14" s="1"/>
  <c r="X199" i="14" s="1"/>
  <c r="W37" i="14"/>
  <c r="V37" i="14"/>
  <c r="V116" i="14" s="1"/>
  <c r="V199" i="14" s="1"/>
  <c r="U37" i="14"/>
  <c r="T37" i="14"/>
  <c r="T116" i="14" s="1"/>
  <c r="T199" i="14" s="1"/>
  <c r="S37" i="14"/>
  <c r="R37" i="14"/>
  <c r="R116" i="14" s="1"/>
  <c r="R199" i="14" s="1"/>
  <c r="Q37" i="14"/>
  <c r="P37" i="14"/>
  <c r="P116" i="14" s="1"/>
  <c r="P199" i="14" s="1"/>
  <c r="O37" i="14"/>
  <c r="N37" i="14"/>
  <c r="N199" i="14" s="1"/>
  <c r="M37" i="14"/>
  <c r="AF36" i="14"/>
  <c r="AA36" i="14"/>
  <c r="Z36" i="14"/>
  <c r="Z115" i="14" s="1"/>
  <c r="Z198" i="14" s="1"/>
  <c r="Y36" i="14"/>
  <c r="X36" i="14"/>
  <c r="X115" i="14" s="1"/>
  <c r="X198" i="14" s="1"/>
  <c r="W36" i="14"/>
  <c r="V36" i="14"/>
  <c r="V115" i="14" s="1"/>
  <c r="V198" i="14" s="1"/>
  <c r="U36" i="14"/>
  <c r="T36" i="14"/>
  <c r="T115" i="14" s="1"/>
  <c r="T198" i="14" s="1"/>
  <c r="S36" i="14"/>
  <c r="R36" i="14"/>
  <c r="R115" i="14" s="1"/>
  <c r="R198" i="14" s="1"/>
  <c r="Q36" i="14"/>
  <c r="P36" i="14"/>
  <c r="P115" i="14" s="1"/>
  <c r="P198" i="14" s="1"/>
  <c r="O36" i="14"/>
  <c r="N36" i="14"/>
  <c r="N198" i="14" s="1"/>
  <c r="M36" i="14"/>
  <c r="AF35" i="14"/>
  <c r="AA35" i="14"/>
  <c r="Z35" i="14"/>
  <c r="Z114" i="14" s="1"/>
  <c r="Z197" i="14" s="1"/>
  <c r="Y35" i="14"/>
  <c r="X35" i="14"/>
  <c r="X114" i="14" s="1"/>
  <c r="X197" i="14" s="1"/>
  <c r="W35" i="14"/>
  <c r="V35" i="14"/>
  <c r="V114" i="14" s="1"/>
  <c r="V197" i="14" s="1"/>
  <c r="U35" i="14"/>
  <c r="T35" i="14"/>
  <c r="T114" i="14" s="1"/>
  <c r="T197" i="14" s="1"/>
  <c r="S35" i="14"/>
  <c r="R35" i="14"/>
  <c r="R114" i="14" s="1"/>
  <c r="R197" i="14" s="1"/>
  <c r="Q35" i="14"/>
  <c r="P35" i="14"/>
  <c r="P114" i="14" s="1"/>
  <c r="P197" i="14" s="1"/>
  <c r="O35" i="14"/>
  <c r="N35" i="14"/>
  <c r="N197" i="14" s="1"/>
  <c r="M35" i="14"/>
  <c r="AF34" i="14"/>
  <c r="AA34" i="14"/>
  <c r="Z34" i="14"/>
  <c r="Z113" i="14" s="1"/>
  <c r="Z196" i="14" s="1"/>
  <c r="Y34" i="14"/>
  <c r="X34" i="14"/>
  <c r="X113" i="14" s="1"/>
  <c r="X196" i="14" s="1"/>
  <c r="W34" i="14"/>
  <c r="V34" i="14"/>
  <c r="V113" i="14" s="1"/>
  <c r="V196" i="14" s="1"/>
  <c r="U34" i="14"/>
  <c r="T34" i="14"/>
  <c r="T113" i="14" s="1"/>
  <c r="T196" i="14" s="1"/>
  <c r="S34" i="14"/>
  <c r="R34" i="14"/>
  <c r="R113" i="14" s="1"/>
  <c r="R196" i="14" s="1"/>
  <c r="Q34" i="14"/>
  <c r="P34" i="14"/>
  <c r="P113" i="14" s="1"/>
  <c r="P196" i="14" s="1"/>
  <c r="O34" i="14"/>
  <c r="N34" i="14"/>
  <c r="N196" i="14" s="1"/>
  <c r="M34" i="14"/>
  <c r="AF33" i="14"/>
  <c r="AA33" i="14"/>
  <c r="Z33" i="14"/>
  <c r="Z112" i="14" s="1"/>
  <c r="Z195" i="14" s="1"/>
  <c r="Y33" i="14"/>
  <c r="X33" i="14"/>
  <c r="X112" i="14" s="1"/>
  <c r="X195" i="14" s="1"/>
  <c r="W33" i="14"/>
  <c r="V33" i="14"/>
  <c r="V112" i="14" s="1"/>
  <c r="V195" i="14" s="1"/>
  <c r="U33" i="14"/>
  <c r="T33" i="14"/>
  <c r="T112" i="14" s="1"/>
  <c r="T195" i="14" s="1"/>
  <c r="S33" i="14"/>
  <c r="R33" i="14"/>
  <c r="R112" i="14" s="1"/>
  <c r="R195" i="14" s="1"/>
  <c r="Q33" i="14"/>
  <c r="P33" i="14"/>
  <c r="P112" i="14" s="1"/>
  <c r="P195" i="14" s="1"/>
  <c r="O33" i="14"/>
  <c r="N33" i="14"/>
  <c r="N195" i="14" s="1"/>
  <c r="M33" i="14"/>
  <c r="AF32" i="14"/>
  <c r="AA32" i="14"/>
  <c r="Z32" i="14"/>
  <c r="Z111" i="14" s="1"/>
  <c r="Z194" i="14" s="1"/>
  <c r="Y32" i="14"/>
  <c r="X32" i="14"/>
  <c r="X111" i="14" s="1"/>
  <c r="X194" i="14" s="1"/>
  <c r="W32" i="14"/>
  <c r="V32" i="14"/>
  <c r="V111" i="14" s="1"/>
  <c r="V194" i="14" s="1"/>
  <c r="U32" i="14"/>
  <c r="T32" i="14"/>
  <c r="T111" i="14" s="1"/>
  <c r="T194" i="14" s="1"/>
  <c r="S32" i="14"/>
  <c r="R32" i="14"/>
  <c r="R111" i="14" s="1"/>
  <c r="R194" i="14" s="1"/>
  <c r="Q32" i="14"/>
  <c r="P32" i="14"/>
  <c r="P111" i="14" s="1"/>
  <c r="P194" i="14" s="1"/>
  <c r="O32" i="14"/>
  <c r="N32" i="14"/>
  <c r="N194" i="14" s="1"/>
  <c r="M32" i="14"/>
  <c r="AF31" i="14"/>
  <c r="AA31" i="14"/>
  <c r="Z31" i="14"/>
  <c r="Z110" i="14" s="1"/>
  <c r="Z193" i="14" s="1"/>
  <c r="Y31" i="14"/>
  <c r="X31" i="14"/>
  <c r="X110" i="14" s="1"/>
  <c r="X193" i="14" s="1"/>
  <c r="W31" i="14"/>
  <c r="V31" i="14"/>
  <c r="V110" i="14" s="1"/>
  <c r="V193" i="14" s="1"/>
  <c r="U31" i="14"/>
  <c r="T31" i="14"/>
  <c r="T110" i="14" s="1"/>
  <c r="T193" i="14" s="1"/>
  <c r="S31" i="14"/>
  <c r="R31" i="14"/>
  <c r="R110" i="14" s="1"/>
  <c r="R193" i="14" s="1"/>
  <c r="Q31" i="14"/>
  <c r="P31" i="14"/>
  <c r="P110" i="14" s="1"/>
  <c r="P193" i="14" s="1"/>
  <c r="O31" i="14"/>
  <c r="N31" i="14"/>
  <c r="N193" i="14" s="1"/>
  <c r="M31" i="14"/>
  <c r="AF30" i="14"/>
  <c r="AA30" i="14"/>
  <c r="Z30" i="14"/>
  <c r="Z109" i="14" s="1"/>
  <c r="Z192" i="14" s="1"/>
  <c r="Y30" i="14"/>
  <c r="X30" i="14"/>
  <c r="X109" i="14" s="1"/>
  <c r="X192" i="14" s="1"/>
  <c r="W30" i="14"/>
  <c r="V30" i="14"/>
  <c r="V109" i="14" s="1"/>
  <c r="V192" i="14" s="1"/>
  <c r="U30" i="14"/>
  <c r="T30" i="14"/>
  <c r="T109" i="14" s="1"/>
  <c r="T192" i="14" s="1"/>
  <c r="S30" i="14"/>
  <c r="R30" i="14"/>
  <c r="R109" i="14" s="1"/>
  <c r="R192" i="14" s="1"/>
  <c r="Q30" i="14"/>
  <c r="P30" i="14"/>
  <c r="P109" i="14" s="1"/>
  <c r="P192" i="14" s="1"/>
  <c r="O30" i="14"/>
  <c r="N30" i="14"/>
  <c r="N192" i="14" s="1"/>
  <c r="M30" i="14"/>
  <c r="AF29" i="14"/>
  <c r="AA29" i="14"/>
  <c r="Z29" i="14"/>
  <c r="Z108" i="14" s="1"/>
  <c r="Z191" i="14" s="1"/>
  <c r="Y29" i="14"/>
  <c r="X29" i="14"/>
  <c r="X108" i="14" s="1"/>
  <c r="X191" i="14" s="1"/>
  <c r="W29" i="14"/>
  <c r="V29" i="14"/>
  <c r="V108" i="14" s="1"/>
  <c r="V191" i="14" s="1"/>
  <c r="U29" i="14"/>
  <c r="AE43" i="14" s="1"/>
  <c r="T29" i="14"/>
  <c r="T108" i="14" s="1"/>
  <c r="T191" i="14" s="1"/>
  <c r="S29" i="14"/>
  <c r="R29" i="14"/>
  <c r="R108" i="14" s="1"/>
  <c r="R191" i="14" s="1"/>
  <c r="Q29" i="14"/>
  <c r="P29" i="14"/>
  <c r="P108" i="14" s="1"/>
  <c r="P191" i="14" s="1"/>
  <c r="O29" i="14"/>
  <c r="N29" i="14"/>
  <c r="M29" i="14"/>
  <c r="AF28" i="14"/>
  <c r="AA28" i="14"/>
  <c r="Z28" i="14"/>
  <c r="Z107" i="14" s="1"/>
  <c r="Z190" i="14" s="1"/>
  <c r="Y28" i="14"/>
  <c r="X28" i="14"/>
  <c r="X107" i="14" s="1"/>
  <c r="X190" i="14" s="1"/>
  <c r="W28" i="14"/>
  <c r="V28" i="14"/>
  <c r="V107" i="14" s="1"/>
  <c r="V190" i="14" s="1"/>
  <c r="U28" i="14"/>
  <c r="T28" i="14"/>
  <c r="T107" i="14" s="1"/>
  <c r="T190" i="14" s="1"/>
  <c r="S28" i="14"/>
  <c r="R28" i="14"/>
  <c r="R107" i="14" s="1"/>
  <c r="R190" i="14" s="1"/>
  <c r="Q28" i="14"/>
  <c r="P28" i="14"/>
  <c r="P107" i="14" s="1"/>
  <c r="P190" i="14" s="1"/>
  <c r="O28" i="14"/>
  <c r="N28" i="14"/>
  <c r="M28" i="14"/>
  <c r="AF27" i="14"/>
  <c r="AA27" i="14"/>
  <c r="Z27" i="14"/>
  <c r="Z106" i="14" s="1"/>
  <c r="Z189" i="14" s="1"/>
  <c r="Y27" i="14"/>
  <c r="X27" i="14"/>
  <c r="X106" i="14" s="1"/>
  <c r="X189" i="14" s="1"/>
  <c r="W27" i="14"/>
  <c r="V27" i="14"/>
  <c r="V106" i="14" s="1"/>
  <c r="V189" i="14" s="1"/>
  <c r="U27" i="14"/>
  <c r="T27" i="14"/>
  <c r="T106" i="14" s="1"/>
  <c r="T189" i="14" s="1"/>
  <c r="S27" i="14"/>
  <c r="R27" i="14"/>
  <c r="R106" i="14" s="1"/>
  <c r="R189" i="14" s="1"/>
  <c r="Q27" i="14"/>
  <c r="P27" i="14"/>
  <c r="P106" i="14" s="1"/>
  <c r="P189" i="14" s="1"/>
  <c r="O27" i="14"/>
  <c r="N27" i="14"/>
  <c r="M27" i="14"/>
  <c r="AF26" i="14"/>
  <c r="AA26" i="14"/>
  <c r="Z26" i="14"/>
  <c r="Z105" i="14" s="1"/>
  <c r="Z188" i="14" s="1"/>
  <c r="Y26" i="14"/>
  <c r="X26" i="14"/>
  <c r="X105" i="14" s="1"/>
  <c r="X188" i="14" s="1"/>
  <c r="W26" i="14"/>
  <c r="V26" i="14"/>
  <c r="V105" i="14" s="1"/>
  <c r="V188" i="14" s="1"/>
  <c r="U26" i="14"/>
  <c r="T26" i="14"/>
  <c r="T105" i="14" s="1"/>
  <c r="T188" i="14" s="1"/>
  <c r="S26" i="14"/>
  <c r="R26" i="14"/>
  <c r="R105" i="14" s="1"/>
  <c r="R188" i="14" s="1"/>
  <c r="Q26" i="14"/>
  <c r="P26" i="14"/>
  <c r="P105" i="14" s="1"/>
  <c r="P188" i="14" s="1"/>
  <c r="O26" i="14"/>
  <c r="N26" i="14"/>
  <c r="M26" i="14"/>
  <c r="AF25" i="14"/>
  <c r="AA25" i="14"/>
  <c r="Z25" i="14"/>
  <c r="Z104" i="14" s="1"/>
  <c r="Z187" i="14" s="1"/>
  <c r="Y25" i="14"/>
  <c r="X25" i="14"/>
  <c r="X104" i="14" s="1"/>
  <c r="X187" i="14" s="1"/>
  <c r="W25" i="14"/>
  <c r="V25" i="14"/>
  <c r="V104" i="14" s="1"/>
  <c r="V187" i="14" s="1"/>
  <c r="U25" i="14"/>
  <c r="T25" i="14"/>
  <c r="T104" i="14" s="1"/>
  <c r="T187" i="14" s="1"/>
  <c r="S25" i="14"/>
  <c r="R25" i="14"/>
  <c r="R104" i="14" s="1"/>
  <c r="R187" i="14" s="1"/>
  <c r="Q25" i="14"/>
  <c r="P25" i="14"/>
  <c r="P104" i="14" s="1"/>
  <c r="P187" i="14" s="1"/>
  <c r="O25" i="14"/>
  <c r="N25" i="14"/>
  <c r="M25" i="14"/>
  <c r="AF24" i="14"/>
  <c r="AA24" i="14"/>
  <c r="Z24" i="14"/>
  <c r="Z103" i="14" s="1"/>
  <c r="Z186" i="14" s="1"/>
  <c r="Y24" i="14"/>
  <c r="X24" i="14"/>
  <c r="X103" i="14" s="1"/>
  <c r="X186" i="14" s="1"/>
  <c r="W24" i="14"/>
  <c r="V24" i="14"/>
  <c r="V103" i="14" s="1"/>
  <c r="V186" i="14" s="1"/>
  <c r="U24" i="14"/>
  <c r="T24" i="14"/>
  <c r="T103" i="14" s="1"/>
  <c r="T186" i="14" s="1"/>
  <c r="S24" i="14"/>
  <c r="R24" i="14"/>
  <c r="R103" i="14" s="1"/>
  <c r="R186" i="14" s="1"/>
  <c r="Q24" i="14"/>
  <c r="P24" i="14"/>
  <c r="P103" i="14" s="1"/>
  <c r="P186" i="14" s="1"/>
  <c r="O24" i="14"/>
  <c r="N24" i="14"/>
  <c r="M24" i="14"/>
  <c r="AF23" i="14"/>
  <c r="AA23" i="14"/>
  <c r="Z23" i="14"/>
  <c r="Z102" i="14" s="1"/>
  <c r="Z185" i="14" s="1"/>
  <c r="Y23" i="14"/>
  <c r="X23" i="14"/>
  <c r="X102" i="14" s="1"/>
  <c r="X185" i="14" s="1"/>
  <c r="W23" i="14"/>
  <c r="V23" i="14"/>
  <c r="V102" i="14" s="1"/>
  <c r="V185" i="14" s="1"/>
  <c r="U23" i="14"/>
  <c r="T23" i="14"/>
  <c r="T102" i="14" s="1"/>
  <c r="T185" i="14" s="1"/>
  <c r="S23" i="14"/>
  <c r="R23" i="14"/>
  <c r="R102" i="14" s="1"/>
  <c r="R185" i="14" s="1"/>
  <c r="Q23" i="14"/>
  <c r="P23" i="14"/>
  <c r="P102" i="14" s="1"/>
  <c r="P185" i="14" s="1"/>
  <c r="O23" i="14"/>
  <c r="N23" i="14"/>
  <c r="M23" i="14"/>
  <c r="AF22" i="14"/>
  <c r="AD22" i="14"/>
  <c r="AA22" i="14"/>
  <c r="Z22" i="14"/>
  <c r="Z101" i="14" s="1"/>
  <c r="Z184" i="14" s="1"/>
  <c r="Y22" i="14"/>
  <c r="X22" i="14"/>
  <c r="X101" i="14" s="1"/>
  <c r="X184" i="14" s="1"/>
  <c r="W22" i="14"/>
  <c r="V22" i="14"/>
  <c r="V101" i="14" s="1"/>
  <c r="V184" i="14" s="1"/>
  <c r="U22" i="14"/>
  <c r="T22" i="14"/>
  <c r="T101" i="14" s="1"/>
  <c r="T184" i="14" s="1"/>
  <c r="S22" i="14"/>
  <c r="R22" i="14"/>
  <c r="R101" i="14" s="1"/>
  <c r="R184" i="14" s="1"/>
  <c r="Q22" i="14"/>
  <c r="P22" i="14"/>
  <c r="P101" i="14" s="1"/>
  <c r="P184" i="14" s="1"/>
  <c r="O22" i="14"/>
  <c r="N22" i="14"/>
  <c r="M22" i="14"/>
  <c r="AF21" i="14"/>
  <c r="AD21" i="14"/>
  <c r="AA21" i="14"/>
  <c r="Z21" i="14"/>
  <c r="Z100" i="14" s="1"/>
  <c r="Z183" i="14" s="1"/>
  <c r="Y21" i="14"/>
  <c r="X21" i="14"/>
  <c r="X100" i="14" s="1"/>
  <c r="X183" i="14" s="1"/>
  <c r="W21" i="14"/>
  <c r="V21" i="14"/>
  <c r="V100" i="14" s="1"/>
  <c r="V183" i="14" s="1"/>
  <c r="U21" i="14"/>
  <c r="AE35" i="14" s="1"/>
  <c r="T21" i="14"/>
  <c r="T100" i="14" s="1"/>
  <c r="T183" i="14" s="1"/>
  <c r="S21" i="14"/>
  <c r="R21" i="14"/>
  <c r="R100" i="14" s="1"/>
  <c r="R183" i="14" s="1"/>
  <c r="Q21" i="14"/>
  <c r="P21" i="14"/>
  <c r="P100" i="14" s="1"/>
  <c r="P183" i="14" s="1"/>
  <c r="O21" i="14"/>
  <c r="N21" i="14"/>
  <c r="M21" i="14"/>
  <c r="AF20" i="14"/>
  <c r="AG20" i="14" s="1"/>
  <c r="AH20" i="14" s="1"/>
  <c r="AD20" i="14"/>
  <c r="AA20" i="14"/>
  <c r="Z20" i="14"/>
  <c r="Z99" i="14" s="1"/>
  <c r="Z182" i="14" s="1"/>
  <c r="Y20" i="14"/>
  <c r="X20" i="14"/>
  <c r="X99" i="14" s="1"/>
  <c r="X182" i="14" s="1"/>
  <c r="W20" i="14"/>
  <c r="V20" i="14"/>
  <c r="V99" i="14" s="1"/>
  <c r="V182" i="14" s="1"/>
  <c r="U20" i="14"/>
  <c r="AE34" i="14" s="1"/>
  <c r="T20" i="14"/>
  <c r="T99" i="14" s="1"/>
  <c r="T182" i="14" s="1"/>
  <c r="S20" i="14"/>
  <c r="R20" i="14"/>
  <c r="R99" i="14" s="1"/>
  <c r="R182" i="14" s="1"/>
  <c r="Q20" i="14"/>
  <c r="P20" i="14"/>
  <c r="P99" i="14" s="1"/>
  <c r="P182" i="14" s="1"/>
  <c r="O20" i="14"/>
  <c r="N20" i="14"/>
  <c r="M20" i="14"/>
  <c r="AF19" i="14"/>
  <c r="AG19" i="14" s="1"/>
  <c r="AH19" i="14" s="1"/>
  <c r="AD19" i="14"/>
  <c r="AA19" i="14"/>
  <c r="Z19" i="14"/>
  <c r="Z98" i="14" s="1"/>
  <c r="Z181" i="14" s="1"/>
  <c r="Y19" i="14"/>
  <c r="X19" i="14"/>
  <c r="X98" i="14" s="1"/>
  <c r="X181" i="14" s="1"/>
  <c r="W19" i="14"/>
  <c r="V19" i="14"/>
  <c r="V98" i="14" s="1"/>
  <c r="V181" i="14" s="1"/>
  <c r="U19" i="14"/>
  <c r="T19" i="14"/>
  <c r="T98" i="14" s="1"/>
  <c r="T181" i="14" s="1"/>
  <c r="S19" i="14"/>
  <c r="R19" i="14"/>
  <c r="R98" i="14" s="1"/>
  <c r="R181" i="14" s="1"/>
  <c r="Q19" i="14"/>
  <c r="P19" i="14"/>
  <c r="P98" i="14" s="1"/>
  <c r="P181" i="14" s="1"/>
  <c r="O19" i="14"/>
  <c r="N19" i="14"/>
  <c r="M19" i="14"/>
  <c r="AF18" i="14"/>
  <c r="AG18" i="14" s="1"/>
  <c r="AD18" i="14"/>
  <c r="AA18" i="14"/>
  <c r="Z18" i="14"/>
  <c r="Z97" i="14" s="1"/>
  <c r="Z180" i="14" s="1"/>
  <c r="Y18" i="14"/>
  <c r="X18" i="14"/>
  <c r="X97" i="14" s="1"/>
  <c r="X180" i="14" s="1"/>
  <c r="W18" i="14"/>
  <c r="V18" i="14"/>
  <c r="V97" i="14" s="1"/>
  <c r="V180" i="14" s="1"/>
  <c r="U18" i="14"/>
  <c r="T18" i="14"/>
  <c r="T97" i="14" s="1"/>
  <c r="T180" i="14" s="1"/>
  <c r="S18" i="14"/>
  <c r="R18" i="14"/>
  <c r="R97" i="14" s="1"/>
  <c r="R180" i="14" s="1"/>
  <c r="Q18" i="14"/>
  <c r="P18" i="14"/>
  <c r="P97" i="14" s="1"/>
  <c r="P180" i="14" s="1"/>
  <c r="O18" i="14"/>
  <c r="N18" i="14"/>
  <c r="M18" i="14"/>
  <c r="AF17" i="14"/>
  <c r="AG17" i="14" s="1"/>
  <c r="AD17" i="14"/>
  <c r="AA17" i="14"/>
  <c r="Z17" i="14"/>
  <c r="Z96" i="14" s="1"/>
  <c r="Z179" i="14" s="1"/>
  <c r="Y17" i="14"/>
  <c r="X17" i="14"/>
  <c r="X96" i="14" s="1"/>
  <c r="X179" i="14" s="1"/>
  <c r="W17" i="14"/>
  <c r="V17" i="14"/>
  <c r="V96" i="14" s="1"/>
  <c r="V179" i="14" s="1"/>
  <c r="U17" i="14"/>
  <c r="AE31" i="14" s="1"/>
  <c r="T17" i="14"/>
  <c r="T96" i="14" s="1"/>
  <c r="T179" i="14" s="1"/>
  <c r="S17" i="14"/>
  <c r="R17" i="14"/>
  <c r="R96" i="14" s="1"/>
  <c r="R179" i="14" s="1"/>
  <c r="Q17" i="14"/>
  <c r="P17" i="14"/>
  <c r="P96" i="14" s="1"/>
  <c r="P179" i="14" s="1"/>
  <c r="O17" i="14"/>
  <c r="N17" i="14"/>
  <c r="M17" i="14"/>
  <c r="AF16" i="14"/>
  <c r="AG16" i="14" s="1"/>
  <c r="AH16" i="14" s="1"/>
  <c r="AD16" i="14"/>
  <c r="AA16" i="14"/>
  <c r="Z16" i="14"/>
  <c r="Z95" i="14" s="1"/>
  <c r="Z178" i="14" s="1"/>
  <c r="Y16" i="14"/>
  <c r="X16" i="14"/>
  <c r="X95" i="14" s="1"/>
  <c r="X178" i="14" s="1"/>
  <c r="W16" i="14"/>
  <c r="V16" i="14"/>
  <c r="V95" i="14" s="1"/>
  <c r="V178" i="14" s="1"/>
  <c r="U16" i="14"/>
  <c r="AE30" i="14" s="1"/>
  <c r="T16" i="14"/>
  <c r="T95" i="14" s="1"/>
  <c r="T178" i="14" s="1"/>
  <c r="S16" i="14"/>
  <c r="R16" i="14"/>
  <c r="R95" i="14" s="1"/>
  <c r="R178" i="14" s="1"/>
  <c r="Q16" i="14"/>
  <c r="P16" i="14"/>
  <c r="P95" i="14" s="1"/>
  <c r="P178" i="14" s="1"/>
  <c r="O16" i="14"/>
  <c r="N16" i="14"/>
  <c r="M16" i="14"/>
  <c r="AF15" i="14"/>
  <c r="AE15" i="14"/>
  <c r="AD15" i="14"/>
  <c r="AA15" i="14"/>
  <c r="Z15" i="14"/>
  <c r="Z94" i="14" s="1"/>
  <c r="Z177" i="14" s="1"/>
  <c r="Y15" i="14"/>
  <c r="X15" i="14"/>
  <c r="X94" i="14" s="1"/>
  <c r="X177" i="14" s="1"/>
  <c r="W15" i="14"/>
  <c r="V15" i="14"/>
  <c r="V94" i="14" s="1"/>
  <c r="V177" i="14" s="1"/>
  <c r="U15" i="14"/>
  <c r="T15" i="14"/>
  <c r="T94" i="14" s="1"/>
  <c r="T177" i="14" s="1"/>
  <c r="S15" i="14"/>
  <c r="R15" i="14"/>
  <c r="R94" i="14" s="1"/>
  <c r="R177" i="14" s="1"/>
  <c r="Q15" i="14"/>
  <c r="P15" i="14"/>
  <c r="P94" i="14" s="1"/>
  <c r="P177" i="14" s="1"/>
  <c r="O15" i="14"/>
  <c r="N15" i="14"/>
  <c r="M15" i="14"/>
  <c r="AF14" i="14"/>
  <c r="AG14" i="14" s="1"/>
  <c r="AE14" i="14"/>
  <c r="AA14" i="14"/>
  <c r="Z14" i="14"/>
  <c r="Z93" i="14" s="1"/>
  <c r="Z176" i="14" s="1"/>
  <c r="Y14" i="14"/>
  <c r="X14" i="14"/>
  <c r="X93" i="14" s="1"/>
  <c r="X176" i="14" s="1"/>
  <c r="W14" i="14"/>
  <c r="V14" i="14"/>
  <c r="V93" i="14" s="1"/>
  <c r="V176" i="14" s="1"/>
  <c r="U14" i="14"/>
  <c r="AE28" i="14" s="1"/>
  <c r="T14" i="14"/>
  <c r="T93" i="14" s="1"/>
  <c r="T176" i="14" s="1"/>
  <c r="S14" i="14"/>
  <c r="R14" i="14"/>
  <c r="R93" i="14" s="1"/>
  <c r="R176" i="14" s="1"/>
  <c r="Q14" i="14"/>
  <c r="P14" i="14"/>
  <c r="P93" i="14" s="1"/>
  <c r="P176" i="14" s="1"/>
  <c r="O14" i="14"/>
  <c r="N14" i="14"/>
  <c r="N176" i="14" s="1"/>
  <c r="M14" i="14"/>
  <c r="AF13" i="14"/>
  <c r="AE13" i="14"/>
  <c r="AA13" i="14"/>
  <c r="Z13" i="14"/>
  <c r="Z92" i="14" s="1"/>
  <c r="Z175" i="14" s="1"/>
  <c r="Y13" i="14"/>
  <c r="X13" i="14"/>
  <c r="X92" i="14" s="1"/>
  <c r="X175" i="14" s="1"/>
  <c r="W13" i="14"/>
  <c r="V13" i="14"/>
  <c r="V92" i="14" s="1"/>
  <c r="V175" i="14" s="1"/>
  <c r="U13" i="14"/>
  <c r="T13" i="14"/>
  <c r="T92" i="14" s="1"/>
  <c r="T175" i="14" s="1"/>
  <c r="S13" i="14"/>
  <c r="R13" i="14"/>
  <c r="R92" i="14" s="1"/>
  <c r="R175" i="14" s="1"/>
  <c r="Q13" i="14"/>
  <c r="P13" i="14"/>
  <c r="P92" i="14" s="1"/>
  <c r="P175" i="14" s="1"/>
  <c r="O13" i="14"/>
  <c r="N13" i="14"/>
  <c r="N175" i="14" s="1"/>
  <c r="M13" i="14"/>
  <c r="AF12" i="14"/>
  <c r="AD12" i="14"/>
  <c r="AA12" i="14"/>
  <c r="Z12" i="14"/>
  <c r="Z91" i="14" s="1"/>
  <c r="Z174" i="14" s="1"/>
  <c r="Y12" i="14"/>
  <c r="X12" i="14"/>
  <c r="X91" i="14" s="1"/>
  <c r="X174" i="14" s="1"/>
  <c r="W12" i="14"/>
  <c r="V12" i="14"/>
  <c r="V91" i="14" s="1"/>
  <c r="V174" i="14" s="1"/>
  <c r="U12" i="14"/>
  <c r="T12" i="14"/>
  <c r="T91" i="14" s="1"/>
  <c r="T174" i="14" s="1"/>
  <c r="S12" i="14"/>
  <c r="R12" i="14"/>
  <c r="R91" i="14" s="1"/>
  <c r="R174" i="14" s="1"/>
  <c r="Q12" i="14"/>
  <c r="P12" i="14"/>
  <c r="P91" i="14" s="1"/>
  <c r="P174" i="14" s="1"/>
  <c r="O12" i="14"/>
  <c r="N12" i="14"/>
  <c r="N174" i="14" s="1"/>
  <c r="M12" i="14"/>
  <c r="AF11" i="14"/>
  <c r="AD11" i="14"/>
  <c r="AA11" i="14"/>
  <c r="Z11" i="14"/>
  <c r="Z90" i="14" s="1"/>
  <c r="Z173" i="14" s="1"/>
  <c r="Y11" i="14"/>
  <c r="X11" i="14"/>
  <c r="X90" i="14" s="1"/>
  <c r="X173" i="14" s="1"/>
  <c r="W11" i="14"/>
  <c r="V11" i="14"/>
  <c r="V90" i="14" s="1"/>
  <c r="V173" i="14" s="1"/>
  <c r="U11" i="14"/>
  <c r="T11" i="14"/>
  <c r="T90" i="14" s="1"/>
  <c r="T173" i="14" s="1"/>
  <c r="S11" i="14"/>
  <c r="R11" i="14"/>
  <c r="R90" i="14" s="1"/>
  <c r="R173" i="14" s="1"/>
  <c r="Q11" i="14"/>
  <c r="P11" i="14"/>
  <c r="P90" i="14" s="1"/>
  <c r="P173" i="14" s="1"/>
  <c r="O11" i="14"/>
  <c r="N11" i="14"/>
  <c r="N173" i="14" s="1"/>
  <c r="M11" i="14"/>
  <c r="AF10" i="14"/>
  <c r="AD10" i="14"/>
  <c r="AA10" i="14"/>
  <c r="Z10" i="14"/>
  <c r="Z89" i="14" s="1"/>
  <c r="Z172" i="14" s="1"/>
  <c r="Y10" i="14"/>
  <c r="X10" i="14"/>
  <c r="X89" i="14" s="1"/>
  <c r="X172" i="14" s="1"/>
  <c r="W10" i="14"/>
  <c r="V10" i="14"/>
  <c r="V89" i="14" s="1"/>
  <c r="V172" i="14" s="1"/>
  <c r="U10" i="14"/>
  <c r="T10" i="14"/>
  <c r="T89" i="14" s="1"/>
  <c r="T172" i="14" s="1"/>
  <c r="S10" i="14"/>
  <c r="R10" i="14"/>
  <c r="R89" i="14" s="1"/>
  <c r="R172" i="14" s="1"/>
  <c r="Q10" i="14"/>
  <c r="P10" i="14"/>
  <c r="P89" i="14" s="1"/>
  <c r="P172" i="14" s="1"/>
  <c r="O10" i="14"/>
  <c r="N10" i="14"/>
  <c r="N172" i="14" s="1"/>
  <c r="M10" i="14"/>
  <c r="AH9" i="14"/>
  <c r="AF9" i="14"/>
  <c r="AG9" i="14" s="1"/>
  <c r="AD9" i="14"/>
  <c r="AA9" i="14"/>
  <c r="Z9" i="14"/>
  <c r="Z88" i="14" s="1"/>
  <c r="Z171" i="14" s="1"/>
  <c r="Y9" i="14"/>
  <c r="X9" i="14"/>
  <c r="X88" i="14" s="1"/>
  <c r="X171" i="14" s="1"/>
  <c r="W9" i="14"/>
  <c r="V9" i="14"/>
  <c r="V88" i="14" s="1"/>
  <c r="V171" i="14" s="1"/>
  <c r="U9" i="14"/>
  <c r="T9" i="14"/>
  <c r="T88" i="14" s="1"/>
  <c r="T171" i="14" s="1"/>
  <c r="S9" i="14"/>
  <c r="AE23" i="14" s="1"/>
  <c r="R9" i="14"/>
  <c r="R88" i="14" s="1"/>
  <c r="R171" i="14" s="1"/>
  <c r="Q9" i="14"/>
  <c r="P9" i="14"/>
  <c r="P88" i="14" s="1"/>
  <c r="P171" i="14" s="1"/>
  <c r="O9" i="14"/>
  <c r="N9" i="14"/>
  <c r="N171" i="14" s="1"/>
  <c r="M9" i="14"/>
  <c r="C265" i="13"/>
  <c r="AN60" i="13"/>
  <c r="AM60" i="13"/>
  <c r="AL60" i="13"/>
  <c r="AK60" i="13"/>
  <c r="AJ60" i="13"/>
  <c r="AJ70" i="13" s="1"/>
  <c r="AI60" i="13"/>
  <c r="AI70" i="13" s="1"/>
  <c r="AN59" i="13"/>
  <c r="AM59" i="13"/>
  <c r="AL59" i="13"/>
  <c r="AK59" i="13"/>
  <c r="AJ59" i="13"/>
  <c r="AJ69" i="13" s="1"/>
  <c r="AI59" i="13"/>
  <c r="AI69" i="13" s="1"/>
  <c r="AN58" i="13"/>
  <c r="AM58" i="13"/>
  <c r="AL58" i="13"/>
  <c r="AK58" i="13"/>
  <c r="AJ58" i="13"/>
  <c r="AJ68" i="13" s="1"/>
  <c r="AI58" i="13"/>
  <c r="AI68" i="13" s="1"/>
  <c r="AN57" i="13"/>
  <c r="AM57" i="13"/>
  <c r="AL57" i="13"/>
  <c r="AK57" i="13"/>
  <c r="AJ57" i="13"/>
  <c r="AJ67" i="13" s="1"/>
  <c r="AI57" i="13"/>
  <c r="AI67" i="13" s="1"/>
  <c r="AN56" i="13"/>
  <c r="AM56" i="13"/>
  <c r="AL56" i="13"/>
  <c r="AK56" i="13"/>
  <c r="AJ56" i="13"/>
  <c r="AJ66" i="13" s="1"/>
  <c r="AI56" i="13"/>
  <c r="AI66" i="13" s="1"/>
  <c r="AN55" i="13"/>
  <c r="AM55" i="13"/>
  <c r="AL55" i="13"/>
  <c r="AK55" i="13"/>
  <c r="AJ55" i="13"/>
  <c r="AJ65" i="13" s="1"/>
  <c r="AI55" i="13"/>
  <c r="AI65" i="13" s="1"/>
  <c r="Q50" i="13"/>
  <c r="P50" i="13"/>
  <c r="O50" i="13"/>
  <c r="N50" i="13"/>
  <c r="M50" i="13"/>
  <c r="L50" i="13"/>
  <c r="Q49" i="13"/>
  <c r="P49" i="13"/>
  <c r="O49" i="13"/>
  <c r="N49" i="13"/>
  <c r="M49" i="13"/>
  <c r="L49" i="13"/>
  <c r="Q48" i="13"/>
  <c r="P48" i="13"/>
  <c r="O48" i="13"/>
  <c r="N48" i="13"/>
  <c r="M48" i="13"/>
  <c r="L48" i="13"/>
  <c r="Q47" i="13"/>
  <c r="P47" i="13"/>
  <c r="O47" i="13"/>
  <c r="N47" i="13"/>
  <c r="M47" i="13"/>
  <c r="L47" i="13"/>
  <c r="Q46" i="13"/>
  <c r="P46" i="13"/>
  <c r="O46" i="13"/>
  <c r="N46" i="13"/>
  <c r="M46" i="13"/>
  <c r="L46" i="13"/>
  <c r="Q45" i="13"/>
  <c r="P45" i="13"/>
  <c r="O45" i="13"/>
  <c r="N45" i="13"/>
  <c r="M45" i="13"/>
  <c r="L45" i="13"/>
  <c r="Q44" i="13"/>
  <c r="P44" i="13"/>
  <c r="O44" i="13"/>
  <c r="N44" i="13"/>
  <c r="M44" i="13"/>
  <c r="L44" i="13"/>
  <c r="Q43" i="13"/>
  <c r="P43" i="13"/>
  <c r="O43" i="13"/>
  <c r="N43" i="13"/>
  <c r="M43" i="13"/>
  <c r="L43" i="13"/>
  <c r="Q39" i="13"/>
  <c r="P39" i="13"/>
  <c r="O39" i="13"/>
  <c r="N39" i="13"/>
  <c r="M39" i="13"/>
  <c r="L39" i="13"/>
  <c r="Q38" i="13"/>
  <c r="P38" i="13"/>
  <c r="O38" i="13"/>
  <c r="N38" i="13"/>
  <c r="M38" i="13"/>
  <c r="L38" i="13"/>
  <c r="Q37" i="13"/>
  <c r="P37" i="13"/>
  <c r="O37" i="13"/>
  <c r="N37" i="13"/>
  <c r="M37" i="13"/>
  <c r="L37" i="13"/>
  <c r="Q36" i="13"/>
  <c r="P36" i="13"/>
  <c r="O36" i="13"/>
  <c r="N36" i="13"/>
  <c r="M36" i="13"/>
  <c r="L36" i="13"/>
  <c r="Q35" i="13"/>
  <c r="P35" i="13"/>
  <c r="O35" i="13"/>
  <c r="N35" i="13"/>
  <c r="M35" i="13"/>
  <c r="L35" i="13"/>
  <c r="Q34" i="13"/>
  <c r="P34" i="13"/>
  <c r="O34" i="13"/>
  <c r="N34" i="13"/>
  <c r="M34" i="13"/>
  <c r="L34" i="13"/>
  <c r="Q33" i="13"/>
  <c r="P33" i="13"/>
  <c r="O33" i="13"/>
  <c r="N33" i="13"/>
  <c r="M33" i="13"/>
  <c r="L33" i="13"/>
  <c r="Q32" i="13"/>
  <c r="P32" i="13"/>
  <c r="O32" i="13"/>
  <c r="N32" i="13"/>
  <c r="M32" i="13"/>
  <c r="L32" i="13"/>
  <c r="Q27" i="13"/>
  <c r="P27" i="13"/>
  <c r="O27" i="13"/>
  <c r="N27" i="13"/>
  <c r="M27" i="13"/>
  <c r="L27" i="13"/>
  <c r="Q26" i="13"/>
  <c r="P26" i="13"/>
  <c r="O26" i="13"/>
  <c r="N26" i="13"/>
  <c r="M26" i="13"/>
  <c r="L26" i="13"/>
  <c r="Q25" i="13"/>
  <c r="P25" i="13"/>
  <c r="O25" i="13"/>
  <c r="N25" i="13"/>
  <c r="M25" i="13"/>
  <c r="L25" i="13"/>
  <c r="Q24" i="13"/>
  <c r="P24" i="13"/>
  <c r="O24" i="13"/>
  <c r="N24" i="13"/>
  <c r="M24" i="13"/>
  <c r="L24" i="13"/>
  <c r="Q23" i="13"/>
  <c r="P23" i="13"/>
  <c r="O23" i="13"/>
  <c r="N23" i="13"/>
  <c r="M23" i="13"/>
  <c r="L23" i="13"/>
  <c r="Q22" i="13"/>
  <c r="P22" i="13"/>
  <c r="O22" i="13"/>
  <c r="N22" i="13"/>
  <c r="M22" i="13"/>
  <c r="L22" i="13"/>
  <c r="Q21" i="13"/>
  <c r="P21" i="13"/>
  <c r="O21" i="13"/>
  <c r="N21" i="13"/>
  <c r="M21" i="13"/>
  <c r="L21" i="13"/>
  <c r="Q20" i="13"/>
  <c r="P20" i="13"/>
  <c r="O20" i="13"/>
  <c r="N20" i="13"/>
  <c r="M20" i="13"/>
  <c r="L20" i="13"/>
  <c r="AC15" i="13"/>
  <c r="AB15" i="13"/>
  <c r="AA15" i="13"/>
  <c r="Z15" i="13"/>
  <c r="Y15" i="13"/>
  <c r="X15" i="13"/>
  <c r="W15" i="13"/>
  <c r="X110" i="13" s="1"/>
  <c r="V15" i="13"/>
  <c r="U15" i="13"/>
  <c r="T15" i="13"/>
  <c r="S15" i="13"/>
  <c r="T110" i="13" s="1"/>
  <c r="R15" i="13"/>
  <c r="S110" i="13" s="1"/>
  <c r="Q15" i="13"/>
  <c r="P15" i="13"/>
  <c r="O15" i="13"/>
  <c r="N15" i="13"/>
  <c r="M15" i="13"/>
  <c r="L15" i="13"/>
  <c r="K15" i="13"/>
  <c r="K50" i="13" s="1"/>
  <c r="AC14" i="13"/>
  <c r="AB14" i="13"/>
  <c r="AA14" i="13"/>
  <c r="AN10" i="13" s="1"/>
  <c r="Z14" i="13"/>
  <c r="Y14" i="13"/>
  <c r="X14" i="13"/>
  <c r="W14" i="13"/>
  <c r="AL12" i="13" s="1"/>
  <c r="V14" i="13"/>
  <c r="U14" i="13"/>
  <c r="T14" i="13"/>
  <c r="S14" i="13"/>
  <c r="AL8" i="13" s="1"/>
  <c r="R14" i="13"/>
  <c r="Q14" i="13"/>
  <c r="P14" i="13"/>
  <c r="O14" i="13"/>
  <c r="AJ10" i="13" s="1"/>
  <c r="AJ20" i="13" s="1"/>
  <c r="N14" i="13"/>
  <c r="M14" i="13"/>
  <c r="L14" i="13"/>
  <c r="K14" i="13"/>
  <c r="K49" i="13" s="1"/>
  <c r="AC13" i="13"/>
  <c r="AB13" i="13"/>
  <c r="AA13" i="13"/>
  <c r="Z13" i="13"/>
  <c r="Y13" i="13"/>
  <c r="X13" i="13"/>
  <c r="W13" i="13"/>
  <c r="V13" i="13"/>
  <c r="U13" i="13"/>
  <c r="V108" i="13" s="1"/>
  <c r="T13" i="13"/>
  <c r="S13" i="13"/>
  <c r="R13" i="13"/>
  <c r="S108" i="13" s="1"/>
  <c r="Q13" i="13"/>
  <c r="P13" i="13"/>
  <c r="O13" i="13"/>
  <c r="N13" i="13"/>
  <c r="M13" i="13"/>
  <c r="L13" i="13"/>
  <c r="K13" i="13"/>
  <c r="K48" i="13" s="1"/>
  <c r="AN12" i="13"/>
  <c r="AJ12" i="13"/>
  <c r="AJ22" i="13" s="1"/>
  <c r="AC12" i="13"/>
  <c r="AB12" i="13"/>
  <c r="AA12" i="13"/>
  <c r="Z12" i="13"/>
  <c r="Y12" i="13"/>
  <c r="X12" i="13"/>
  <c r="W12" i="13"/>
  <c r="V12" i="13"/>
  <c r="U12" i="13"/>
  <c r="T12" i="13"/>
  <c r="S12" i="13"/>
  <c r="R12" i="13"/>
  <c r="S107" i="13" s="1"/>
  <c r="Q12" i="13"/>
  <c r="P12" i="13"/>
  <c r="O12" i="13"/>
  <c r="N12" i="13"/>
  <c r="M12" i="13"/>
  <c r="L12" i="13"/>
  <c r="K12" i="13"/>
  <c r="K47" i="13" s="1"/>
  <c r="AN11" i="13"/>
  <c r="AJ11" i="13"/>
  <c r="AJ21" i="13" s="1"/>
  <c r="AC11" i="13"/>
  <c r="AM12" i="13" s="1"/>
  <c r="AB11" i="13"/>
  <c r="AM11" i="13" s="1"/>
  <c r="AA11" i="13"/>
  <c r="Z11" i="13"/>
  <c r="AM9" i="13" s="1"/>
  <c r="Y11" i="13"/>
  <c r="AM8" i="13" s="1"/>
  <c r="X11" i="13"/>
  <c r="AM7" i="13" s="1"/>
  <c r="W11" i="13"/>
  <c r="V11" i="13"/>
  <c r="U11" i="13"/>
  <c r="T11" i="13"/>
  <c r="U106" i="13" s="1"/>
  <c r="S11" i="13"/>
  <c r="R11" i="13"/>
  <c r="S106" i="13" s="1"/>
  <c r="Q11" i="13"/>
  <c r="AI12" i="13" s="1"/>
  <c r="AI22" i="13" s="1"/>
  <c r="P11" i="13"/>
  <c r="AI11" i="13" s="1"/>
  <c r="AI21" i="13" s="1"/>
  <c r="O11" i="13"/>
  <c r="AI10" i="13" s="1"/>
  <c r="AI20" i="13" s="1"/>
  <c r="N11" i="13"/>
  <c r="AI9" i="13" s="1"/>
  <c r="AI19" i="13" s="1"/>
  <c r="M11" i="13"/>
  <c r="L11" i="13"/>
  <c r="AI7" i="13" s="1"/>
  <c r="AI17" i="13" s="1"/>
  <c r="K11" i="13"/>
  <c r="K46" i="13" s="1"/>
  <c r="AM10" i="13"/>
  <c r="AL10" i="13"/>
  <c r="AK10" i="13"/>
  <c r="AC10" i="13"/>
  <c r="AB10" i="13"/>
  <c r="AA10" i="13"/>
  <c r="Z10" i="13"/>
  <c r="Y10" i="13"/>
  <c r="X10" i="13"/>
  <c r="W10" i="13"/>
  <c r="V10" i="13"/>
  <c r="U10" i="13"/>
  <c r="T10" i="13"/>
  <c r="S10" i="13"/>
  <c r="R10" i="13"/>
  <c r="S105" i="13" s="1"/>
  <c r="Q10" i="13"/>
  <c r="P10" i="13"/>
  <c r="O10" i="13"/>
  <c r="N10" i="13"/>
  <c r="M10" i="13"/>
  <c r="L10" i="13"/>
  <c r="K10" i="13"/>
  <c r="AN9" i="13"/>
  <c r="AN19" i="13" s="1"/>
  <c r="AL9" i="13"/>
  <c r="AJ9" i="13"/>
  <c r="AJ19" i="13" s="1"/>
  <c r="AC9" i="13"/>
  <c r="AB9" i="13"/>
  <c r="AA9" i="13"/>
  <c r="Z9" i="13"/>
  <c r="Y9" i="13"/>
  <c r="X9" i="13"/>
  <c r="W9" i="13"/>
  <c r="X104" i="13" s="1"/>
  <c r="V9" i="13"/>
  <c r="U9" i="13"/>
  <c r="T9" i="13"/>
  <c r="S9" i="13"/>
  <c r="T104" i="13" s="1"/>
  <c r="R9" i="13"/>
  <c r="Q9" i="13"/>
  <c r="P9" i="13"/>
  <c r="O9" i="13"/>
  <c r="N9" i="13"/>
  <c r="M9" i="13"/>
  <c r="L9" i="13"/>
  <c r="K9" i="13"/>
  <c r="K44" i="13" s="1"/>
  <c r="AN8" i="13"/>
  <c r="AK8" i="13"/>
  <c r="AJ8" i="13"/>
  <c r="AJ18" i="13" s="1"/>
  <c r="AI8" i="13"/>
  <c r="AI18" i="13" s="1"/>
  <c r="AC8" i="13"/>
  <c r="AB8" i="13"/>
  <c r="AA8" i="13"/>
  <c r="Z8" i="13"/>
  <c r="Y8" i="13"/>
  <c r="X8" i="13"/>
  <c r="W8" i="13"/>
  <c r="V8" i="13"/>
  <c r="U8" i="13"/>
  <c r="T8" i="13"/>
  <c r="U103" i="13" s="1"/>
  <c r="S8" i="13"/>
  <c r="R8" i="13"/>
  <c r="S103" i="13" s="1"/>
  <c r="Q8" i="13"/>
  <c r="P8" i="13"/>
  <c r="O8" i="13"/>
  <c r="N8" i="13"/>
  <c r="M8" i="13"/>
  <c r="L8" i="13"/>
  <c r="K8" i="13"/>
  <c r="K20" i="13" s="1"/>
  <c r="AN7" i="13"/>
  <c r="AN17" i="13" s="1"/>
  <c r="AJ7" i="13"/>
  <c r="AJ17" i="13" s="1"/>
  <c r="AM21" i="13" l="1"/>
  <c r="W107" i="13"/>
  <c r="S109" i="13"/>
  <c r="AL7" i="13"/>
  <c r="AL17" i="13" s="1"/>
  <c r="W109" i="13"/>
  <c r="AK7" i="13"/>
  <c r="AK17" i="13" s="1"/>
  <c r="AN18" i="13"/>
  <c r="U104" i="13"/>
  <c r="W104" i="13"/>
  <c r="K22" i="13"/>
  <c r="K45" i="13"/>
  <c r="T105" i="13"/>
  <c r="X105" i="13"/>
  <c r="AL20" i="13"/>
  <c r="V106" i="13"/>
  <c r="W103" i="13"/>
  <c r="AM19" i="13"/>
  <c r="AK18" i="13"/>
  <c r="U105" i="13"/>
  <c r="W106" i="13"/>
  <c r="AK11" i="13"/>
  <c r="AK21" i="13" s="1"/>
  <c r="T103" i="13"/>
  <c r="X103" i="13"/>
  <c r="AL19" i="13"/>
  <c r="AL11" i="13"/>
  <c r="AL21" i="13" s="1"/>
  <c r="V107" i="13"/>
  <c r="K34" i="13"/>
  <c r="W105" i="13"/>
  <c r="AK20" i="13"/>
  <c r="AN21" i="13"/>
  <c r="T107" i="13"/>
  <c r="AL18" i="13"/>
  <c r="AN20" i="13"/>
  <c r="V103" i="13"/>
  <c r="V104" i="13"/>
  <c r="V105" i="13"/>
  <c r="T106" i="13"/>
  <c r="X106" i="13"/>
  <c r="U107" i="13"/>
  <c r="T108" i="13"/>
  <c r="X108" i="13"/>
  <c r="U109" i="13"/>
  <c r="V110" i="13"/>
  <c r="AK66" i="13"/>
  <c r="AK68" i="13"/>
  <c r="AK70" i="13"/>
  <c r="AE24" i="14"/>
  <c r="AE26" i="14"/>
  <c r="AG13" i="14"/>
  <c r="AG15" i="14"/>
  <c r="AE33" i="14"/>
  <c r="AE37" i="14"/>
  <c r="AE38" i="14"/>
  <c r="AE39" i="14"/>
  <c r="AE40" i="14"/>
  <c r="AE41" i="14"/>
  <c r="AE42" i="14"/>
  <c r="AE66" i="14"/>
  <c r="AG66" i="14" s="1"/>
  <c r="AE70" i="14"/>
  <c r="AE71" i="14"/>
  <c r="AE72" i="14"/>
  <c r="AE73" i="14"/>
  <c r="AG73" i="14" s="1"/>
  <c r="AD62" i="14"/>
  <c r="AE79" i="14"/>
  <c r="AG79" i="14" s="1"/>
  <c r="AD65" i="14"/>
  <c r="AG67" i="14"/>
  <c r="AE10" i="14"/>
  <c r="AG10" i="14" s="1"/>
  <c r="AE11" i="14"/>
  <c r="AG11" i="14" s="1"/>
  <c r="AE12" i="14"/>
  <c r="AG12" i="14" s="1"/>
  <c r="AH12" i="14" s="1"/>
  <c r="AE21" i="14"/>
  <c r="AG21" i="14" s="1"/>
  <c r="AH21" i="14" s="1"/>
  <c r="O195" i="14"/>
  <c r="W195" i="14"/>
  <c r="AA203" i="14"/>
  <c r="Q235" i="14"/>
  <c r="AE342" i="14"/>
  <c r="AE346" i="14"/>
  <c r="AG346" i="14" s="1"/>
  <c r="AG333" i="14"/>
  <c r="AE350" i="14"/>
  <c r="AG350" i="14" s="1"/>
  <c r="AG337" i="14"/>
  <c r="AE354" i="14"/>
  <c r="AE358" i="14"/>
  <c r="AE362" i="14"/>
  <c r="AE366" i="14"/>
  <c r="V109" i="13"/>
  <c r="W110" i="13"/>
  <c r="AN65" i="13"/>
  <c r="AL66" i="13"/>
  <c r="AN67" i="13"/>
  <c r="AL68" i="13"/>
  <c r="AN69" i="13"/>
  <c r="AL70" i="13"/>
  <c r="Q175" i="14"/>
  <c r="Y175" i="14"/>
  <c r="AA199" i="14"/>
  <c r="Y206" i="14"/>
  <c r="O219" i="14"/>
  <c r="O221" i="14"/>
  <c r="O223" i="14"/>
  <c r="O225" i="14"/>
  <c r="O227" i="14"/>
  <c r="O230" i="14"/>
  <c r="Y236" i="14"/>
  <c r="Q239" i="14"/>
  <c r="AG324" i="14"/>
  <c r="AE341" i="14"/>
  <c r="AG328" i="14"/>
  <c r="AE345" i="14"/>
  <c r="AG332" i="14"/>
  <c r="AE349" i="14"/>
  <c r="AG338" i="14"/>
  <c r="AE355" i="14"/>
  <c r="AG342" i="14"/>
  <c r="AE363" i="14"/>
  <c r="AE367" i="14"/>
  <c r="AK65" i="13"/>
  <c r="AK67" i="13"/>
  <c r="AK69" i="13"/>
  <c r="AH17" i="14"/>
  <c r="AD66" i="14"/>
  <c r="AD67" i="14"/>
  <c r="AD79" i="14"/>
  <c r="AA195" i="14"/>
  <c r="O203" i="14"/>
  <c r="W203" i="14"/>
  <c r="U234" i="14"/>
  <c r="AG327" i="14"/>
  <c r="AJ24" i="25"/>
  <c r="AI25" i="25"/>
  <c r="AJ33" i="25"/>
  <c r="X107" i="13"/>
  <c r="AN22" i="13"/>
  <c r="W108" i="13"/>
  <c r="AL22" i="13"/>
  <c r="U110" i="13"/>
  <c r="AL65" i="13"/>
  <c r="AN66" i="13"/>
  <c r="AL67" i="13"/>
  <c r="AN68" i="13"/>
  <c r="AL69" i="13"/>
  <c r="AN70" i="13"/>
  <c r="AE27" i="14"/>
  <c r="AE29" i="14"/>
  <c r="AE32" i="14"/>
  <c r="AH18" i="14"/>
  <c r="AE36" i="14"/>
  <c r="AD28" i="14"/>
  <c r="AE46" i="14"/>
  <c r="AG46" i="14" s="1"/>
  <c r="AE47" i="14"/>
  <c r="AG47" i="14" s="1"/>
  <c r="AE48" i="14"/>
  <c r="AG48" i="14" s="1"/>
  <c r="AE49" i="14"/>
  <c r="AE50" i="14"/>
  <c r="AG50" i="14" s="1"/>
  <c r="AE51" i="14"/>
  <c r="AG51" i="14" s="1"/>
  <c r="AE52" i="14"/>
  <c r="AG52" i="14" s="1"/>
  <c r="AE53" i="14"/>
  <c r="AE54" i="14"/>
  <c r="AG54" i="14" s="1"/>
  <c r="AE55" i="14"/>
  <c r="AG55" i="14" s="1"/>
  <c r="AE56" i="14"/>
  <c r="AG56" i="14" s="1"/>
  <c r="AE57" i="14"/>
  <c r="AE58" i="14"/>
  <c r="AG58" i="14" s="1"/>
  <c r="AE59" i="14"/>
  <c r="AG59" i="14" s="1"/>
  <c r="AH59" i="14" s="1"/>
  <c r="AE60" i="14"/>
  <c r="AE74" i="14"/>
  <c r="AG74" i="14" s="1"/>
  <c r="AH74" i="14" s="1"/>
  <c r="AE75" i="14"/>
  <c r="AG75" i="14" s="1"/>
  <c r="AE76" i="14"/>
  <c r="AG76" i="14" s="1"/>
  <c r="AD61" i="14"/>
  <c r="AE78" i="14"/>
  <c r="AG78" i="14" s="1"/>
  <c r="AH78" i="14" s="1"/>
  <c r="AE81" i="14"/>
  <c r="AG81" i="14" s="1"/>
  <c r="AH81" i="14" s="1"/>
  <c r="AE22" i="14"/>
  <c r="AG22" i="14" s="1"/>
  <c r="AH22" i="14" s="1"/>
  <c r="AD80" i="14"/>
  <c r="AG82" i="14"/>
  <c r="AH82" i="14" s="1"/>
  <c r="O199" i="14"/>
  <c r="W199" i="14"/>
  <c r="O220" i="14"/>
  <c r="O222" i="14"/>
  <c r="O224" i="14"/>
  <c r="O226" i="14"/>
  <c r="O228" i="14"/>
  <c r="AG366" i="14"/>
  <c r="AG384" i="14"/>
  <c r="AG388" i="14"/>
  <c r="AG392" i="14"/>
  <c r="AH77" i="14" s="1"/>
  <c r="AG396" i="14"/>
  <c r="AK24" i="25"/>
  <c r="AF24" i="25"/>
  <c r="AJ25" i="25"/>
  <c r="AH7" i="25"/>
  <c r="AH11" i="25"/>
  <c r="AH15" i="25"/>
  <c r="AH19" i="25"/>
  <c r="AH20" i="25"/>
  <c r="AJ27" i="25"/>
  <c r="AJ90" i="25"/>
  <c r="AJ108" i="25"/>
  <c r="Q44" i="26"/>
  <c r="U44" i="26"/>
  <c r="AG377" i="14"/>
  <c r="AH62" i="14" s="1"/>
  <c r="AG381" i="14"/>
  <c r="AG397" i="14"/>
  <c r="AI7" i="25"/>
  <c r="AH9" i="25"/>
  <c r="AI11" i="25"/>
  <c r="AH13" i="25"/>
  <c r="AI15" i="25"/>
  <c r="AH17" i="25"/>
  <c r="AI19" i="25"/>
  <c r="AH24" i="25"/>
  <c r="AG25" i="25"/>
  <c r="AK25" i="25"/>
  <c r="AI29" i="25"/>
  <c r="AG33" i="25"/>
  <c r="AK33" i="25"/>
  <c r="AG34" i="25"/>
  <c r="AK34" i="25"/>
  <c r="AI36" i="25"/>
  <c r="AG42" i="25"/>
  <c r="AI44" i="25"/>
  <c r="AJ47" i="25"/>
  <c r="AI50" i="25"/>
  <c r="AG90" i="25"/>
  <c r="AK90" i="25"/>
  <c r="AH92" i="25"/>
  <c r="AJ154" i="25"/>
  <c r="AE370" i="14"/>
  <c r="AG370" i="14" s="1"/>
  <c r="AE374" i="14"/>
  <c r="AG374" i="14" s="1"/>
  <c r="AE376" i="14"/>
  <c r="AG376" i="14" s="1"/>
  <c r="AH61" i="14" s="1"/>
  <c r="AE378" i="14"/>
  <c r="AG378" i="14" s="1"/>
  <c r="AH63" i="14" s="1"/>
  <c r="AE382" i="14"/>
  <c r="AG382" i="14" s="1"/>
  <c r="AE386" i="14"/>
  <c r="AE390" i="14"/>
  <c r="AE394" i="14"/>
  <c r="AG394" i="14" s="1"/>
  <c r="AF8" i="25"/>
  <c r="AG9" i="25"/>
  <c r="AK9" i="25"/>
  <c r="AF12" i="25"/>
  <c r="AG13" i="25"/>
  <c r="AK13" i="25"/>
  <c r="AF16" i="25"/>
  <c r="AG17" i="25"/>
  <c r="AK17" i="25"/>
  <c r="AI27" i="25"/>
  <c r="AH32" i="25"/>
  <c r="AG32" i="25"/>
  <c r="AH33" i="25"/>
  <c r="AH34" i="25"/>
  <c r="AI35" i="25"/>
  <c r="AJ37" i="25"/>
  <c r="AK42" i="25"/>
  <c r="AI43" i="25"/>
  <c r="AH45" i="25"/>
  <c r="AG47" i="25"/>
  <c r="AK47" i="25"/>
  <c r="AJ53" i="25"/>
  <c r="AH55" i="25"/>
  <c r="AJ63" i="25"/>
  <c r="AJ81" i="25"/>
  <c r="AJ92" i="25"/>
  <c r="AI100" i="25"/>
  <c r="AJ107" i="25"/>
  <c r="AF109" i="25"/>
  <c r="AI109" i="25"/>
  <c r="AJ109" i="25"/>
  <c r="AE371" i="14"/>
  <c r="AE375" i="14"/>
  <c r="AG375" i="14" s="1"/>
  <c r="AE379" i="14"/>
  <c r="AG379" i="14" s="1"/>
  <c r="AH64" i="14" s="1"/>
  <c r="AE383" i="14"/>
  <c r="AE387" i="14"/>
  <c r="AE391" i="14"/>
  <c r="AE395" i="14"/>
  <c r="AG395" i="14" s="1"/>
  <c r="V9" i="25"/>
  <c r="AE9" i="25" s="1"/>
  <c r="AJ11" i="25"/>
  <c r="AJ15" i="25"/>
  <c r="AJ19" i="25"/>
  <c r="AJ20" i="25"/>
  <c r="AI24" i="25"/>
  <c r="AH25" i="25"/>
  <c r="AG29" i="25"/>
  <c r="AK29" i="25"/>
  <c r="AI32" i="25"/>
  <c r="AK32" i="25"/>
  <c r="AI33" i="25"/>
  <c r="AG37" i="25"/>
  <c r="AK37" i="25"/>
  <c r="AI42" i="25"/>
  <c r="AG53" i="25"/>
  <c r="AK53" i="25"/>
  <c r="AI55" i="25"/>
  <c r="AI37" i="25"/>
  <c r="V38" i="25"/>
  <c r="AE38" i="25" s="1"/>
  <c r="AG43" i="25"/>
  <c r="AK43" i="25"/>
  <c r="AG44" i="25"/>
  <c r="AK44" i="25"/>
  <c r="AI46" i="25"/>
  <c r="AI47" i="25"/>
  <c r="AG51" i="25"/>
  <c r="AK51" i="25"/>
  <c r="AI53" i="25"/>
  <c r="AH54" i="25"/>
  <c r="AG55" i="25"/>
  <c r="AK55" i="25"/>
  <c r="AH60" i="25"/>
  <c r="AG61" i="25"/>
  <c r="AK61" i="25"/>
  <c r="AI63" i="25"/>
  <c r="AH64" i="25"/>
  <c r="AG65" i="25"/>
  <c r="AK65" i="25"/>
  <c r="AI67" i="25"/>
  <c r="AH68" i="25"/>
  <c r="AH70" i="25"/>
  <c r="AG71" i="25"/>
  <c r="AK71" i="25"/>
  <c r="AI73" i="25"/>
  <c r="AH74" i="25"/>
  <c r="AH137" i="25" s="1"/>
  <c r="AG79" i="25"/>
  <c r="AK79" i="25"/>
  <c r="AI81" i="25"/>
  <c r="AH82" i="25"/>
  <c r="AG83" i="25"/>
  <c r="AK83" i="25"/>
  <c r="AI85" i="25"/>
  <c r="AH86" i="25"/>
  <c r="AG87" i="25"/>
  <c r="AK87" i="25"/>
  <c r="AJ89" i="25"/>
  <c r="AG93" i="25"/>
  <c r="AG138" i="25" s="1"/>
  <c r="AK93" i="25"/>
  <c r="AK138" i="25" s="1"/>
  <c r="AI99" i="25"/>
  <c r="AG100" i="25"/>
  <c r="AK100" i="25"/>
  <c r="AK107" i="25"/>
  <c r="AI112" i="25"/>
  <c r="AI139" i="25" s="1"/>
  <c r="Z38" i="25"/>
  <c r="AH42" i="25"/>
  <c r="AH43" i="25"/>
  <c r="AH44" i="25"/>
  <c r="AI45" i="25"/>
  <c r="AH50" i="25"/>
  <c r="AI68" i="25"/>
  <c r="AH100" i="25"/>
  <c r="AH107" i="25"/>
  <c r="AH109" i="25"/>
  <c r="AJ111" i="25"/>
  <c r="AJ112" i="25"/>
  <c r="AJ139" i="25" s="1"/>
  <c r="AJ148" i="25"/>
  <c r="AH154" i="25"/>
  <c r="AI61" i="25"/>
  <c r="AH61" i="25"/>
  <c r="AG63" i="25"/>
  <c r="AK63" i="25"/>
  <c r="AI65" i="25"/>
  <c r="AH65" i="25"/>
  <c r="AG67" i="25"/>
  <c r="AK67" i="25"/>
  <c r="AI69" i="25"/>
  <c r="AH69" i="25"/>
  <c r="AI71" i="25"/>
  <c r="AH71" i="25"/>
  <c r="AG73" i="25"/>
  <c r="AK73" i="25"/>
  <c r="AI79" i="25"/>
  <c r="AH79" i="25"/>
  <c r="AG81" i="25"/>
  <c r="AK81" i="25"/>
  <c r="AI83" i="25"/>
  <c r="AH83" i="25"/>
  <c r="AG85" i="25"/>
  <c r="AK85" i="25"/>
  <c r="AI87" i="25"/>
  <c r="AH87" i="25"/>
  <c r="AI92" i="25"/>
  <c r="AH93" i="25"/>
  <c r="AH138" i="25" s="1"/>
  <c r="AJ98" i="25"/>
  <c r="AI102" i="25"/>
  <c r="AI108" i="25"/>
  <c r="AG112" i="25"/>
  <c r="AG139" i="25" s="1"/>
  <c r="AK112" i="25"/>
  <c r="AK139" i="25" s="1"/>
  <c r="AI154" i="25"/>
  <c r="AG154" i="25"/>
  <c r="AK154" i="25"/>
  <c r="W44" i="26"/>
  <c r="R47" i="26"/>
  <c r="V47" i="26"/>
  <c r="R49" i="26"/>
  <c r="V49" i="26"/>
  <c r="X18" i="31"/>
  <c r="AB18" i="31"/>
  <c r="Z32" i="31"/>
  <c r="N94" i="43"/>
  <c r="X15" i="43" s="1"/>
  <c r="R94" i="43"/>
  <c r="AB15" i="43" s="1"/>
  <c r="N168" i="43"/>
  <c r="X20" i="43" s="1"/>
  <c r="R168" i="43"/>
  <c r="AB20" i="43" s="1"/>
  <c r="N237" i="43"/>
  <c r="X25" i="43" s="1"/>
  <c r="R237" i="43"/>
  <c r="AB25" i="43" s="1"/>
  <c r="N305" i="43"/>
  <c r="X30" i="43" s="1"/>
  <c r="R305" i="43"/>
  <c r="AB30" i="43" s="1"/>
  <c r="AI107" i="25"/>
  <c r="AK108" i="25"/>
  <c r="AH112" i="25"/>
  <c r="AH139" i="25" s="1"/>
  <c r="AI148" i="25"/>
  <c r="AI152" i="25"/>
  <c r="R50" i="26"/>
  <c r="V50" i="26"/>
  <c r="R54" i="26"/>
  <c r="V54" i="26"/>
  <c r="S47" i="26"/>
  <c r="W47" i="26"/>
  <c r="S48" i="26"/>
  <c r="W48" i="26"/>
  <c r="S49" i="26"/>
  <c r="W49" i="26"/>
  <c r="S50" i="26"/>
  <c r="W50" i="26"/>
  <c r="S51" i="26"/>
  <c r="W51" i="26"/>
  <c r="S52" i="26"/>
  <c r="W52" i="26"/>
  <c r="S53" i="26"/>
  <c r="W53" i="26"/>
  <c r="S54" i="26"/>
  <c r="W54" i="26"/>
  <c r="S55" i="26"/>
  <c r="W55" i="26"/>
  <c r="S56" i="26"/>
  <c r="W56" i="26"/>
  <c r="Y18" i="31"/>
  <c r="AC18" i="31"/>
  <c r="Y46" i="31"/>
  <c r="AC24" i="36"/>
  <c r="AH24" i="36"/>
  <c r="AA14" i="36"/>
  <c r="AA22" i="36" s="1"/>
  <c r="AF14" i="36"/>
  <c r="AF22" i="36" s="1"/>
  <c r="S20" i="38"/>
  <c r="S33" i="38"/>
  <c r="T43" i="38"/>
  <c r="N28" i="43"/>
  <c r="X10" i="43" s="1"/>
  <c r="R28" i="43"/>
  <c r="AB10" i="43" s="1"/>
  <c r="O94" i="43"/>
  <c r="Y15" i="43" s="1"/>
  <c r="S94" i="43"/>
  <c r="AC15" i="43" s="1"/>
  <c r="O168" i="43"/>
  <c r="Y20" i="43" s="1"/>
  <c r="S168" i="43"/>
  <c r="AC20" i="43" s="1"/>
  <c r="O237" i="43"/>
  <c r="Y25" i="43" s="1"/>
  <c r="S237" i="43"/>
  <c r="AC25" i="43" s="1"/>
  <c r="O305" i="43"/>
  <c r="Y30" i="43" s="1"/>
  <c r="S305" i="43"/>
  <c r="AC30" i="43" s="1"/>
  <c r="P9" i="36"/>
  <c r="AN9" i="36" s="1"/>
  <c r="T9" i="36"/>
  <c r="AS9" i="36" s="1"/>
  <c r="AA6" i="36"/>
  <c r="AA21" i="36" s="1"/>
  <c r="AF6" i="36"/>
  <c r="AF21" i="36" s="1"/>
  <c r="AD24" i="36"/>
  <c r="AI24" i="36"/>
  <c r="Q16" i="36"/>
  <c r="AC8" i="36" s="1"/>
  <c r="AC25" i="36" s="1"/>
  <c r="U16" i="36"/>
  <c r="AH8" i="36" s="1"/>
  <c r="AH25" i="36" s="1"/>
  <c r="AM14" i="36"/>
  <c r="AM22" i="36" s="1"/>
  <c r="AR14" i="36"/>
  <c r="AR22" i="36" s="1"/>
  <c r="P20" i="38"/>
  <c r="T20" i="38"/>
  <c r="P33" i="38"/>
  <c r="T33" i="38"/>
  <c r="T38" i="38"/>
  <c r="T42" i="38"/>
  <c r="P94" i="43"/>
  <c r="Z15" i="43" s="1"/>
  <c r="T94" i="43"/>
  <c r="AD15" i="43" s="1"/>
  <c r="P168" i="43"/>
  <c r="Z20" i="43" s="1"/>
  <c r="T168" i="43"/>
  <c r="AD20" i="43" s="1"/>
  <c r="P237" i="43"/>
  <c r="Z25" i="43" s="1"/>
  <c r="T237" i="43"/>
  <c r="AD25" i="43" s="1"/>
  <c r="P305" i="43"/>
  <c r="Z30" i="43" s="1"/>
  <c r="T305" i="43"/>
  <c r="AD30" i="43" s="1"/>
  <c r="AG104" i="25"/>
  <c r="AK104" i="25"/>
  <c r="AG109" i="25"/>
  <c r="AK109" i="25"/>
  <c r="AG148" i="25"/>
  <c r="AK148" i="25"/>
  <c r="AG152" i="25"/>
  <c r="AK152" i="25"/>
  <c r="R52" i="26"/>
  <c r="V52" i="26"/>
  <c r="R56" i="26"/>
  <c r="V56" i="26"/>
  <c r="R43" i="26"/>
  <c r="V43" i="26"/>
  <c r="R44" i="26"/>
  <c r="V44" i="26"/>
  <c r="R45" i="26"/>
  <c r="V45" i="26"/>
  <c r="R46" i="26"/>
  <c r="W46" i="26"/>
  <c r="W18" i="31"/>
  <c r="AA18" i="31"/>
  <c r="W46" i="31"/>
  <c r="AA46" i="31"/>
  <c r="AP24" i="36"/>
  <c r="AU24" i="36"/>
  <c r="AC23" i="36"/>
  <c r="AH23" i="36"/>
  <c r="R32" i="36"/>
  <c r="AD16" i="36" s="1"/>
  <c r="AD26" i="36" s="1"/>
  <c r="V32" i="36"/>
  <c r="AI16" i="36" s="1"/>
  <c r="AI26" i="36" s="1"/>
  <c r="Q20" i="38"/>
  <c r="Q33" i="38"/>
  <c r="Q46" i="38"/>
  <c r="T41" i="38"/>
  <c r="T45" i="38"/>
  <c r="P28" i="43"/>
  <c r="Z10" i="43" s="1"/>
  <c r="T28" i="43"/>
  <c r="AD10" i="43" s="1"/>
  <c r="M94" i="43"/>
  <c r="W15" i="43" s="1"/>
  <c r="Q94" i="43"/>
  <c r="AA15" i="43" s="1"/>
  <c r="M168" i="43"/>
  <c r="W20" i="43" s="1"/>
  <c r="Q168" i="43"/>
  <c r="AA20" i="43" s="1"/>
  <c r="M237" i="43"/>
  <c r="W25" i="43" s="1"/>
  <c r="Q237" i="43"/>
  <c r="AA25" i="43" s="1"/>
  <c r="M305" i="43"/>
  <c r="W30" i="43" s="1"/>
  <c r="Q305" i="43"/>
  <c r="AA30" i="43" s="1"/>
  <c r="T46" i="38"/>
  <c r="P46" i="38"/>
  <c r="AO24" i="36"/>
  <c r="AT24" i="36"/>
  <c r="AB23" i="36"/>
  <c r="AG23" i="36"/>
  <c r="AR23" i="36"/>
  <c r="AM24" i="36"/>
  <c r="AR24" i="36"/>
  <c r="AD23" i="36"/>
  <c r="AI23" i="36"/>
  <c r="AN24" i="36"/>
  <c r="AS24" i="36"/>
  <c r="AA23" i="36"/>
  <c r="AF23" i="36"/>
  <c r="AN6" i="36"/>
  <c r="AN21" i="36" s="1"/>
  <c r="AN23" i="36" s="1"/>
  <c r="AS6" i="36"/>
  <c r="AS21" i="36" s="1"/>
  <c r="AS23" i="36" s="1"/>
  <c r="AP12" i="36"/>
  <c r="AT12" i="36"/>
  <c r="AA20" i="36"/>
  <c r="AM20" i="36" s="1"/>
  <c r="AF20" i="36"/>
  <c r="AR20" i="36" s="1"/>
  <c r="AO6" i="36"/>
  <c r="AO21" i="36" s="1"/>
  <c r="AO23" i="36" s="1"/>
  <c r="AT6" i="36"/>
  <c r="AT21" i="36" s="1"/>
  <c r="AT23" i="36" s="1"/>
  <c r="AU12" i="36"/>
  <c r="AB20" i="36"/>
  <c r="AN20" i="36" s="1"/>
  <c r="AG20" i="36"/>
  <c r="AS20" i="36" s="1"/>
  <c r="AV30" i="36"/>
  <c r="AP6" i="36"/>
  <c r="AP21" i="36" s="1"/>
  <c r="AP23" i="36" s="1"/>
  <c r="AU6" i="36"/>
  <c r="AC20" i="36"/>
  <c r="AO20" i="36" s="1"/>
  <c r="AM6" i="36"/>
  <c r="AM21" i="36" s="1"/>
  <c r="AM23" i="36" s="1"/>
  <c r="AR6" i="36"/>
  <c r="AR21" i="36" s="1"/>
  <c r="V23" i="31"/>
  <c r="V65" i="31" s="1"/>
  <c r="Z23" i="31"/>
  <c r="Z65" i="31" s="1"/>
  <c r="U28" i="31"/>
  <c r="U70" i="31" s="1"/>
  <c r="Y37" i="31"/>
  <c r="Y79" i="31" s="1"/>
  <c r="U41" i="31"/>
  <c r="U83" i="31" s="1"/>
  <c r="U45" i="31"/>
  <c r="U87" i="31" s="1"/>
  <c r="W51" i="31"/>
  <c r="AA51" i="31"/>
  <c r="U57" i="31"/>
  <c r="W23" i="31"/>
  <c r="W65" i="31" s="1"/>
  <c r="AA23" i="31"/>
  <c r="AA65" i="31" s="1"/>
  <c r="U27" i="31"/>
  <c r="U69" i="31" s="1"/>
  <c r="U31" i="31"/>
  <c r="U73" i="31" s="1"/>
  <c r="V37" i="31"/>
  <c r="V79" i="31" s="1"/>
  <c r="Z37" i="31"/>
  <c r="Z79" i="31" s="1"/>
  <c r="U42" i="31"/>
  <c r="U84" i="31" s="1"/>
  <c r="X51" i="31"/>
  <c r="AB51" i="31"/>
  <c r="U58" i="31"/>
  <c r="X23" i="31"/>
  <c r="X65" i="31" s="1"/>
  <c r="AB23" i="31"/>
  <c r="AB65" i="31" s="1"/>
  <c r="U30" i="31"/>
  <c r="U72" i="31" s="1"/>
  <c r="U43" i="31"/>
  <c r="U85" i="31" s="1"/>
  <c r="Y51" i="31"/>
  <c r="AA24" i="26"/>
  <c r="AF24" i="26"/>
  <c r="AA25" i="26"/>
  <c r="AF25" i="26"/>
  <c r="AA26" i="26"/>
  <c r="AF26" i="26"/>
  <c r="AB27" i="26"/>
  <c r="AG27" i="26"/>
  <c r="AB28" i="26"/>
  <c r="AG28" i="26"/>
  <c r="AB29" i="26"/>
  <c r="AG29" i="26"/>
  <c r="AB30" i="26"/>
  <c r="AG30" i="26"/>
  <c r="S43" i="26"/>
  <c r="S44" i="26"/>
  <c r="S45" i="26"/>
  <c r="T46" i="26"/>
  <c r="P47" i="26"/>
  <c r="T47" i="26"/>
  <c r="P48" i="26"/>
  <c r="T48" i="26"/>
  <c r="P49" i="26"/>
  <c r="T49" i="26"/>
  <c r="P50" i="26"/>
  <c r="T50" i="26"/>
  <c r="P51" i="26"/>
  <c r="T51" i="26"/>
  <c r="P52" i="26"/>
  <c r="T52" i="26"/>
  <c r="P53" i="26"/>
  <c r="T53" i="26"/>
  <c r="P54" i="26"/>
  <c r="T54" i="26"/>
  <c r="P55" i="26"/>
  <c r="T55" i="26"/>
  <c r="P56" i="26"/>
  <c r="T56" i="26"/>
  <c r="P57" i="26"/>
  <c r="T57" i="26"/>
  <c r="AB24" i="26"/>
  <c r="AG24" i="26"/>
  <c r="AB25" i="26"/>
  <c r="AG25" i="26"/>
  <c r="AB26" i="26"/>
  <c r="AG26" i="26"/>
  <c r="AC28" i="26"/>
  <c r="AC29" i="26"/>
  <c r="AC30" i="26"/>
  <c r="AC31" i="26"/>
  <c r="AC32" i="26"/>
  <c r="AC33" i="26"/>
  <c r="AC34" i="26"/>
  <c r="AC35" i="26"/>
  <c r="AC36" i="26"/>
  <c r="AC37" i="26"/>
  <c r="AC38" i="26"/>
  <c r="Q46" i="26"/>
  <c r="AG6" i="25"/>
  <c r="M45" i="25"/>
  <c r="V27" i="25"/>
  <c r="AE27" i="25" s="1"/>
  <c r="AG10" i="25"/>
  <c r="AG14" i="25"/>
  <c r="AG18" i="25"/>
  <c r="AF6" i="25"/>
  <c r="AI6" i="25"/>
  <c r="AH6" i="25"/>
  <c r="AJ6" i="25"/>
  <c r="M44" i="25"/>
  <c r="V26" i="25"/>
  <c r="AE26" i="25" s="1"/>
  <c r="AF10" i="25"/>
  <c r="AI10" i="25"/>
  <c r="AH10" i="25"/>
  <c r="AJ10" i="25"/>
  <c r="AF14" i="25"/>
  <c r="AI14" i="25"/>
  <c r="AH14" i="25"/>
  <c r="AJ14" i="25"/>
  <c r="AF18" i="25"/>
  <c r="AI18" i="25"/>
  <c r="AH18" i="25"/>
  <c r="AJ18" i="25"/>
  <c r="AF26" i="25"/>
  <c r="AI26" i="25"/>
  <c r="AH26" i="25"/>
  <c r="AJ26" i="25"/>
  <c r="AK26" i="25"/>
  <c r="AK6" i="25"/>
  <c r="AK10" i="25"/>
  <c r="AK14" i="25"/>
  <c r="AK18" i="25"/>
  <c r="AG26" i="25"/>
  <c r="M98" i="25"/>
  <c r="V98" i="25" s="1"/>
  <c r="AE98" i="25" s="1"/>
  <c r="M79" i="25"/>
  <c r="V79" i="25" s="1"/>
  <c r="AE79" i="25" s="1"/>
  <c r="AF7" i="25"/>
  <c r="M102" i="25"/>
  <c r="V102" i="25" s="1"/>
  <c r="AE102" i="25" s="1"/>
  <c r="M83" i="25"/>
  <c r="V83" i="25" s="1"/>
  <c r="AE83" i="25" s="1"/>
  <c r="M28" i="25"/>
  <c r="AF11" i="25"/>
  <c r="M106" i="25"/>
  <c r="V106" i="25" s="1"/>
  <c r="AE106" i="25" s="1"/>
  <c r="M87" i="25"/>
  <c r="V87" i="25" s="1"/>
  <c r="AE87" i="25" s="1"/>
  <c r="M32" i="25"/>
  <c r="AF15" i="25"/>
  <c r="M110" i="25"/>
  <c r="V110" i="25" s="1"/>
  <c r="AE110" i="25" s="1"/>
  <c r="M91" i="25"/>
  <c r="V91" i="25" s="1"/>
  <c r="AE91" i="25" s="1"/>
  <c r="M36" i="25"/>
  <c r="AF19" i="25"/>
  <c r="P135" i="25"/>
  <c r="AH134" i="25"/>
  <c r="AF20" i="25"/>
  <c r="AF27" i="25"/>
  <c r="AI28" i="25"/>
  <c r="AK28" i="25"/>
  <c r="AH30" i="25"/>
  <c r="AI30" i="25"/>
  <c r="AI31" i="25"/>
  <c r="AJ32" i="25"/>
  <c r="AJ34" i="25"/>
  <c r="AG35" i="25"/>
  <c r="AK35" i="25"/>
  <c r="AH36" i="25"/>
  <c r="AG36" i="25"/>
  <c r="AJ42" i="25"/>
  <c r="AJ44" i="25"/>
  <c r="AG45" i="25"/>
  <c r="AK45" i="25"/>
  <c r="AH46" i="25"/>
  <c r="AG46" i="25"/>
  <c r="AH48" i="25"/>
  <c r="AI48" i="25"/>
  <c r="AI49" i="25"/>
  <c r="AJ50" i="25"/>
  <c r="AI52" i="25"/>
  <c r="AI56" i="25"/>
  <c r="AI136" i="25" s="1"/>
  <c r="AI62" i="25"/>
  <c r="AI66" i="25"/>
  <c r="M99" i="25"/>
  <c r="V99" i="25" s="1"/>
  <c r="AE99" i="25" s="1"/>
  <c r="M80" i="25"/>
  <c r="V80" i="25" s="1"/>
  <c r="AE80" i="25" s="1"/>
  <c r="AG7" i="25"/>
  <c r="AK7" i="25"/>
  <c r="M103" i="25"/>
  <c r="V103" i="25" s="1"/>
  <c r="AE103" i="25" s="1"/>
  <c r="M84" i="25"/>
  <c r="V84" i="25" s="1"/>
  <c r="AE84" i="25" s="1"/>
  <c r="M29" i="25"/>
  <c r="AG11" i="25"/>
  <c r="AK11" i="25"/>
  <c r="M107" i="25"/>
  <c r="V107" i="25" s="1"/>
  <c r="AE107" i="25" s="1"/>
  <c r="M88" i="25"/>
  <c r="V88" i="25" s="1"/>
  <c r="AE88" i="25" s="1"/>
  <c r="M33" i="25"/>
  <c r="AG15" i="25"/>
  <c r="AK15" i="25"/>
  <c r="M92" i="25"/>
  <c r="V92" i="25" s="1"/>
  <c r="AE92" i="25" s="1"/>
  <c r="M111" i="25"/>
  <c r="V111" i="25" s="1"/>
  <c r="AE111" i="25" s="1"/>
  <c r="M37" i="25"/>
  <c r="AG19" i="25"/>
  <c r="AK19" i="25"/>
  <c r="Q135" i="25"/>
  <c r="AI134" i="25"/>
  <c r="AG20" i="25"/>
  <c r="AK20" i="25"/>
  <c r="AG27" i="25"/>
  <c r="AJ28" i="25"/>
  <c r="AH28" i="25"/>
  <c r="AJ31" i="25"/>
  <c r="AJ49" i="25"/>
  <c r="AJ52" i="25"/>
  <c r="AK52" i="25"/>
  <c r="AJ56" i="25"/>
  <c r="AJ136" i="25" s="1"/>
  <c r="AK56" i="25"/>
  <c r="AK136" i="25" s="1"/>
  <c r="AJ62" i="25"/>
  <c r="AK62" i="25"/>
  <c r="AJ66" i="25"/>
  <c r="AK66" i="25"/>
  <c r="M100" i="25"/>
  <c r="V100" i="25" s="1"/>
  <c r="AE100" i="25" s="1"/>
  <c r="M81" i="25"/>
  <c r="V81" i="25" s="1"/>
  <c r="AE81" i="25" s="1"/>
  <c r="AG8" i="25"/>
  <c r="M104" i="25"/>
  <c r="V104" i="25" s="1"/>
  <c r="AE104" i="25" s="1"/>
  <c r="M85" i="25"/>
  <c r="V85" i="25" s="1"/>
  <c r="AE85" i="25" s="1"/>
  <c r="M30" i="25"/>
  <c r="AG12" i="25"/>
  <c r="M89" i="25"/>
  <c r="V89" i="25" s="1"/>
  <c r="AE89" i="25" s="1"/>
  <c r="M108" i="25"/>
  <c r="V108" i="25" s="1"/>
  <c r="AE108" i="25" s="1"/>
  <c r="M34" i="25"/>
  <c r="AG16" i="25"/>
  <c r="AF134" i="25"/>
  <c r="N135" i="25"/>
  <c r="AJ134" i="25"/>
  <c r="R135" i="25"/>
  <c r="M24" i="25"/>
  <c r="AG24" i="25"/>
  <c r="AK27" i="25"/>
  <c r="AJ30" i="25"/>
  <c r="AG31" i="25"/>
  <c r="AK31" i="25"/>
  <c r="AJ36" i="25"/>
  <c r="M74" i="25"/>
  <c r="V74" i="25" s="1"/>
  <c r="AE74" i="25" s="1"/>
  <c r="V56" i="25"/>
  <c r="AE56" i="25" s="1"/>
  <c r="AJ46" i="25"/>
  <c r="AJ48" i="25"/>
  <c r="AG49" i="25"/>
  <c r="AK49" i="25"/>
  <c r="M101" i="25"/>
  <c r="V101" i="25" s="1"/>
  <c r="AE101" i="25" s="1"/>
  <c r="M82" i="25"/>
  <c r="V82" i="25" s="1"/>
  <c r="AE82" i="25" s="1"/>
  <c r="M105" i="25"/>
  <c r="V105" i="25" s="1"/>
  <c r="AE105" i="25" s="1"/>
  <c r="M86" i="25"/>
  <c r="V86" i="25" s="1"/>
  <c r="AE86" i="25" s="1"/>
  <c r="M31" i="25"/>
  <c r="M109" i="25"/>
  <c r="V109" i="25" s="1"/>
  <c r="AE109" i="25" s="1"/>
  <c r="M90" i="25"/>
  <c r="V90" i="25" s="1"/>
  <c r="AE90" i="25" s="1"/>
  <c r="M35" i="25"/>
  <c r="AG134" i="25"/>
  <c r="O135" i="25"/>
  <c r="AK134" i="25"/>
  <c r="S135" i="25"/>
  <c r="M25" i="25"/>
  <c r="AG28" i="25"/>
  <c r="AG30" i="25"/>
  <c r="AK30" i="25"/>
  <c r="AH31" i="25"/>
  <c r="AJ35" i="25"/>
  <c r="AJ45" i="25"/>
  <c r="AG48" i="25"/>
  <c r="AK48" i="25"/>
  <c r="AH49" i="25"/>
  <c r="AH52" i="25"/>
  <c r="AG52" i="25"/>
  <c r="AJ54" i="25"/>
  <c r="AK54" i="25"/>
  <c r="AH56" i="25"/>
  <c r="AH136" i="25" s="1"/>
  <c r="AG56" i="25"/>
  <c r="AG136" i="25" s="1"/>
  <c r="AJ60" i="25"/>
  <c r="AK60" i="25"/>
  <c r="AH62" i="25"/>
  <c r="AG62" i="25"/>
  <c r="AJ64" i="25"/>
  <c r="AK64" i="25"/>
  <c r="AH66" i="25"/>
  <c r="AG66" i="25"/>
  <c r="AK68" i="25"/>
  <c r="AF68" i="25"/>
  <c r="Y38" i="25"/>
  <c r="AJ70" i="25"/>
  <c r="AI70" i="25"/>
  <c r="AJ71" i="25"/>
  <c r="AI72" i="25"/>
  <c r="AI80" i="25"/>
  <c r="AI84" i="25"/>
  <c r="AI88" i="25"/>
  <c r="AJ72" i="25"/>
  <c r="AK72" i="25"/>
  <c r="AJ80" i="25"/>
  <c r="AK80" i="25"/>
  <c r="AJ84" i="25"/>
  <c r="AK84" i="25"/>
  <c r="AJ88" i="25"/>
  <c r="AG91" i="25"/>
  <c r="AF91" i="25"/>
  <c r="AK91" i="25"/>
  <c r="AJ91" i="25"/>
  <c r="W38" i="25"/>
  <c r="AF38" i="25" s="1"/>
  <c r="AF135" i="25" s="1"/>
  <c r="AA38" i="25"/>
  <c r="AI74" i="25"/>
  <c r="AI137" i="25" s="1"/>
  <c r="AI82" i="25"/>
  <c r="AI86" i="25"/>
  <c r="AK88" i="25"/>
  <c r="X38" i="25"/>
  <c r="AG38" i="25" s="1"/>
  <c r="AG135" i="25" s="1"/>
  <c r="AB38" i="25"/>
  <c r="AJ67" i="25"/>
  <c r="AH72" i="25"/>
  <c r="AG72" i="25"/>
  <c r="AJ74" i="25"/>
  <c r="AJ137" i="25" s="1"/>
  <c r="AK74" i="25"/>
  <c r="AK137" i="25" s="1"/>
  <c r="AH80" i="25"/>
  <c r="AG80" i="25"/>
  <c r="AJ82" i="25"/>
  <c r="AK82" i="25"/>
  <c r="AH84" i="25"/>
  <c r="AG84" i="25"/>
  <c r="AJ86" i="25"/>
  <c r="AK86" i="25"/>
  <c r="AH88" i="25"/>
  <c r="AG88" i="25"/>
  <c r="AH98" i="25"/>
  <c r="AJ99" i="25"/>
  <c r="AJ101" i="25"/>
  <c r="AG102" i="25"/>
  <c r="AI103" i="25"/>
  <c r="AK103" i="25"/>
  <c r="AH106" i="25"/>
  <c r="AF107" i="25"/>
  <c r="AG107" i="25"/>
  <c r="AJ93" i="25"/>
  <c r="AJ138" i="25" s="1"/>
  <c r="AJ105" i="25"/>
  <c r="AF111" i="25"/>
  <c r="AH111" i="25"/>
  <c r="AG89" i="25"/>
  <c r="AI90" i="25"/>
  <c r="AI91" i="25"/>
  <c r="AI93" i="25"/>
  <c r="AI138" i="25" s="1"/>
  <c r="AG99" i="25"/>
  <c r="AJ102" i="25"/>
  <c r="AK102" i="25"/>
  <c r="AG105" i="25"/>
  <c r="AK105" i="25"/>
  <c r="AI105" i="25"/>
  <c r="AI106" i="25"/>
  <c r="AK111" i="25"/>
  <c r="AH91" i="25"/>
  <c r="AI98" i="25"/>
  <c r="AK99" i="25"/>
  <c r="AH102" i="25"/>
  <c r="AG103" i="25"/>
  <c r="AH105" i="25"/>
  <c r="AJ106" i="25"/>
  <c r="AK106" i="25"/>
  <c r="AG111" i="25"/>
  <c r="AG108" i="25"/>
  <c r="AJ110" i="25"/>
  <c r="AI111" i="25"/>
  <c r="AI145" i="25"/>
  <c r="AJ149" i="25"/>
  <c r="AI150" i="25"/>
  <c r="AI151" i="25"/>
  <c r="AG153" i="25"/>
  <c r="AI156" i="25"/>
  <c r="AI157" i="25"/>
  <c r="AK157" i="25"/>
  <c r="AH158" i="25"/>
  <c r="AI158" i="25"/>
  <c r="AI159" i="25"/>
  <c r="AJ145" i="25"/>
  <c r="AJ150" i="25"/>
  <c r="AJ151" i="25"/>
  <c r="AK151" i="25"/>
  <c r="AJ153" i="25"/>
  <c r="AI153" i="25"/>
  <c r="AJ156" i="25"/>
  <c r="AJ157" i="25"/>
  <c r="AJ159" i="25"/>
  <c r="AH110" i="25"/>
  <c r="AG145" i="25"/>
  <c r="AK145" i="25"/>
  <c r="AJ146" i="25"/>
  <c r="AJ147" i="25"/>
  <c r="AH149" i="25"/>
  <c r="AG150" i="25"/>
  <c r="AK150" i="25"/>
  <c r="AK153" i="25"/>
  <c r="AJ155" i="25"/>
  <c r="AI155" i="25"/>
  <c r="AG156" i="25"/>
  <c r="AK156" i="25"/>
  <c r="AJ158" i="25"/>
  <c r="AG159" i="25"/>
  <c r="AK159" i="25"/>
  <c r="AH108" i="25"/>
  <c r="AH145" i="25"/>
  <c r="AG146" i="25"/>
  <c r="AK146" i="25"/>
  <c r="AI149" i="25"/>
  <c r="AH150" i="25"/>
  <c r="AH151" i="25"/>
  <c r="AG151" i="25"/>
  <c r="AH153" i="25"/>
  <c r="AK155" i="25"/>
  <c r="AH156" i="25"/>
  <c r="AH157" i="25"/>
  <c r="AG157" i="25"/>
  <c r="AG158" i="25"/>
  <c r="AK158" i="25"/>
  <c r="AH159" i="25"/>
  <c r="N182" i="14"/>
  <c r="AD34" i="14"/>
  <c r="AD46" i="14"/>
  <c r="AD48" i="14"/>
  <c r="AD55" i="14"/>
  <c r="AD57" i="14"/>
  <c r="N178" i="14"/>
  <c r="AD30" i="14"/>
  <c r="N179" i="14"/>
  <c r="AD31" i="14"/>
  <c r="N183" i="14"/>
  <c r="AD35" i="14"/>
  <c r="AG23" i="14"/>
  <c r="AH23" i="14" s="1"/>
  <c r="AG24" i="14"/>
  <c r="AG26" i="14"/>
  <c r="AG27" i="14"/>
  <c r="AH27" i="14" s="1"/>
  <c r="AD51" i="14"/>
  <c r="AD53" i="14"/>
  <c r="AD58" i="14"/>
  <c r="AD60" i="14"/>
  <c r="AG80" i="14"/>
  <c r="AH80" i="14" s="1"/>
  <c r="AG83" i="14"/>
  <c r="AH83" i="14" s="1"/>
  <c r="N191" i="14"/>
  <c r="AD43" i="14"/>
  <c r="N177" i="14"/>
  <c r="AD29" i="14"/>
  <c r="N180" i="14"/>
  <c r="AD32" i="14"/>
  <c r="N184" i="14"/>
  <c r="AD36" i="14"/>
  <c r="AG28" i="14"/>
  <c r="AG29" i="14"/>
  <c r="AG30" i="14"/>
  <c r="AG31" i="14"/>
  <c r="AG32" i="14"/>
  <c r="AG33" i="14"/>
  <c r="AG34" i="14"/>
  <c r="AG35" i="14"/>
  <c r="AG36" i="14"/>
  <c r="AG37" i="14"/>
  <c r="AG38" i="14"/>
  <c r="AG39" i="14"/>
  <c r="AG40" i="14"/>
  <c r="AG41" i="14"/>
  <c r="AG42" i="14"/>
  <c r="AG43" i="14"/>
  <c r="AD47" i="14"/>
  <c r="AD49" i="14"/>
  <c r="AD54" i="14"/>
  <c r="AD56" i="14"/>
  <c r="AG68" i="14"/>
  <c r="AG69" i="14"/>
  <c r="AH69" i="14" s="1"/>
  <c r="AG70" i="14"/>
  <c r="AG71" i="14"/>
  <c r="AG72" i="14"/>
  <c r="AE25" i="14"/>
  <c r="AG25" i="14" s="1"/>
  <c r="N181" i="14"/>
  <c r="AD33" i="14"/>
  <c r="N185" i="14"/>
  <c r="AD37" i="14"/>
  <c r="N186" i="14"/>
  <c r="AD38" i="14"/>
  <c r="N187" i="14"/>
  <c r="AD39" i="14"/>
  <c r="N188" i="14"/>
  <c r="AD40" i="14"/>
  <c r="N189" i="14"/>
  <c r="AD41" i="14"/>
  <c r="N190" i="14"/>
  <c r="AD42" i="14"/>
  <c r="AD50" i="14"/>
  <c r="AD52" i="14"/>
  <c r="AD59" i="14"/>
  <c r="U175" i="14"/>
  <c r="AE106" i="14"/>
  <c r="S199" i="14"/>
  <c r="AE132" i="14"/>
  <c r="S203" i="14"/>
  <c r="AE136" i="14"/>
  <c r="S236" i="14"/>
  <c r="AA237" i="14"/>
  <c r="S240" i="14"/>
  <c r="AD73" i="14"/>
  <c r="AD74" i="14"/>
  <c r="AD75" i="14"/>
  <c r="AD76" i="14"/>
  <c r="AD77" i="14"/>
  <c r="AD78" i="14"/>
  <c r="AE87" i="14"/>
  <c r="Q171" i="14"/>
  <c r="U171" i="14"/>
  <c r="Y171" i="14"/>
  <c r="Q172" i="14"/>
  <c r="U172" i="14"/>
  <c r="Y172" i="14"/>
  <c r="Q173" i="14"/>
  <c r="U173" i="14"/>
  <c r="Y173" i="14"/>
  <c r="Q174" i="14"/>
  <c r="U174" i="14"/>
  <c r="Y174" i="14"/>
  <c r="O176" i="14"/>
  <c r="S176" i="14"/>
  <c r="W176" i="14"/>
  <c r="AA176" i="14"/>
  <c r="O177" i="14"/>
  <c r="S177" i="14"/>
  <c r="W177" i="14"/>
  <c r="AA177" i="14"/>
  <c r="O178" i="14"/>
  <c r="S178" i="14"/>
  <c r="W178" i="14"/>
  <c r="AA178" i="14"/>
  <c r="O179" i="14"/>
  <c r="S179" i="14"/>
  <c r="W179" i="14"/>
  <c r="AA179" i="14"/>
  <c r="O180" i="14"/>
  <c r="S180" i="14"/>
  <c r="AE111" i="14"/>
  <c r="W180" i="14"/>
  <c r="AA180" i="14"/>
  <c r="O181" i="14"/>
  <c r="S181" i="14"/>
  <c r="AE112" i="14"/>
  <c r="W181" i="14"/>
  <c r="AA181" i="14"/>
  <c r="O182" i="14"/>
  <c r="S182" i="14"/>
  <c r="AE113" i="14"/>
  <c r="W182" i="14"/>
  <c r="AA182" i="14"/>
  <c r="O183" i="14"/>
  <c r="S183" i="14"/>
  <c r="AE114" i="14"/>
  <c r="W183" i="14"/>
  <c r="AA183" i="14"/>
  <c r="O184" i="14"/>
  <c r="S184" i="14"/>
  <c r="AE115" i="14"/>
  <c r="W184" i="14"/>
  <c r="AA184" i="14"/>
  <c r="O185" i="14"/>
  <c r="S185" i="14"/>
  <c r="AE116" i="14"/>
  <c r="W185" i="14"/>
  <c r="AA185" i="14"/>
  <c r="O186" i="14"/>
  <c r="S186" i="14"/>
  <c r="AE117" i="14"/>
  <c r="W186" i="14"/>
  <c r="AA186" i="14"/>
  <c r="O187" i="14"/>
  <c r="S187" i="14"/>
  <c r="AE118" i="14"/>
  <c r="W187" i="14"/>
  <c r="AA187" i="14"/>
  <c r="O188" i="14"/>
  <c r="S188" i="14"/>
  <c r="AE119" i="14"/>
  <c r="W188" i="14"/>
  <c r="AA188" i="14"/>
  <c r="O189" i="14"/>
  <c r="S189" i="14"/>
  <c r="AE120" i="14"/>
  <c r="W189" i="14"/>
  <c r="AA189" i="14"/>
  <c r="O190" i="14"/>
  <c r="S190" i="14"/>
  <c r="AE121" i="14"/>
  <c r="W190" i="14"/>
  <c r="AA190" i="14"/>
  <c r="O191" i="14"/>
  <c r="S191" i="14"/>
  <c r="AE124" i="14"/>
  <c r="W191" i="14"/>
  <c r="AA191" i="14"/>
  <c r="O192" i="14"/>
  <c r="S192" i="14"/>
  <c r="AE125" i="14"/>
  <c r="W192" i="14"/>
  <c r="AA192" i="14"/>
  <c r="O193" i="14"/>
  <c r="S193" i="14"/>
  <c r="AE126" i="14"/>
  <c r="W193" i="14"/>
  <c r="AA193" i="14"/>
  <c r="O194" i="14"/>
  <c r="S194" i="14"/>
  <c r="AE127" i="14"/>
  <c r="W194" i="14"/>
  <c r="AA194" i="14"/>
  <c r="O198" i="14"/>
  <c r="S198" i="14"/>
  <c r="AE131" i="14"/>
  <c r="W198" i="14"/>
  <c r="AA198" i="14"/>
  <c r="O202" i="14"/>
  <c r="S202" i="14"/>
  <c r="AE135" i="14"/>
  <c r="W202" i="14"/>
  <c r="AA202" i="14"/>
  <c r="O206" i="14"/>
  <c r="AA206" i="14"/>
  <c r="W218" i="14"/>
  <c r="Q219" i="14"/>
  <c r="W219" i="14"/>
  <c r="Q220" i="14"/>
  <c r="W220" i="14"/>
  <c r="Q221" i="14"/>
  <c r="W221" i="14"/>
  <c r="Q222" i="14"/>
  <c r="W222" i="14"/>
  <c r="Q223" i="14"/>
  <c r="W223" i="14"/>
  <c r="Q224" i="14"/>
  <c r="W224" i="14"/>
  <c r="Q225" i="14"/>
  <c r="W225" i="14"/>
  <c r="Q226" i="14"/>
  <c r="W226" i="14"/>
  <c r="Q227" i="14"/>
  <c r="W227" i="14"/>
  <c r="Q228" i="14"/>
  <c r="W228" i="14"/>
  <c r="Q230" i="14"/>
  <c r="Y230" i="14"/>
  <c r="Q232" i="14"/>
  <c r="Y232" i="14"/>
  <c r="W234" i="14"/>
  <c r="AE151" i="14"/>
  <c r="S235" i="14"/>
  <c r="AA236" i="14"/>
  <c r="S239" i="14"/>
  <c r="S195" i="14"/>
  <c r="AE128" i="14"/>
  <c r="S206" i="14"/>
  <c r="AE139" i="14"/>
  <c r="AD23" i="14"/>
  <c r="AD24" i="14"/>
  <c r="AD25" i="14"/>
  <c r="AD26" i="14"/>
  <c r="AD27" i="14"/>
  <c r="AF49" i="14"/>
  <c r="AG49" i="14" s="1"/>
  <c r="AF53" i="14"/>
  <c r="AG53" i="14" s="1"/>
  <c r="AF57" i="14"/>
  <c r="AG57" i="14" s="1"/>
  <c r="AF60" i="14"/>
  <c r="AG60" i="14" s="1"/>
  <c r="AH60" i="14" s="1"/>
  <c r="AD68" i="14"/>
  <c r="AD69" i="14"/>
  <c r="AD70" i="14"/>
  <c r="AD71" i="14"/>
  <c r="AD72" i="14"/>
  <c r="AD81" i="14"/>
  <c r="O175" i="14"/>
  <c r="S175" i="14"/>
  <c r="AF110" i="14" s="1"/>
  <c r="W175" i="14"/>
  <c r="AA175" i="14"/>
  <c r="O197" i="14"/>
  <c r="S197" i="14"/>
  <c r="AE130" i="14"/>
  <c r="W197" i="14"/>
  <c r="AA197" i="14"/>
  <c r="O201" i="14"/>
  <c r="S201" i="14"/>
  <c r="AE134" i="14"/>
  <c r="W201" i="14"/>
  <c r="AA201" i="14"/>
  <c r="O205" i="14"/>
  <c r="S205" i="14"/>
  <c r="AE138" i="14"/>
  <c r="W205" i="14"/>
  <c r="AA205" i="14"/>
  <c r="U206" i="14"/>
  <c r="Y218" i="14"/>
  <c r="Y219" i="14"/>
  <c r="Y220" i="14"/>
  <c r="Y221" i="14"/>
  <c r="Y222" i="14"/>
  <c r="Y223" i="14"/>
  <c r="Y224" i="14"/>
  <c r="Y225" i="14"/>
  <c r="Y226" i="14"/>
  <c r="Y227" i="14"/>
  <c r="Y228" i="14"/>
  <c r="S230" i="14"/>
  <c r="AA235" i="14"/>
  <c r="S238" i="14"/>
  <c r="AA239" i="14"/>
  <c r="Q242" i="14"/>
  <c r="Y242" i="14"/>
  <c r="O171" i="14"/>
  <c r="S171" i="14"/>
  <c r="W171" i="14"/>
  <c r="AA171" i="14"/>
  <c r="O172" i="14"/>
  <c r="S172" i="14"/>
  <c r="W172" i="14"/>
  <c r="AA172" i="14"/>
  <c r="O173" i="14"/>
  <c r="S173" i="14"/>
  <c r="W173" i="14"/>
  <c r="AA173" i="14"/>
  <c r="O174" i="14"/>
  <c r="S174" i="14"/>
  <c r="W174" i="14"/>
  <c r="AA174" i="14"/>
  <c r="Q176" i="14"/>
  <c r="U176" i="14"/>
  <c r="Y176" i="14"/>
  <c r="AE93" i="14"/>
  <c r="Q177" i="14"/>
  <c r="U177" i="14"/>
  <c r="Y177" i="14"/>
  <c r="Q178" i="14"/>
  <c r="U178" i="14"/>
  <c r="Y178" i="14"/>
  <c r="AE95" i="14"/>
  <c r="Q179" i="14"/>
  <c r="U179" i="14"/>
  <c r="Y179" i="14"/>
  <c r="Q180" i="14"/>
  <c r="U180" i="14"/>
  <c r="Y180" i="14"/>
  <c r="Q181" i="14"/>
  <c r="U181" i="14"/>
  <c r="Y181" i="14"/>
  <c r="Q182" i="14"/>
  <c r="U182" i="14"/>
  <c r="Y182" i="14"/>
  <c r="Q183" i="14"/>
  <c r="U183" i="14"/>
  <c r="Y183" i="14"/>
  <c r="Q184" i="14"/>
  <c r="U184" i="14"/>
  <c r="Y184" i="14"/>
  <c r="Q185" i="14"/>
  <c r="U185" i="14"/>
  <c r="Y185" i="14"/>
  <c r="AE102" i="14"/>
  <c r="AG102" i="14" s="1"/>
  <c r="AH102" i="14" s="1"/>
  <c r="Q186" i="14"/>
  <c r="U186" i="14"/>
  <c r="Y186" i="14"/>
  <c r="AE103" i="14"/>
  <c r="AG103" i="14" s="1"/>
  <c r="AH103" i="14" s="1"/>
  <c r="Q187" i="14"/>
  <c r="U187" i="14"/>
  <c r="Y187" i="14"/>
  <c r="AE104" i="14"/>
  <c r="AG104" i="14" s="1"/>
  <c r="AH104" i="14" s="1"/>
  <c r="Q188" i="14"/>
  <c r="U188" i="14"/>
  <c r="Y188" i="14"/>
  <c r="AE105" i="14"/>
  <c r="AG105" i="14" s="1"/>
  <c r="AH105" i="14" s="1"/>
  <c r="Q189" i="14"/>
  <c r="U189" i="14"/>
  <c r="Y189" i="14"/>
  <c r="Q190" i="14"/>
  <c r="U190" i="14"/>
  <c r="Y190" i="14"/>
  <c r="AE107" i="14"/>
  <c r="Q191" i="14"/>
  <c r="U191" i="14"/>
  <c r="Y191" i="14"/>
  <c r="AE108" i="14"/>
  <c r="Q192" i="14"/>
  <c r="U192" i="14"/>
  <c r="Y192" i="14"/>
  <c r="AE109" i="14"/>
  <c r="Q193" i="14"/>
  <c r="U193" i="14"/>
  <c r="Y193" i="14"/>
  <c r="AE110" i="14"/>
  <c r="Q194" i="14"/>
  <c r="U194" i="14"/>
  <c r="O196" i="14"/>
  <c r="S196" i="14"/>
  <c r="AE129" i="14"/>
  <c r="W196" i="14"/>
  <c r="AA196" i="14"/>
  <c r="O200" i="14"/>
  <c r="S200" i="14"/>
  <c r="AE133" i="14"/>
  <c r="W200" i="14"/>
  <c r="AA200" i="14"/>
  <c r="O204" i="14"/>
  <c r="S204" i="14"/>
  <c r="AE137" i="14"/>
  <c r="W204" i="14"/>
  <c r="AA204" i="14"/>
  <c r="Q206" i="14"/>
  <c r="W206" i="14"/>
  <c r="U230" i="14"/>
  <c r="U232" i="14"/>
  <c r="S237" i="14"/>
  <c r="AA238" i="14"/>
  <c r="Y194" i="14"/>
  <c r="Q195" i="14"/>
  <c r="U195" i="14"/>
  <c r="Y195" i="14"/>
  <c r="Q196" i="14"/>
  <c r="U196" i="14"/>
  <c r="Y196" i="14"/>
  <c r="Q197" i="14"/>
  <c r="U197" i="14"/>
  <c r="Y197" i="14"/>
  <c r="Q198" i="14"/>
  <c r="U198" i="14"/>
  <c r="Y198" i="14"/>
  <c r="Q199" i="14"/>
  <c r="U199" i="14"/>
  <c r="Y199" i="14"/>
  <c r="Q200" i="14"/>
  <c r="U200" i="14"/>
  <c r="Y200" i="14"/>
  <c r="Q201" i="14"/>
  <c r="U201" i="14"/>
  <c r="Y201" i="14"/>
  <c r="Q202" i="14"/>
  <c r="U202" i="14"/>
  <c r="Y202" i="14"/>
  <c r="Q203" i="14"/>
  <c r="U203" i="14"/>
  <c r="Y203" i="14"/>
  <c r="Q204" i="14"/>
  <c r="U204" i="14"/>
  <c r="Y204" i="14"/>
  <c r="Q205" i="14"/>
  <c r="U205" i="14"/>
  <c r="Y205" i="14"/>
  <c r="O207" i="14"/>
  <c r="S207" i="14"/>
  <c r="W207" i="14"/>
  <c r="AA207" i="14"/>
  <c r="O208" i="14"/>
  <c r="S208" i="14"/>
  <c r="W208" i="14"/>
  <c r="AA208" i="14"/>
  <c r="O209" i="14"/>
  <c r="S209" i="14"/>
  <c r="W209" i="14"/>
  <c r="AA209" i="14"/>
  <c r="O210" i="14"/>
  <c r="S210" i="14"/>
  <c r="W210" i="14"/>
  <c r="AA210" i="14"/>
  <c r="O211" i="14"/>
  <c r="S211" i="14"/>
  <c r="W211" i="14"/>
  <c r="AA211" i="14"/>
  <c r="O212" i="14"/>
  <c r="S212" i="14"/>
  <c r="W212" i="14"/>
  <c r="AA212" i="14"/>
  <c r="O213" i="14"/>
  <c r="S213" i="14"/>
  <c r="W213" i="14"/>
  <c r="AA213" i="14"/>
  <c r="O214" i="14"/>
  <c r="S214" i="14"/>
  <c r="W214" i="14"/>
  <c r="AA214" i="14"/>
  <c r="O215" i="14"/>
  <c r="S215" i="14"/>
  <c r="W215" i="14"/>
  <c r="AA215" i="14"/>
  <c r="O216" i="14"/>
  <c r="S216" i="14"/>
  <c r="W216" i="14"/>
  <c r="AA216" i="14"/>
  <c r="O217" i="14"/>
  <c r="S217" i="14"/>
  <c r="W217" i="14"/>
  <c r="AA217" i="14"/>
  <c r="O218" i="14"/>
  <c r="S218" i="14"/>
  <c r="AE152" i="14"/>
  <c r="S219" i="14"/>
  <c r="S220" i="14"/>
  <c r="AE153" i="14"/>
  <c r="S221" i="14"/>
  <c r="AE154" i="14"/>
  <c r="S222" i="14"/>
  <c r="AE155" i="14"/>
  <c r="S223" i="14"/>
  <c r="AE156" i="14"/>
  <c r="AE140" i="14"/>
  <c r="S224" i="14"/>
  <c r="AE157" i="14"/>
  <c r="AE141" i="14"/>
  <c r="S225" i="14"/>
  <c r="AE158" i="14"/>
  <c r="AE142" i="14"/>
  <c r="S226" i="14"/>
  <c r="AE143" i="14"/>
  <c r="S227" i="14"/>
  <c r="AE160" i="14"/>
  <c r="AE144" i="14"/>
  <c r="S228" i="14"/>
  <c r="AE145" i="14"/>
  <c r="S229" i="14"/>
  <c r="W229" i="14"/>
  <c r="Q231" i="14"/>
  <c r="U231" i="14"/>
  <c r="Y231" i="14"/>
  <c r="AE148" i="14"/>
  <c r="W233" i="14"/>
  <c r="AA233" i="14"/>
  <c r="Q234" i="14"/>
  <c r="O235" i="14"/>
  <c r="W236" i="14"/>
  <c r="O237" i="14"/>
  <c r="U237" i="14"/>
  <c r="W238" i="14"/>
  <c r="O239" i="14"/>
  <c r="W240" i="14"/>
  <c r="S241" i="14"/>
  <c r="O243" i="14"/>
  <c r="Y241" i="14"/>
  <c r="U242" i="14"/>
  <c r="AE161" i="14"/>
  <c r="Q207" i="14"/>
  <c r="U207" i="14"/>
  <c r="Y207" i="14"/>
  <c r="Q208" i="14"/>
  <c r="U208" i="14"/>
  <c r="Y208" i="14"/>
  <c r="Q209" i="14"/>
  <c r="U209" i="14"/>
  <c r="Y209" i="14"/>
  <c r="Q210" i="14"/>
  <c r="U210" i="14"/>
  <c r="Y210" i="14"/>
  <c r="Q211" i="14"/>
  <c r="U211" i="14"/>
  <c r="Y211" i="14"/>
  <c r="Q212" i="14"/>
  <c r="U212" i="14"/>
  <c r="Y212" i="14"/>
  <c r="Q213" i="14"/>
  <c r="U213" i="14"/>
  <c r="Y213" i="14"/>
  <c r="Q214" i="14"/>
  <c r="U214" i="14"/>
  <c r="Y214" i="14"/>
  <c r="Q215" i="14"/>
  <c r="U215" i="14"/>
  <c r="Y215" i="14"/>
  <c r="Q216" i="14"/>
  <c r="U216" i="14"/>
  <c r="Y216" i="14"/>
  <c r="Q217" i="14"/>
  <c r="U217" i="14"/>
  <c r="Y217" i="14"/>
  <c r="Q218" i="14"/>
  <c r="U218" i="14"/>
  <c r="AA218" i="14"/>
  <c r="U219" i="14"/>
  <c r="AA219" i="14"/>
  <c r="U220" i="14"/>
  <c r="AA220" i="14"/>
  <c r="U221" i="14"/>
  <c r="AA221" i="14"/>
  <c r="U222" i="14"/>
  <c r="AA222" i="14"/>
  <c r="U223" i="14"/>
  <c r="AA223" i="14"/>
  <c r="U224" i="14"/>
  <c r="AA224" i="14"/>
  <c r="U225" i="14"/>
  <c r="AA225" i="14"/>
  <c r="U226" i="14"/>
  <c r="AA226" i="14"/>
  <c r="U227" i="14"/>
  <c r="AA227" i="14"/>
  <c r="U228" i="14"/>
  <c r="AA228" i="14"/>
  <c r="Q229" i="14"/>
  <c r="U229" i="14"/>
  <c r="Y229" i="14"/>
  <c r="AE146" i="14"/>
  <c r="O231" i="14"/>
  <c r="AA231" i="14"/>
  <c r="Q233" i="14"/>
  <c r="U233" i="14"/>
  <c r="Y233" i="14"/>
  <c r="AE150" i="14"/>
  <c r="S234" i="14"/>
  <c r="AF97" i="14" s="1"/>
  <c r="AG97" i="14" s="1"/>
  <c r="AH97" i="14" s="1"/>
  <c r="Y234" i="14"/>
  <c r="W235" i="14"/>
  <c r="O236" i="14"/>
  <c r="W237" i="14"/>
  <c r="O238" i="14"/>
  <c r="W239" i="14"/>
  <c r="O240" i="14"/>
  <c r="AA240" i="14"/>
  <c r="O242" i="14"/>
  <c r="AE159" i="14"/>
  <c r="O241" i="14"/>
  <c r="W241" i="14"/>
  <c r="AA241" i="14"/>
  <c r="Q243" i="14"/>
  <c r="U243" i="14"/>
  <c r="Y243" i="14"/>
  <c r="O229" i="14"/>
  <c r="AA229" i="14"/>
  <c r="W230" i="14"/>
  <c r="AA230" i="14"/>
  <c r="S231" i="14"/>
  <c r="W231" i="14"/>
  <c r="O232" i="14"/>
  <c r="S232" i="14"/>
  <c r="AF95" i="14" s="1"/>
  <c r="AG95" i="14" s="1"/>
  <c r="AH95" i="14" s="1"/>
  <c r="W232" i="14"/>
  <c r="AA232" i="14"/>
  <c r="O233" i="14"/>
  <c r="S233" i="14"/>
  <c r="AF96" i="14" s="1"/>
  <c r="AG96" i="14" s="1"/>
  <c r="AH96" i="14" s="1"/>
  <c r="O234" i="14"/>
  <c r="AA234" i="14"/>
  <c r="Q241" i="14"/>
  <c r="U241" i="14"/>
  <c r="S243" i="14"/>
  <c r="W243" i="14"/>
  <c r="AA243" i="14"/>
  <c r="U235" i="14"/>
  <c r="Y235" i="14"/>
  <c r="Q236" i="14"/>
  <c r="U236" i="14"/>
  <c r="Q237" i="14"/>
  <c r="Y237" i="14"/>
  <c r="Q238" i="14"/>
  <c r="U238" i="14"/>
  <c r="Y238" i="14"/>
  <c r="U239" i="14"/>
  <c r="Y239" i="14"/>
  <c r="Q240" i="14"/>
  <c r="U240" i="14"/>
  <c r="Y240" i="14"/>
  <c r="S242" i="14"/>
  <c r="W242" i="14"/>
  <c r="AA242" i="14"/>
  <c r="AG340" i="14"/>
  <c r="AG344" i="14"/>
  <c r="AG348" i="14"/>
  <c r="AG352" i="14"/>
  <c r="AG354" i="14"/>
  <c r="AG356" i="14"/>
  <c r="AG358" i="14"/>
  <c r="AG361" i="14"/>
  <c r="AH46" i="14" s="1"/>
  <c r="AG363" i="14"/>
  <c r="AH48" i="14" s="1"/>
  <c r="AG326" i="14"/>
  <c r="AH11" i="14" s="1"/>
  <c r="AG330" i="14"/>
  <c r="AH15" i="14" s="1"/>
  <c r="AD339" i="14"/>
  <c r="AD341" i="14"/>
  <c r="AD343" i="14"/>
  <c r="AD345" i="14"/>
  <c r="AD347" i="14"/>
  <c r="AD349" i="14"/>
  <c r="N512" i="14"/>
  <c r="AD366" i="14"/>
  <c r="AD351" i="14"/>
  <c r="N514" i="14"/>
  <c r="AD368" i="14"/>
  <c r="AD353" i="14"/>
  <c r="N516" i="14"/>
  <c r="AD370" i="14"/>
  <c r="AD355" i="14"/>
  <c r="N518" i="14"/>
  <c r="AD372" i="14"/>
  <c r="AD357" i="14"/>
  <c r="N520" i="14"/>
  <c r="AD374" i="14"/>
  <c r="N523" i="14"/>
  <c r="AD377" i="14"/>
  <c r="AD362" i="14"/>
  <c r="N525" i="14"/>
  <c r="AD379" i="14"/>
  <c r="AD364" i="14"/>
  <c r="AG367" i="14"/>
  <c r="AH52" i="14" s="1"/>
  <c r="AG371" i="14"/>
  <c r="AH56" i="14" s="1"/>
  <c r="AG385" i="14"/>
  <c r="AG390" i="14"/>
  <c r="AH75" i="14" s="1"/>
  <c r="AG325" i="14"/>
  <c r="AG329" i="14"/>
  <c r="AH14" i="14" s="1"/>
  <c r="AG339" i="14"/>
  <c r="AG341" i="14"/>
  <c r="AG343" i="14"/>
  <c r="AG345" i="14"/>
  <c r="AG347" i="14"/>
  <c r="AG349" i="14"/>
  <c r="AG351" i="14"/>
  <c r="AG353" i="14"/>
  <c r="AG355" i="14"/>
  <c r="AG357" i="14"/>
  <c r="AG362" i="14"/>
  <c r="AH47" i="14" s="1"/>
  <c r="AG364" i="14"/>
  <c r="AG368" i="14"/>
  <c r="AG372" i="14"/>
  <c r="AG386" i="14"/>
  <c r="AG391" i="14"/>
  <c r="AH76" i="14" s="1"/>
  <c r="AD338" i="14"/>
  <c r="AD340" i="14"/>
  <c r="AD342" i="14"/>
  <c r="AD344" i="14"/>
  <c r="AD346" i="14"/>
  <c r="AD348" i="14"/>
  <c r="N511" i="14"/>
  <c r="AD365" i="14"/>
  <c r="AD350" i="14"/>
  <c r="N513" i="14"/>
  <c r="AD367" i="14"/>
  <c r="AD352" i="14"/>
  <c r="N515" i="14"/>
  <c r="AD369" i="14"/>
  <c r="AD354" i="14"/>
  <c r="N517" i="14"/>
  <c r="AD371" i="14"/>
  <c r="AD356" i="14"/>
  <c r="N519" i="14"/>
  <c r="AD373" i="14"/>
  <c r="AD358" i="14"/>
  <c r="N521" i="14"/>
  <c r="AD375" i="14"/>
  <c r="AD361" i="14"/>
  <c r="N524" i="14"/>
  <c r="AD378" i="14"/>
  <c r="AD363" i="14"/>
  <c r="AG365" i="14"/>
  <c r="AH50" i="14" s="1"/>
  <c r="AG369" i="14"/>
  <c r="AH54" i="14" s="1"/>
  <c r="AG373" i="14"/>
  <c r="AH58" i="14" s="1"/>
  <c r="AG383" i="14"/>
  <c r="AG387" i="14"/>
  <c r="AD383" i="14"/>
  <c r="AD384" i="14"/>
  <c r="AD385" i="14"/>
  <c r="AD386" i="14"/>
  <c r="AD387" i="14"/>
  <c r="AD396" i="14"/>
  <c r="O486" i="14"/>
  <c r="S486" i="14"/>
  <c r="W486" i="14"/>
  <c r="AA486" i="14"/>
  <c r="Q488" i="14"/>
  <c r="U488" i="14"/>
  <c r="Y488" i="14"/>
  <c r="O490" i="14"/>
  <c r="S490" i="14"/>
  <c r="W490" i="14"/>
  <c r="AA490" i="14"/>
  <c r="Q492" i="14"/>
  <c r="U492" i="14"/>
  <c r="Y492" i="14"/>
  <c r="O494" i="14"/>
  <c r="S494" i="14"/>
  <c r="W494" i="14"/>
  <c r="AA494" i="14"/>
  <c r="Q496" i="14"/>
  <c r="U496" i="14"/>
  <c r="Y496" i="14"/>
  <c r="W497" i="14"/>
  <c r="Q498" i="14"/>
  <c r="U498" i="14"/>
  <c r="Y498" i="14"/>
  <c r="S499" i="14"/>
  <c r="Y499" i="14"/>
  <c r="S500" i="14"/>
  <c r="S501" i="14"/>
  <c r="Y503" i="14"/>
  <c r="S504" i="14"/>
  <c r="S505" i="14"/>
  <c r="Y507" i="14"/>
  <c r="S508" i="14"/>
  <c r="AA508" i="14"/>
  <c r="Q510" i="14"/>
  <c r="Y510" i="14"/>
  <c r="O512" i="14"/>
  <c r="W512" i="14"/>
  <c r="U514" i="14"/>
  <c r="S516" i="14"/>
  <c r="AA516" i="14"/>
  <c r="Q518" i="14"/>
  <c r="Y518" i="14"/>
  <c r="O520" i="14"/>
  <c r="W520" i="14"/>
  <c r="U522" i="14"/>
  <c r="AD382" i="14"/>
  <c r="AD395" i="14"/>
  <c r="AD397" i="14"/>
  <c r="Q487" i="14"/>
  <c r="U487" i="14"/>
  <c r="Y487" i="14"/>
  <c r="O489" i="14"/>
  <c r="S489" i="14"/>
  <c r="W489" i="14"/>
  <c r="AA489" i="14"/>
  <c r="Q491" i="14"/>
  <c r="U491" i="14"/>
  <c r="Y491" i="14"/>
  <c r="O493" i="14"/>
  <c r="S493" i="14"/>
  <c r="W493" i="14"/>
  <c r="AA493" i="14"/>
  <c r="Q495" i="14"/>
  <c r="U495" i="14"/>
  <c r="Y495" i="14"/>
  <c r="O497" i="14"/>
  <c r="S497" i="14"/>
  <c r="O499" i="14"/>
  <c r="U499" i="14"/>
  <c r="O500" i="14"/>
  <c r="O501" i="14"/>
  <c r="Y502" i="14"/>
  <c r="U503" i="14"/>
  <c r="O504" i="14"/>
  <c r="O505" i="14"/>
  <c r="Y506" i="14"/>
  <c r="U507" i="14"/>
  <c r="O508" i="14"/>
  <c r="AD376" i="14"/>
  <c r="AD380" i="14"/>
  <c r="AD381" i="14"/>
  <c r="AD394" i="14"/>
  <c r="Q486" i="14"/>
  <c r="U486" i="14"/>
  <c r="Y486" i="14"/>
  <c r="O488" i="14"/>
  <c r="S488" i="14"/>
  <c r="W488" i="14"/>
  <c r="AA488" i="14"/>
  <c r="Q490" i="14"/>
  <c r="U490" i="14"/>
  <c r="Y490" i="14"/>
  <c r="O492" i="14"/>
  <c r="S492" i="14"/>
  <c r="W492" i="14"/>
  <c r="AA492" i="14"/>
  <c r="Q494" i="14"/>
  <c r="U494" i="14"/>
  <c r="Y494" i="14"/>
  <c r="O496" i="14"/>
  <c r="S496" i="14"/>
  <c r="W496" i="14"/>
  <c r="AA496" i="14"/>
  <c r="Y497" i="14"/>
  <c r="Q499" i="14"/>
  <c r="AA500" i="14"/>
  <c r="AA501" i="14"/>
  <c r="U502" i="14"/>
  <c r="Q503" i="14"/>
  <c r="AA504" i="14"/>
  <c r="AA505" i="14"/>
  <c r="U506" i="14"/>
  <c r="Q507" i="14"/>
  <c r="W508" i="14"/>
  <c r="U510" i="14"/>
  <c r="S512" i="14"/>
  <c r="AA512" i="14"/>
  <c r="Q514" i="14"/>
  <c r="Y514" i="14"/>
  <c r="O516" i="14"/>
  <c r="W516" i="14"/>
  <c r="U518" i="14"/>
  <c r="S520" i="14"/>
  <c r="AA520" i="14"/>
  <c r="Q522" i="14"/>
  <c r="Y522" i="14"/>
  <c r="O524" i="14"/>
  <c r="AD388" i="14"/>
  <c r="AD389" i="14"/>
  <c r="AD390" i="14"/>
  <c r="AD391" i="14"/>
  <c r="AD392" i="14"/>
  <c r="AD393" i="14"/>
  <c r="O487" i="14"/>
  <c r="S487" i="14"/>
  <c r="W487" i="14"/>
  <c r="AA487" i="14"/>
  <c r="Q489" i="14"/>
  <c r="U489" i="14"/>
  <c r="Y489" i="14"/>
  <c r="O491" i="14"/>
  <c r="S491" i="14"/>
  <c r="W491" i="14"/>
  <c r="AA491" i="14"/>
  <c r="Q493" i="14"/>
  <c r="U493" i="14"/>
  <c r="Y493" i="14"/>
  <c r="O495" i="14"/>
  <c r="S495" i="14"/>
  <c r="W495" i="14"/>
  <c r="AA495" i="14"/>
  <c r="Q497" i="14"/>
  <c r="U497" i="14"/>
  <c r="AA497" i="14"/>
  <c r="W499" i="14"/>
  <c r="W500" i="14"/>
  <c r="W501" i="14"/>
  <c r="Q502" i="14"/>
  <c r="W504" i="14"/>
  <c r="W505" i="14"/>
  <c r="Q506" i="14"/>
  <c r="O509" i="14"/>
  <c r="S509" i="14"/>
  <c r="W509" i="14"/>
  <c r="AA509" i="14"/>
  <c r="Q511" i="14"/>
  <c r="U511" i="14"/>
  <c r="Y511" i="14"/>
  <c r="O513" i="14"/>
  <c r="S513" i="14"/>
  <c r="W513" i="14"/>
  <c r="AA513" i="14"/>
  <c r="Q515" i="14"/>
  <c r="U515" i="14"/>
  <c r="Y515" i="14"/>
  <c r="O517" i="14"/>
  <c r="S517" i="14"/>
  <c r="W517" i="14"/>
  <c r="AA517" i="14"/>
  <c r="Q519" i="14"/>
  <c r="U519" i="14"/>
  <c r="Y519" i="14"/>
  <c r="O521" i="14"/>
  <c r="S521" i="14"/>
  <c r="W521" i="14"/>
  <c r="AA521" i="14"/>
  <c r="Q523" i="14"/>
  <c r="U523" i="14"/>
  <c r="Y523" i="14"/>
  <c r="O525" i="14"/>
  <c r="S525" i="14"/>
  <c r="W525" i="14"/>
  <c r="AA525" i="14"/>
  <c r="Q527" i="14"/>
  <c r="U527" i="14"/>
  <c r="Y527" i="14"/>
  <c r="O529" i="14"/>
  <c r="S529" i="14"/>
  <c r="W529" i="14"/>
  <c r="AA529" i="14"/>
  <c r="Q531" i="14"/>
  <c r="U531" i="14"/>
  <c r="Y531" i="14"/>
  <c r="O533" i="14"/>
  <c r="S533" i="14"/>
  <c r="W533" i="14"/>
  <c r="AA533" i="14"/>
  <c r="Q535" i="14"/>
  <c r="U535" i="14"/>
  <c r="Y535" i="14"/>
  <c r="O537" i="14"/>
  <c r="S537" i="14"/>
  <c r="W537" i="14"/>
  <c r="AA537" i="14"/>
  <c r="Q539" i="14"/>
  <c r="U539" i="14"/>
  <c r="Y539" i="14"/>
  <c r="O541" i="14"/>
  <c r="S541" i="14"/>
  <c r="W541" i="14"/>
  <c r="AA541" i="14"/>
  <c r="Q542" i="14"/>
  <c r="AA542" i="14"/>
  <c r="O545" i="14"/>
  <c r="U545" i="14"/>
  <c r="O546" i="14"/>
  <c r="Y547" i="14"/>
  <c r="U548" i="14"/>
  <c r="O549" i="14"/>
  <c r="W549" i="14"/>
  <c r="S524" i="14"/>
  <c r="W524" i="14"/>
  <c r="AA524" i="14"/>
  <c r="Q526" i="14"/>
  <c r="U526" i="14"/>
  <c r="Y526" i="14"/>
  <c r="O528" i="14"/>
  <c r="S528" i="14"/>
  <c r="W528" i="14"/>
  <c r="AA528" i="14"/>
  <c r="Q530" i="14"/>
  <c r="U530" i="14"/>
  <c r="Y530" i="14"/>
  <c r="O532" i="14"/>
  <c r="S532" i="14"/>
  <c r="W532" i="14"/>
  <c r="AA532" i="14"/>
  <c r="Q534" i="14"/>
  <c r="U534" i="14"/>
  <c r="Y534" i="14"/>
  <c r="O536" i="14"/>
  <c r="S536" i="14"/>
  <c r="W536" i="14"/>
  <c r="AA536" i="14"/>
  <c r="Q538" i="14"/>
  <c r="U538" i="14"/>
  <c r="Y538" i="14"/>
  <c r="O540" i="14"/>
  <c r="S540" i="14"/>
  <c r="W540" i="14"/>
  <c r="AA540" i="14"/>
  <c r="W542" i="14"/>
  <c r="Q545" i="14"/>
  <c r="AA545" i="14"/>
  <c r="AA546" i="14"/>
  <c r="U547" i="14"/>
  <c r="Q548" i="14"/>
  <c r="Q550" i="14"/>
  <c r="Y550" i="14"/>
  <c r="O552" i="14"/>
  <c r="W552" i="14"/>
  <c r="U554" i="14"/>
  <c r="U558" i="14"/>
  <c r="AA499" i="14"/>
  <c r="Q501" i="14"/>
  <c r="U501" i="14"/>
  <c r="Y501" i="14"/>
  <c r="O503" i="14"/>
  <c r="S503" i="14"/>
  <c r="W503" i="14"/>
  <c r="AA503" i="14"/>
  <c r="Q505" i="14"/>
  <c r="U505" i="14"/>
  <c r="Y505" i="14"/>
  <c r="O507" i="14"/>
  <c r="S507" i="14"/>
  <c r="W507" i="14"/>
  <c r="AA507" i="14"/>
  <c r="Q509" i="14"/>
  <c r="U509" i="14"/>
  <c r="Y509" i="14"/>
  <c r="O511" i="14"/>
  <c r="S511" i="14"/>
  <c r="W511" i="14"/>
  <c r="AA511" i="14"/>
  <c r="Q513" i="14"/>
  <c r="U513" i="14"/>
  <c r="Y513" i="14"/>
  <c r="O515" i="14"/>
  <c r="S515" i="14"/>
  <c r="W515" i="14"/>
  <c r="AA515" i="14"/>
  <c r="Q517" i="14"/>
  <c r="U517" i="14"/>
  <c r="Y517" i="14"/>
  <c r="O519" i="14"/>
  <c r="S519" i="14"/>
  <c r="W519" i="14"/>
  <c r="AA519" i="14"/>
  <c r="Q521" i="14"/>
  <c r="U521" i="14"/>
  <c r="Y521" i="14"/>
  <c r="O523" i="14"/>
  <c r="S523" i="14"/>
  <c r="W523" i="14"/>
  <c r="AA523" i="14"/>
  <c r="Q525" i="14"/>
  <c r="U525" i="14"/>
  <c r="Y525" i="14"/>
  <c r="O527" i="14"/>
  <c r="S527" i="14"/>
  <c r="W527" i="14"/>
  <c r="AA527" i="14"/>
  <c r="Q529" i="14"/>
  <c r="U529" i="14"/>
  <c r="Y529" i="14"/>
  <c r="O531" i="14"/>
  <c r="S531" i="14"/>
  <c r="W531" i="14"/>
  <c r="AA531" i="14"/>
  <c r="Q533" i="14"/>
  <c r="U533" i="14"/>
  <c r="Y533" i="14"/>
  <c r="O535" i="14"/>
  <c r="S535" i="14"/>
  <c r="W535" i="14"/>
  <c r="AA535" i="14"/>
  <c r="Q537" i="14"/>
  <c r="U537" i="14"/>
  <c r="Y537" i="14"/>
  <c r="O539" i="14"/>
  <c r="S539" i="14"/>
  <c r="W539" i="14"/>
  <c r="AA539" i="14"/>
  <c r="Q541" i="14"/>
  <c r="U541" i="14"/>
  <c r="Y541" i="14"/>
  <c r="S542" i="14"/>
  <c r="Y542" i="14"/>
  <c r="W545" i="14"/>
  <c r="W546" i="14"/>
  <c r="Q547" i="14"/>
  <c r="S549" i="14"/>
  <c r="AA549" i="14"/>
  <c r="O558" i="14"/>
  <c r="O498" i="14"/>
  <c r="S498" i="14"/>
  <c r="W498" i="14"/>
  <c r="AA498" i="14"/>
  <c r="Q500" i="14"/>
  <c r="U500" i="14"/>
  <c r="Y500" i="14"/>
  <c r="O502" i="14"/>
  <c r="S502" i="14"/>
  <c r="W502" i="14"/>
  <c r="AA502" i="14"/>
  <c r="Q504" i="14"/>
  <c r="U504" i="14"/>
  <c r="Y504" i="14"/>
  <c r="O506" i="14"/>
  <c r="S506" i="14"/>
  <c r="W506" i="14"/>
  <c r="AA506" i="14"/>
  <c r="Q508" i="14"/>
  <c r="U508" i="14"/>
  <c r="Y508" i="14"/>
  <c r="O510" i="14"/>
  <c r="S510" i="14"/>
  <c r="W510" i="14"/>
  <c r="AA510" i="14"/>
  <c r="Q512" i="14"/>
  <c r="U512" i="14"/>
  <c r="Y512" i="14"/>
  <c r="O514" i="14"/>
  <c r="S514" i="14"/>
  <c r="W514" i="14"/>
  <c r="AA514" i="14"/>
  <c r="Q516" i="14"/>
  <c r="U516" i="14"/>
  <c r="Y516" i="14"/>
  <c r="O518" i="14"/>
  <c r="S518" i="14"/>
  <c r="W518" i="14"/>
  <c r="AA518" i="14"/>
  <c r="Q520" i="14"/>
  <c r="U520" i="14"/>
  <c r="Y520" i="14"/>
  <c r="O522" i="14"/>
  <c r="S522" i="14"/>
  <c r="W522" i="14"/>
  <c r="AA522" i="14"/>
  <c r="Q524" i="14"/>
  <c r="U524" i="14"/>
  <c r="Y524" i="14"/>
  <c r="O526" i="14"/>
  <c r="S526" i="14"/>
  <c r="W526" i="14"/>
  <c r="AA526" i="14"/>
  <c r="Q528" i="14"/>
  <c r="U528" i="14"/>
  <c r="Y528" i="14"/>
  <c r="O530" i="14"/>
  <c r="S530" i="14"/>
  <c r="W530" i="14"/>
  <c r="AA530" i="14"/>
  <c r="Q532" i="14"/>
  <c r="U532" i="14"/>
  <c r="Y532" i="14"/>
  <c r="O534" i="14"/>
  <c r="S534" i="14"/>
  <c r="W534" i="14"/>
  <c r="AA534" i="14"/>
  <c r="Q536" i="14"/>
  <c r="U536" i="14"/>
  <c r="Y536" i="14"/>
  <c r="O538" i="14"/>
  <c r="S538" i="14"/>
  <c r="W538" i="14"/>
  <c r="AA538" i="14"/>
  <c r="Q540" i="14"/>
  <c r="U540" i="14"/>
  <c r="Y540" i="14"/>
  <c r="O542" i="14"/>
  <c r="U542" i="14"/>
  <c r="O543" i="14"/>
  <c r="S543" i="14"/>
  <c r="W543" i="14"/>
  <c r="AA543" i="14"/>
  <c r="Q544" i="14"/>
  <c r="U544" i="14"/>
  <c r="Y544" i="14"/>
  <c r="S545" i="14"/>
  <c r="Y545" i="14"/>
  <c r="S546" i="14"/>
  <c r="U550" i="14"/>
  <c r="S552" i="14"/>
  <c r="AA552" i="14"/>
  <c r="Q554" i="14"/>
  <c r="Y554" i="14"/>
  <c r="S557" i="14"/>
  <c r="Y548" i="14"/>
  <c r="Q551" i="14"/>
  <c r="U551" i="14"/>
  <c r="Y551" i="14"/>
  <c r="O553" i="14"/>
  <c r="S553" i="14"/>
  <c r="W553" i="14"/>
  <c r="AA553" i="14"/>
  <c r="Q555" i="14"/>
  <c r="U555" i="14"/>
  <c r="Y555" i="14"/>
  <c r="O556" i="14"/>
  <c r="S556" i="14"/>
  <c r="W556" i="14"/>
  <c r="AA556" i="14"/>
  <c r="Q557" i="14"/>
  <c r="W557" i="14"/>
  <c r="S558" i="14"/>
  <c r="Y558" i="14"/>
  <c r="Q543" i="14"/>
  <c r="U543" i="14"/>
  <c r="Y543" i="14"/>
  <c r="O544" i="14"/>
  <c r="S544" i="14"/>
  <c r="W544" i="14"/>
  <c r="AA544" i="14"/>
  <c r="Q546" i="14"/>
  <c r="U546" i="14"/>
  <c r="Y546" i="14"/>
  <c r="O548" i="14"/>
  <c r="S548" i="14"/>
  <c r="W548" i="14"/>
  <c r="AA548" i="14"/>
  <c r="O551" i="14"/>
  <c r="S551" i="14"/>
  <c r="W551" i="14"/>
  <c r="AA551" i="14"/>
  <c r="Q553" i="14"/>
  <c r="U553" i="14"/>
  <c r="Y553" i="14"/>
  <c r="O555" i="14"/>
  <c r="S555" i="14"/>
  <c r="W555" i="14"/>
  <c r="AA555" i="14"/>
  <c r="Q556" i="14"/>
  <c r="U556" i="14"/>
  <c r="Y556" i="14"/>
  <c r="O557" i="14"/>
  <c r="Y557" i="14"/>
  <c r="Q558" i="14"/>
  <c r="AA558" i="14"/>
  <c r="O547" i="14"/>
  <c r="S547" i="14"/>
  <c r="W547" i="14"/>
  <c r="AA547" i="14"/>
  <c r="Q549" i="14"/>
  <c r="U549" i="14"/>
  <c r="Y549" i="14"/>
  <c r="O550" i="14"/>
  <c r="S550" i="14"/>
  <c r="W550" i="14"/>
  <c r="AA550" i="14"/>
  <c r="Q552" i="14"/>
  <c r="U552" i="14"/>
  <c r="Y552" i="14"/>
  <c r="O554" i="14"/>
  <c r="S554" i="14"/>
  <c r="W554" i="14"/>
  <c r="AA554" i="14"/>
  <c r="U557" i="14"/>
  <c r="AA557" i="14"/>
  <c r="W558" i="14"/>
  <c r="AM20" i="13"/>
  <c r="AM65" i="13"/>
  <c r="AM67" i="13"/>
  <c r="AM69" i="13"/>
  <c r="AM17" i="13"/>
  <c r="AM18" i="13"/>
  <c r="AM22" i="13"/>
  <c r="AM66" i="13"/>
  <c r="AM68" i="13"/>
  <c r="AM70" i="13"/>
  <c r="AK12" i="13"/>
  <c r="AK22" i="13" s="1"/>
  <c r="K21" i="13"/>
  <c r="K25" i="13"/>
  <c r="K33" i="13"/>
  <c r="K37" i="13"/>
  <c r="T109" i="13"/>
  <c r="X109" i="13"/>
  <c r="K26" i="13"/>
  <c r="K38" i="13"/>
  <c r="U108" i="13"/>
  <c r="AK9" i="13"/>
  <c r="AK19" i="13" s="1"/>
  <c r="K24" i="13"/>
  <c r="K32" i="13"/>
  <c r="K36" i="13"/>
  <c r="K43" i="13"/>
  <c r="S104" i="13"/>
  <c r="K23" i="13"/>
  <c r="K27" i="13"/>
  <c r="K35" i="13"/>
  <c r="K39" i="13"/>
  <c r="BJ127" i="12"/>
  <c r="BF127" i="12"/>
  <c r="BB127" i="12"/>
  <c r="BH125" i="12"/>
  <c r="AZ125" i="12"/>
  <c r="AB124" i="12"/>
  <c r="BJ128" i="12" s="1"/>
  <c r="AA124" i="12"/>
  <c r="BI128" i="12" s="1"/>
  <c r="Z124" i="12"/>
  <c r="BH128" i="12" s="1"/>
  <c r="Y124" i="12"/>
  <c r="BG128" i="12" s="1"/>
  <c r="X124" i="12"/>
  <c r="BF128" i="12" s="1"/>
  <c r="W124" i="12"/>
  <c r="BE128" i="12" s="1"/>
  <c r="V124" i="12"/>
  <c r="BD128" i="12" s="1"/>
  <c r="U124" i="12"/>
  <c r="BC128" i="12" s="1"/>
  <c r="T124" i="12"/>
  <c r="BB128" i="12" s="1"/>
  <c r="S124" i="12"/>
  <c r="BA128" i="12" s="1"/>
  <c r="R124" i="12"/>
  <c r="AZ128" i="12" s="1"/>
  <c r="BH123" i="12"/>
  <c r="BD123" i="12"/>
  <c r="AZ123" i="12"/>
  <c r="AB123" i="12"/>
  <c r="AA123" i="12"/>
  <c r="BI127" i="12" s="1"/>
  <c r="Z123" i="12"/>
  <c r="BH127" i="12" s="1"/>
  <c r="Y123" i="12"/>
  <c r="BG127" i="12" s="1"/>
  <c r="X123" i="12"/>
  <c r="W123" i="12"/>
  <c r="BE127" i="12" s="1"/>
  <c r="V123" i="12"/>
  <c r="BD127" i="12" s="1"/>
  <c r="U123" i="12"/>
  <c r="BC127" i="12" s="1"/>
  <c r="T123" i="12"/>
  <c r="S123" i="12"/>
  <c r="BA127" i="12" s="1"/>
  <c r="R123" i="12"/>
  <c r="AZ127" i="12" s="1"/>
  <c r="AB122" i="12"/>
  <c r="BJ126" i="12" s="1"/>
  <c r="AA122" i="12"/>
  <c r="BI126" i="12" s="1"/>
  <c r="Z122" i="12"/>
  <c r="BH126" i="12" s="1"/>
  <c r="Y122" i="12"/>
  <c r="BG126" i="12" s="1"/>
  <c r="X122" i="12"/>
  <c r="BF126" i="12" s="1"/>
  <c r="W122" i="12"/>
  <c r="BE126" i="12" s="1"/>
  <c r="V122" i="12"/>
  <c r="BD126" i="12" s="1"/>
  <c r="U122" i="12"/>
  <c r="BC126" i="12" s="1"/>
  <c r="T122" i="12"/>
  <c r="BB126" i="12" s="1"/>
  <c r="S122" i="12"/>
  <c r="BA126" i="12" s="1"/>
  <c r="R122" i="12"/>
  <c r="AZ126" i="12" s="1"/>
  <c r="BH121" i="12"/>
  <c r="BD121" i="12"/>
  <c r="AZ121" i="12"/>
  <c r="AB121" i="12"/>
  <c r="BJ125" i="12" s="1"/>
  <c r="AA121" i="12"/>
  <c r="BI125" i="12" s="1"/>
  <c r="Z121" i="12"/>
  <c r="Y121" i="12"/>
  <c r="BG125" i="12" s="1"/>
  <c r="X121" i="12"/>
  <c r="BF125" i="12" s="1"/>
  <c r="W121" i="12"/>
  <c r="BE125" i="12" s="1"/>
  <c r="V121" i="12"/>
  <c r="BD125" i="12" s="1"/>
  <c r="U121" i="12"/>
  <c r="BC125" i="12" s="1"/>
  <c r="T121" i="12"/>
  <c r="BB125" i="12" s="1"/>
  <c r="S121" i="12"/>
  <c r="BA125" i="12" s="1"/>
  <c r="R121" i="12"/>
  <c r="AB120" i="12"/>
  <c r="BJ124" i="12" s="1"/>
  <c r="AA120" i="12"/>
  <c r="BI124" i="12" s="1"/>
  <c r="Z120" i="12"/>
  <c r="BH124" i="12" s="1"/>
  <c r="Y120" i="12"/>
  <c r="BG124" i="12" s="1"/>
  <c r="X120" i="12"/>
  <c r="BF124" i="12" s="1"/>
  <c r="W120" i="12"/>
  <c r="BE124" i="12" s="1"/>
  <c r="V120" i="12"/>
  <c r="BD124" i="12" s="1"/>
  <c r="U120" i="12"/>
  <c r="BC124" i="12" s="1"/>
  <c r="T120" i="12"/>
  <c r="BB124" i="12" s="1"/>
  <c r="S120" i="12"/>
  <c r="BA124" i="12" s="1"/>
  <c r="R120" i="12"/>
  <c r="AZ124" i="12" s="1"/>
  <c r="AB119" i="12"/>
  <c r="BJ123" i="12" s="1"/>
  <c r="AA119" i="12"/>
  <c r="BI123" i="12" s="1"/>
  <c r="Z119" i="12"/>
  <c r="Y119" i="12"/>
  <c r="BG123" i="12" s="1"/>
  <c r="X119" i="12"/>
  <c r="BF123" i="12" s="1"/>
  <c r="W119" i="12"/>
  <c r="BE123" i="12" s="1"/>
  <c r="V119" i="12"/>
  <c r="U119" i="12"/>
  <c r="BC123" i="12" s="1"/>
  <c r="T119" i="12"/>
  <c r="BB123" i="12" s="1"/>
  <c r="S119" i="12"/>
  <c r="BA123" i="12" s="1"/>
  <c r="R119" i="12"/>
  <c r="AB118" i="12"/>
  <c r="BJ122" i="12" s="1"/>
  <c r="AA118" i="12"/>
  <c r="BI122" i="12" s="1"/>
  <c r="Z118" i="12"/>
  <c r="BH122" i="12" s="1"/>
  <c r="Y118" i="12"/>
  <c r="BG122" i="12" s="1"/>
  <c r="X118" i="12"/>
  <c r="BF122" i="12" s="1"/>
  <c r="W118" i="12"/>
  <c r="BE122" i="12" s="1"/>
  <c r="V118" i="12"/>
  <c r="BD122" i="12" s="1"/>
  <c r="U118" i="12"/>
  <c r="BC122" i="12" s="1"/>
  <c r="T118" i="12"/>
  <c r="BB122" i="12" s="1"/>
  <c r="S118" i="12"/>
  <c r="BA122" i="12" s="1"/>
  <c r="R118" i="12"/>
  <c r="AZ122" i="12" s="1"/>
  <c r="AB117" i="12"/>
  <c r="BJ121" i="12" s="1"/>
  <c r="AA117" i="12"/>
  <c r="AA125" i="12" s="1"/>
  <c r="BI129" i="12" s="1"/>
  <c r="Z117" i="12"/>
  <c r="Y117" i="12"/>
  <c r="Y125" i="12" s="1"/>
  <c r="BG129" i="12" s="1"/>
  <c r="X117" i="12"/>
  <c r="BF121" i="12" s="1"/>
  <c r="W117" i="12"/>
  <c r="W125" i="12" s="1"/>
  <c r="BE129" i="12" s="1"/>
  <c r="V117" i="12"/>
  <c r="U117" i="12"/>
  <c r="U125" i="12" s="1"/>
  <c r="BC129" i="12" s="1"/>
  <c r="T117" i="12"/>
  <c r="BB121" i="12" s="1"/>
  <c r="S117" i="12"/>
  <c r="S125" i="12" s="1"/>
  <c r="BA129" i="12" s="1"/>
  <c r="R117" i="12"/>
  <c r="BI115" i="12"/>
  <c r="BA115" i="12"/>
  <c r="BG114" i="12"/>
  <c r="BC114" i="12"/>
  <c r="Q114" i="12"/>
  <c r="AB111" i="12"/>
  <c r="BJ115" i="12" s="1"/>
  <c r="AA111" i="12"/>
  <c r="Z111" i="12"/>
  <c r="BH115" i="12" s="1"/>
  <c r="Y111" i="12"/>
  <c r="BG115" i="12" s="1"/>
  <c r="X111" i="12"/>
  <c r="BF115" i="12" s="1"/>
  <c r="W111" i="12"/>
  <c r="BE115" i="12" s="1"/>
  <c r="V111" i="12"/>
  <c r="BD115" i="12" s="1"/>
  <c r="U111" i="12"/>
  <c r="BC115" i="12" s="1"/>
  <c r="T111" i="12"/>
  <c r="BB115" i="12" s="1"/>
  <c r="S111" i="12"/>
  <c r="R111" i="12"/>
  <c r="AZ115" i="12" s="1"/>
  <c r="BF110" i="12"/>
  <c r="AB110" i="12"/>
  <c r="BJ114" i="12" s="1"/>
  <c r="AA110" i="12"/>
  <c r="BI114" i="12" s="1"/>
  <c r="Z110" i="12"/>
  <c r="BH114" i="12" s="1"/>
  <c r="Y110" i="12"/>
  <c r="X110" i="12"/>
  <c r="BF114" i="12" s="1"/>
  <c r="W110" i="12"/>
  <c r="BE114" i="12" s="1"/>
  <c r="V110" i="12"/>
  <c r="BD114" i="12" s="1"/>
  <c r="U110" i="12"/>
  <c r="T110" i="12"/>
  <c r="BB114" i="12" s="1"/>
  <c r="S110" i="12"/>
  <c r="BA114" i="12" s="1"/>
  <c r="R110" i="12"/>
  <c r="AZ114" i="12" s="1"/>
  <c r="AB109" i="12"/>
  <c r="BJ113" i="12" s="1"/>
  <c r="AA109" i="12"/>
  <c r="BI113" i="12" s="1"/>
  <c r="Z109" i="12"/>
  <c r="BH113" i="12" s="1"/>
  <c r="Y109" i="12"/>
  <c r="BG113" i="12" s="1"/>
  <c r="X109" i="12"/>
  <c r="BF113" i="12" s="1"/>
  <c r="W109" i="12"/>
  <c r="BE113" i="12" s="1"/>
  <c r="V109" i="12"/>
  <c r="BD113" i="12" s="1"/>
  <c r="U109" i="12"/>
  <c r="BC113" i="12" s="1"/>
  <c r="T109" i="12"/>
  <c r="BB113" i="12" s="1"/>
  <c r="S109" i="12"/>
  <c r="BA113" i="12" s="1"/>
  <c r="R109" i="12"/>
  <c r="AZ113" i="12" s="1"/>
  <c r="BJ108" i="12"/>
  <c r="BF108" i="12"/>
  <c r="BB108" i="12"/>
  <c r="AB108" i="12"/>
  <c r="BJ112" i="12" s="1"/>
  <c r="AA108" i="12"/>
  <c r="BI112" i="12" s="1"/>
  <c r="Z108" i="12"/>
  <c r="BH112" i="12" s="1"/>
  <c r="Y108" i="12"/>
  <c r="BG112" i="12" s="1"/>
  <c r="X108" i="12"/>
  <c r="BF112" i="12" s="1"/>
  <c r="W108" i="12"/>
  <c r="BE112" i="12" s="1"/>
  <c r="V108" i="12"/>
  <c r="BD112" i="12" s="1"/>
  <c r="U108" i="12"/>
  <c r="BC112" i="12" s="1"/>
  <c r="T108" i="12"/>
  <c r="BB112" i="12" s="1"/>
  <c r="S108" i="12"/>
  <c r="BA112" i="12" s="1"/>
  <c r="R108" i="12"/>
  <c r="AZ112" i="12" s="1"/>
  <c r="AB107" i="12"/>
  <c r="BJ111" i="12" s="1"/>
  <c r="AA107" i="12"/>
  <c r="BI111" i="12" s="1"/>
  <c r="Z107" i="12"/>
  <c r="BH111" i="12" s="1"/>
  <c r="Y107" i="12"/>
  <c r="BG111" i="12" s="1"/>
  <c r="X107" i="12"/>
  <c r="BF111" i="12" s="1"/>
  <c r="W107" i="12"/>
  <c r="BE111" i="12" s="1"/>
  <c r="V107" i="12"/>
  <c r="BD111" i="12" s="1"/>
  <c r="U107" i="12"/>
  <c r="BC111" i="12" s="1"/>
  <c r="T107" i="12"/>
  <c r="BB111" i="12" s="1"/>
  <c r="S107" i="12"/>
  <c r="BA111" i="12" s="1"/>
  <c r="R107" i="12"/>
  <c r="AZ111" i="12" s="1"/>
  <c r="AB106" i="12"/>
  <c r="BJ110" i="12" s="1"/>
  <c r="AA106" i="12"/>
  <c r="BI110" i="12" s="1"/>
  <c r="Z106" i="12"/>
  <c r="BH110" i="12" s="1"/>
  <c r="Y106" i="12"/>
  <c r="BG110" i="12" s="1"/>
  <c r="X106" i="12"/>
  <c r="W106" i="12"/>
  <c r="BE110" i="12" s="1"/>
  <c r="V106" i="12"/>
  <c r="BD110" i="12" s="1"/>
  <c r="U106" i="12"/>
  <c r="BC110" i="12" s="1"/>
  <c r="T106" i="12"/>
  <c r="BB110" i="12" s="1"/>
  <c r="S106" i="12"/>
  <c r="BA110" i="12" s="1"/>
  <c r="R106" i="12"/>
  <c r="AZ110" i="12" s="1"/>
  <c r="AB105" i="12"/>
  <c r="BJ109" i="12" s="1"/>
  <c r="AA105" i="12"/>
  <c r="BI109" i="12" s="1"/>
  <c r="Z105" i="12"/>
  <c r="BH109" i="12" s="1"/>
  <c r="Y105" i="12"/>
  <c r="BG109" i="12" s="1"/>
  <c r="X105" i="12"/>
  <c r="BF109" i="12" s="1"/>
  <c r="W105" i="12"/>
  <c r="BE109" i="12" s="1"/>
  <c r="V105" i="12"/>
  <c r="BD109" i="12" s="1"/>
  <c r="U105" i="12"/>
  <c r="BC109" i="12" s="1"/>
  <c r="T105" i="12"/>
  <c r="BB109" i="12" s="1"/>
  <c r="S105" i="12"/>
  <c r="BA109" i="12" s="1"/>
  <c r="R105" i="12"/>
  <c r="AZ109" i="12" s="1"/>
  <c r="AB104" i="12"/>
  <c r="AA104" i="12"/>
  <c r="BI108" i="12" s="1"/>
  <c r="Z104" i="12"/>
  <c r="Y104" i="12"/>
  <c r="BG108" i="12" s="1"/>
  <c r="X104" i="12"/>
  <c r="W104" i="12"/>
  <c r="BE108" i="12" s="1"/>
  <c r="V104" i="12"/>
  <c r="U104" i="12"/>
  <c r="BC108" i="12" s="1"/>
  <c r="T104" i="12"/>
  <c r="S104" i="12"/>
  <c r="BA108" i="12" s="1"/>
  <c r="R104" i="12"/>
  <c r="BC102" i="12"/>
  <c r="BB101" i="12"/>
  <c r="Q101" i="12"/>
  <c r="BA99" i="12"/>
  <c r="AB98" i="12"/>
  <c r="BJ102" i="12" s="1"/>
  <c r="AA98" i="12"/>
  <c r="BI102" i="12" s="1"/>
  <c r="Z98" i="12"/>
  <c r="BH102" i="12" s="1"/>
  <c r="Y98" i="12"/>
  <c r="BG102" i="12" s="1"/>
  <c r="X98" i="12"/>
  <c r="BF102" i="12" s="1"/>
  <c r="W98" i="12"/>
  <c r="BE102" i="12" s="1"/>
  <c r="V98" i="12"/>
  <c r="BD102" i="12" s="1"/>
  <c r="U98" i="12"/>
  <c r="T98" i="12"/>
  <c r="BB102" i="12" s="1"/>
  <c r="S98" i="12"/>
  <c r="BA102" i="12" s="1"/>
  <c r="R98" i="12"/>
  <c r="AZ102" i="12" s="1"/>
  <c r="BE97" i="12"/>
  <c r="AB97" i="12"/>
  <c r="BJ101" i="12" s="1"/>
  <c r="AA97" i="12"/>
  <c r="BI101" i="12" s="1"/>
  <c r="Z97" i="12"/>
  <c r="BH101" i="12" s="1"/>
  <c r="Y97" i="12"/>
  <c r="BG101" i="12" s="1"/>
  <c r="X97" i="12"/>
  <c r="BF101" i="12" s="1"/>
  <c r="W97" i="12"/>
  <c r="BE101" i="12" s="1"/>
  <c r="V97" i="12"/>
  <c r="BD101" i="12" s="1"/>
  <c r="U97" i="12"/>
  <c r="BC101" i="12" s="1"/>
  <c r="T97" i="12"/>
  <c r="S97" i="12"/>
  <c r="BA101" i="12" s="1"/>
  <c r="R97" i="12"/>
  <c r="AZ101" i="12" s="1"/>
  <c r="AB96" i="12"/>
  <c r="BJ100" i="12" s="1"/>
  <c r="AA96" i="12"/>
  <c r="BI100" i="12" s="1"/>
  <c r="Z96" i="12"/>
  <c r="BH100" i="12" s="1"/>
  <c r="Y96" i="12"/>
  <c r="BG100" i="12" s="1"/>
  <c r="X96" i="12"/>
  <c r="BF100" i="12" s="1"/>
  <c r="W96" i="12"/>
  <c r="BE100" i="12" s="1"/>
  <c r="V96" i="12"/>
  <c r="BD100" i="12" s="1"/>
  <c r="U96" i="12"/>
  <c r="BC100" i="12" s="1"/>
  <c r="T96" i="12"/>
  <c r="BB100" i="12" s="1"/>
  <c r="S96" i="12"/>
  <c r="BA100" i="12" s="1"/>
  <c r="R96" i="12"/>
  <c r="AZ100" i="12" s="1"/>
  <c r="BI95" i="12"/>
  <c r="AB95" i="12"/>
  <c r="BJ99" i="12" s="1"/>
  <c r="AA95" i="12"/>
  <c r="BI99" i="12" s="1"/>
  <c r="Z95" i="12"/>
  <c r="BH99" i="12" s="1"/>
  <c r="Y95" i="12"/>
  <c r="BG99" i="12" s="1"/>
  <c r="X95" i="12"/>
  <c r="BF99" i="12" s="1"/>
  <c r="W95" i="12"/>
  <c r="BE99" i="12" s="1"/>
  <c r="V95" i="12"/>
  <c r="BD99" i="12" s="1"/>
  <c r="U95" i="12"/>
  <c r="BC99" i="12" s="1"/>
  <c r="T95" i="12"/>
  <c r="BB99" i="12" s="1"/>
  <c r="S95" i="12"/>
  <c r="R95" i="12"/>
  <c r="AZ99" i="12" s="1"/>
  <c r="AB94" i="12"/>
  <c r="BJ98" i="12" s="1"/>
  <c r="AA94" i="12"/>
  <c r="BI98" i="12" s="1"/>
  <c r="Z94" i="12"/>
  <c r="BH98" i="12" s="1"/>
  <c r="Y94" i="12"/>
  <c r="BG98" i="12" s="1"/>
  <c r="X94" i="12"/>
  <c r="BF98" i="12" s="1"/>
  <c r="W94" i="12"/>
  <c r="BE98" i="12" s="1"/>
  <c r="V94" i="12"/>
  <c r="BD98" i="12" s="1"/>
  <c r="U94" i="12"/>
  <c r="BC98" i="12" s="1"/>
  <c r="T94" i="12"/>
  <c r="BB98" i="12" s="1"/>
  <c r="S94" i="12"/>
  <c r="BA98" i="12" s="1"/>
  <c r="R94" i="12"/>
  <c r="AZ98" i="12" s="1"/>
  <c r="AB93" i="12"/>
  <c r="BJ97" i="12" s="1"/>
  <c r="AA93" i="12"/>
  <c r="BI97" i="12" s="1"/>
  <c r="Z93" i="12"/>
  <c r="BH97" i="12" s="1"/>
  <c r="Y93" i="12"/>
  <c r="BG97" i="12" s="1"/>
  <c r="X93" i="12"/>
  <c r="BF97" i="12" s="1"/>
  <c r="W93" i="12"/>
  <c r="V93" i="12"/>
  <c r="BD97" i="12" s="1"/>
  <c r="U93" i="12"/>
  <c r="BC97" i="12" s="1"/>
  <c r="T93" i="12"/>
  <c r="BB97" i="12" s="1"/>
  <c r="S93" i="12"/>
  <c r="BA97" i="12" s="1"/>
  <c r="R93" i="12"/>
  <c r="AZ97" i="12" s="1"/>
  <c r="AB92" i="12"/>
  <c r="BJ96" i="12" s="1"/>
  <c r="AA92" i="12"/>
  <c r="BI96" i="12" s="1"/>
  <c r="Z92" i="12"/>
  <c r="BH96" i="12" s="1"/>
  <c r="Y92" i="12"/>
  <c r="BG96" i="12" s="1"/>
  <c r="X92" i="12"/>
  <c r="BF96" i="12" s="1"/>
  <c r="W92" i="12"/>
  <c r="BE96" i="12" s="1"/>
  <c r="V92" i="12"/>
  <c r="BD96" i="12" s="1"/>
  <c r="U92" i="12"/>
  <c r="BC96" i="12" s="1"/>
  <c r="T92" i="12"/>
  <c r="BB96" i="12" s="1"/>
  <c r="S92" i="12"/>
  <c r="BA96" i="12" s="1"/>
  <c r="R92" i="12"/>
  <c r="AZ96" i="12" s="1"/>
  <c r="AB91" i="12"/>
  <c r="BJ95" i="12" s="1"/>
  <c r="AA91" i="12"/>
  <c r="Z91" i="12"/>
  <c r="BH95" i="12" s="1"/>
  <c r="Y91" i="12"/>
  <c r="X91" i="12"/>
  <c r="BF95" i="12" s="1"/>
  <c r="W91" i="12"/>
  <c r="V91" i="12"/>
  <c r="BD95" i="12" s="1"/>
  <c r="U91" i="12"/>
  <c r="T91" i="12"/>
  <c r="BB95" i="12" s="1"/>
  <c r="S91" i="12"/>
  <c r="R91" i="12"/>
  <c r="AZ95" i="12" s="1"/>
  <c r="Q88" i="12"/>
  <c r="AB85" i="12"/>
  <c r="BJ89" i="12" s="1"/>
  <c r="AA85" i="12"/>
  <c r="BI89" i="12" s="1"/>
  <c r="Z85" i="12"/>
  <c r="BH89" i="12" s="1"/>
  <c r="Y85" i="12"/>
  <c r="BG89" i="12" s="1"/>
  <c r="X85" i="12"/>
  <c r="BF89" i="12" s="1"/>
  <c r="W85" i="12"/>
  <c r="BE89" i="12" s="1"/>
  <c r="V85" i="12"/>
  <c r="BD89" i="12" s="1"/>
  <c r="U85" i="12"/>
  <c r="BC89" i="12" s="1"/>
  <c r="T85" i="12"/>
  <c r="BB89" i="12" s="1"/>
  <c r="S85" i="12"/>
  <c r="BA89" i="12" s="1"/>
  <c r="R85" i="12"/>
  <c r="AZ89" i="12" s="1"/>
  <c r="AB84" i="12"/>
  <c r="BJ88" i="12" s="1"/>
  <c r="AA84" i="12"/>
  <c r="BI88" i="12" s="1"/>
  <c r="Z84" i="12"/>
  <c r="BH88" i="12" s="1"/>
  <c r="Y84" i="12"/>
  <c r="BG88" i="12" s="1"/>
  <c r="X84" i="12"/>
  <c r="BF88" i="12" s="1"/>
  <c r="W84" i="12"/>
  <c r="BE88" i="12" s="1"/>
  <c r="V84" i="12"/>
  <c r="BD88" i="12" s="1"/>
  <c r="U84" i="12"/>
  <c r="BC88" i="12" s="1"/>
  <c r="T84" i="12"/>
  <c r="BB88" i="12" s="1"/>
  <c r="S84" i="12"/>
  <c r="BA88" i="12" s="1"/>
  <c r="R84" i="12"/>
  <c r="AZ88" i="12" s="1"/>
  <c r="AB83" i="12"/>
  <c r="BJ87" i="12" s="1"/>
  <c r="AA83" i="12"/>
  <c r="BI87" i="12" s="1"/>
  <c r="Z83" i="12"/>
  <c r="BH87" i="12" s="1"/>
  <c r="Y83" i="12"/>
  <c r="BG87" i="12" s="1"/>
  <c r="X83" i="12"/>
  <c r="BF87" i="12" s="1"/>
  <c r="W83" i="12"/>
  <c r="BE87" i="12" s="1"/>
  <c r="V83" i="12"/>
  <c r="BD87" i="12" s="1"/>
  <c r="U83" i="12"/>
  <c r="BC87" i="12" s="1"/>
  <c r="T83" i="12"/>
  <c r="BB87" i="12" s="1"/>
  <c r="S83" i="12"/>
  <c r="BA87" i="12" s="1"/>
  <c r="R83" i="12"/>
  <c r="AZ87" i="12" s="1"/>
  <c r="BG82" i="12"/>
  <c r="BC82" i="12"/>
  <c r="AB82" i="12"/>
  <c r="BJ86" i="12" s="1"/>
  <c r="AA82" i="12"/>
  <c r="BI86" i="12" s="1"/>
  <c r="Z82" i="12"/>
  <c r="BH86" i="12" s="1"/>
  <c r="Y82" i="12"/>
  <c r="BG86" i="12" s="1"/>
  <c r="X82" i="12"/>
  <c r="BF86" i="12" s="1"/>
  <c r="W82" i="12"/>
  <c r="BE86" i="12" s="1"/>
  <c r="V82" i="12"/>
  <c r="BD86" i="12" s="1"/>
  <c r="U82" i="12"/>
  <c r="BC86" i="12" s="1"/>
  <c r="T82" i="12"/>
  <c r="BB86" i="12" s="1"/>
  <c r="S82" i="12"/>
  <c r="BA86" i="12" s="1"/>
  <c r="R82" i="12"/>
  <c r="AZ86" i="12" s="1"/>
  <c r="AB81" i="12"/>
  <c r="BJ85" i="12" s="1"/>
  <c r="AA81" i="12"/>
  <c r="BI85" i="12" s="1"/>
  <c r="Z81" i="12"/>
  <c r="BH85" i="12" s="1"/>
  <c r="Y81" i="12"/>
  <c r="BG85" i="12" s="1"/>
  <c r="X81" i="12"/>
  <c r="BF85" i="12" s="1"/>
  <c r="W81" i="12"/>
  <c r="BE85" i="12" s="1"/>
  <c r="V81" i="12"/>
  <c r="BD85" i="12" s="1"/>
  <c r="U81" i="12"/>
  <c r="BC85" i="12" s="1"/>
  <c r="T81" i="12"/>
  <c r="BB85" i="12" s="1"/>
  <c r="S81" i="12"/>
  <c r="BA85" i="12" s="1"/>
  <c r="R81" i="12"/>
  <c r="AZ85" i="12" s="1"/>
  <c r="AB80" i="12"/>
  <c r="BJ84" i="12" s="1"/>
  <c r="AA80" i="12"/>
  <c r="BI84" i="12" s="1"/>
  <c r="Z80" i="12"/>
  <c r="BH84" i="12" s="1"/>
  <c r="Y80" i="12"/>
  <c r="BG84" i="12" s="1"/>
  <c r="X80" i="12"/>
  <c r="BF84" i="12" s="1"/>
  <c r="W80" i="12"/>
  <c r="BE84" i="12" s="1"/>
  <c r="V80" i="12"/>
  <c r="BD84" i="12" s="1"/>
  <c r="U80" i="12"/>
  <c r="BC84" i="12" s="1"/>
  <c r="T80" i="12"/>
  <c r="BB84" i="12" s="1"/>
  <c r="S80" i="12"/>
  <c r="BA84" i="12" s="1"/>
  <c r="R80" i="12"/>
  <c r="AZ84" i="12" s="1"/>
  <c r="AB79" i="12"/>
  <c r="BJ83" i="12" s="1"/>
  <c r="AA79" i="12"/>
  <c r="BI83" i="12" s="1"/>
  <c r="Z79" i="12"/>
  <c r="BH83" i="12" s="1"/>
  <c r="Y79" i="12"/>
  <c r="BG83" i="12" s="1"/>
  <c r="X79" i="12"/>
  <c r="BF83" i="12" s="1"/>
  <c r="W79" i="12"/>
  <c r="BE83" i="12" s="1"/>
  <c r="V79" i="12"/>
  <c r="BD83" i="12" s="1"/>
  <c r="U79" i="12"/>
  <c r="BC83" i="12" s="1"/>
  <c r="T79" i="12"/>
  <c r="BB83" i="12" s="1"/>
  <c r="S79" i="12"/>
  <c r="BA83" i="12" s="1"/>
  <c r="R79" i="12"/>
  <c r="AZ83" i="12" s="1"/>
  <c r="AB78" i="12"/>
  <c r="BJ82" i="12" s="1"/>
  <c r="AA78" i="12"/>
  <c r="Z78" i="12"/>
  <c r="BH82" i="12" s="1"/>
  <c r="Y78" i="12"/>
  <c r="X78" i="12"/>
  <c r="BF82" i="12" s="1"/>
  <c r="W78" i="12"/>
  <c r="V78" i="12"/>
  <c r="BD82" i="12" s="1"/>
  <c r="U78" i="12"/>
  <c r="T78" i="12"/>
  <c r="BB82" i="12" s="1"/>
  <c r="S78" i="12"/>
  <c r="R78" i="12"/>
  <c r="AZ82" i="12" s="1"/>
  <c r="BG76" i="12"/>
  <c r="BC76" i="12"/>
  <c r="BJ75" i="12"/>
  <c r="BB75" i="12"/>
  <c r="Q75" i="12"/>
  <c r="BJ74" i="12"/>
  <c r="AB72" i="12"/>
  <c r="BJ76" i="12" s="1"/>
  <c r="AA72" i="12"/>
  <c r="BI76" i="12" s="1"/>
  <c r="Z72" i="12"/>
  <c r="BH76" i="12" s="1"/>
  <c r="Y72" i="12"/>
  <c r="X72" i="12"/>
  <c r="BF76" i="12" s="1"/>
  <c r="W72" i="12"/>
  <c r="BE76" i="12" s="1"/>
  <c r="V72" i="12"/>
  <c r="BD76" i="12" s="1"/>
  <c r="U72" i="12"/>
  <c r="T72" i="12"/>
  <c r="BB76" i="12" s="1"/>
  <c r="S72" i="12"/>
  <c r="BA76" i="12" s="1"/>
  <c r="R72" i="12"/>
  <c r="AZ76" i="12" s="1"/>
  <c r="AB71" i="12"/>
  <c r="AA71" i="12"/>
  <c r="BI75" i="12" s="1"/>
  <c r="Z71" i="12"/>
  <c r="BH75" i="12" s="1"/>
  <c r="Y71" i="12"/>
  <c r="BG75" i="12" s="1"/>
  <c r="X71" i="12"/>
  <c r="BF75" i="12" s="1"/>
  <c r="W71" i="12"/>
  <c r="BE75" i="12" s="1"/>
  <c r="V71" i="12"/>
  <c r="BD75" i="12" s="1"/>
  <c r="U71" i="12"/>
  <c r="BC75" i="12" s="1"/>
  <c r="T71" i="12"/>
  <c r="S71" i="12"/>
  <c r="BA75" i="12" s="1"/>
  <c r="R71" i="12"/>
  <c r="AZ75" i="12" s="1"/>
  <c r="BJ70" i="12"/>
  <c r="BF70" i="12"/>
  <c r="BB70" i="12"/>
  <c r="AB70" i="12"/>
  <c r="AA70" i="12"/>
  <c r="BI74" i="12" s="1"/>
  <c r="Z70" i="12"/>
  <c r="BH74" i="12" s="1"/>
  <c r="Y70" i="12"/>
  <c r="BG74" i="12" s="1"/>
  <c r="X70" i="12"/>
  <c r="BF74" i="12" s="1"/>
  <c r="W70" i="12"/>
  <c r="BE74" i="12" s="1"/>
  <c r="V70" i="12"/>
  <c r="BD74" i="12" s="1"/>
  <c r="U70" i="12"/>
  <c r="BC74" i="12" s="1"/>
  <c r="T70" i="12"/>
  <c r="BB74" i="12" s="1"/>
  <c r="S70" i="12"/>
  <c r="BA74" i="12" s="1"/>
  <c r="R70" i="12"/>
  <c r="AZ74" i="12" s="1"/>
  <c r="AB69" i="12"/>
  <c r="BJ73" i="12" s="1"/>
  <c r="AA69" i="12"/>
  <c r="BI73" i="12" s="1"/>
  <c r="Z69" i="12"/>
  <c r="BH73" i="12" s="1"/>
  <c r="Y69" i="12"/>
  <c r="BG73" i="12" s="1"/>
  <c r="X69" i="12"/>
  <c r="BF73" i="12" s="1"/>
  <c r="W69" i="12"/>
  <c r="BE73" i="12" s="1"/>
  <c r="V69" i="12"/>
  <c r="BD73" i="12" s="1"/>
  <c r="U69" i="12"/>
  <c r="BC73" i="12" s="1"/>
  <c r="T69" i="12"/>
  <c r="BB73" i="12" s="1"/>
  <c r="S69" i="12"/>
  <c r="BA73" i="12" s="1"/>
  <c r="R69" i="12"/>
  <c r="AZ73" i="12" s="1"/>
  <c r="AB68" i="12"/>
  <c r="BJ72" i="12" s="1"/>
  <c r="AA68" i="12"/>
  <c r="BI72" i="12" s="1"/>
  <c r="Z68" i="12"/>
  <c r="BH72" i="12" s="1"/>
  <c r="Y68" i="12"/>
  <c r="BG72" i="12" s="1"/>
  <c r="X68" i="12"/>
  <c r="BF72" i="12" s="1"/>
  <c r="W68" i="12"/>
  <c r="BE72" i="12" s="1"/>
  <c r="V68" i="12"/>
  <c r="BD72" i="12" s="1"/>
  <c r="U68" i="12"/>
  <c r="BC72" i="12" s="1"/>
  <c r="T68" i="12"/>
  <c r="BB72" i="12" s="1"/>
  <c r="S68" i="12"/>
  <c r="BA72" i="12" s="1"/>
  <c r="R68" i="12"/>
  <c r="AZ72" i="12" s="1"/>
  <c r="AB67" i="12"/>
  <c r="BJ71" i="12" s="1"/>
  <c r="AA67" i="12"/>
  <c r="BI71" i="12" s="1"/>
  <c r="Z67" i="12"/>
  <c r="BH71" i="12" s="1"/>
  <c r="Y67" i="12"/>
  <c r="BG71" i="12" s="1"/>
  <c r="X67" i="12"/>
  <c r="BF71" i="12" s="1"/>
  <c r="W67" i="12"/>
  <c r="BE71" i="12" s="1"/>
  <c r="V67" i="12"/>
  <c r="BD71" i="12" s="1"/>
  <c r="U67" i="12"/>
  <c r="BC71" i="12" s="1"/>
  <c r="T67" i="12"/>
  <c r="BB71" i="12" s="1"/>
  <c r="S67" i="12"/>
  <c r="BA71" i="12" s="1"/>
  <c r="R67" i="12"/>
  <c r="AZ71" i="12" s="1"/>
  <c r="AB66" i="12"/>
  <c r="AA66" i="12"/>
  <c r="BI70" i="12" s="1"/>
  <c r="Z66" i="12"/>
  <c r="BH70" i="12" s="1"/>
  <c r="Y66" i="12"/>
  <c r="BG70" i="12" s="1"/>
  <c r="X66" i="12"/>
  <c r="W66" i="12"/>
  <c r="BE70" i="12" s="1"/>
  <c r="V66" i="12"/>
  <c r="BD70" i="12" s="1"/>
  <c r="U66" i="12"/>
  <c r="BC70" i="12" s="1"/>
  <c r="T66" i="12"/>
  <c r="S66" i="12"/>
  <c r="BA70" i="12" s="1"/>
  <c r="R66" i="12"/>
  <c r="AZ70" i="12" s="1"/>
  <c r="AB65" i="12"/>
  <c r="BJ69" i="12" s="1"/>
  <c r="AA65" i="12"/>
  <c r="BI69" i="12" s="1"/>
  <c r="Z65" i="12"/>
  <c r="BH69" i="12" s="1"/>
  <c r="Y65" i="12"/>
  <c r="BG69" i="12" s="1"/>
  <c r="X65" i="12"/>
  <c r="BF69" i="12" s="1"/>
  <c r="W65" i="12"/>
  <c r="BE69" i="12" s="1"/>
  <c r="V65" i="12"/>
  <c r="BD69" i="12" s="1"/>
  <c r="U65" i="12"/>
  <c r="BC69" i="12" s="1"/>
  <c r="T65" i="12"/>
  <c r="BB69" i="12" s="1"/>
  <c r="S65" i="12"/>
  <c r="BA69" i="12" s="1"/>
  <c r="R65" i="12"/>
  <c r="AZ69" i="12" s="1"/>
  <c r="BF63" i="12"/>
  <c r="BA62" i="12"/>
  <c r="Q62" i="12"/>
  <c r="BA61" i="12"/>
  <c r="BH60" i="12"/>
  <c r="BD60" i="12"/>
  <c r="AZ60" i="12"/>
  <c r="AB59" i="12"/>
  <c r="BJ63" i="12" s="1"/>
  <c r="AA59" i="12"/>
  <c r="BI63" i="12" s="1"/>
  <c r="Z59" i="12"/>
  <c r="BH63" i="12" s="1"/>
  <c r="Y59" i="12"/>
  <c r="BG63" i="12" s="1"/>
  <c r="X59" i="12"/>
  <c r="W59" i="12"/>
  <c r="BE63" i="12" s="1"/>
  <c r="V59" i="12"/>
  <c r="BD63" i="12" s="1"/>
  <c r="U59" i="12"/>
  <c r="BC63" i="12" s="1"/>
  <c r="T59" i="12"/>
  <c r="BB63" i="12" s="1"/>
  <c r="S59" i="12"/>
  <c r="BA63" i="12" s="1"/>
  <c r="R59" i="12"/>
  <c r="AZ63" i="12" s="1"/>
  <c r="BJ58" i="12"/>
  <c r="BF58" i="12"/>
  <c r="BB58" i="12"/>
  <c r="AB58" i="12"/>
  <c r="BJ62" i="12" s="1"/>
  <c r="AA58" i="12"/>
  <c r="BI62" i="12" s="1"/>
  <c r="Z58" i="12"/>
  <c r="BH62" i="12" s="1"/>
  <c r="Y58" i="12"/>
  <c r="BG62" i="12" s="1"/>
  <c r="X58" i="12"/>
  <c r="BF62" i="12" s="1"/>
  <c r="W58" i="12"/>
  <c r="BE62" i="12" s="1"/>
  <c r="V58" i="12"/>
  <c r="BD62" i="12" s="1"/>
  <c r="U58" i="12"/>
  <c r="BC62" i="12" s="1"/>
  <c r="T58" i="12"/>
  <c r="BB62" i="12" s="1"/>
  <c r="S58" i="12"/>
  <c r="R58" i="12"/>
  <c r="AZ62" i="12" s="1"/>
  <c r="BI57" i="12"/>
  <c r="BA57" i="12"/>
  <c r="AB57" i="12"/>
  <c r="BJ61" i="12" s="1"/>
  <c r="AA57" i="12"/>
  <c r="BI61" i="12" s="1"/>
  <c r="Z57" i="12"/>
  <c r="BH61" i="12" s="1"/>
  <c r="Y57" i="12"/>
  <c r="BG61" i="12" s="1"/>
  <c r="X57" i="12"/>
  <c r="BF61" i="12" s="1"/>
  <c r="W57" i="12"/>
  <c r="BE61" i="12" s="1"/>
  <c r="V57" i="12"/>
  <c r="BD61" i="12" s="1"/>
  <c r="U57" i="12"/>
  <c r="BC61" i="12" s="1"/>
  <c r="T57" i="12"/>
  <c r="BB61" i="12" s="1"/>
  <c r="S57" i="12"/>
  <c r="R57" i="12"/>
  <c r="AZ61" i="12" s="1"/>
  <c r="BH56" i="12"/>
  <c r="BD56" i="12"/>
  <c r="AZ56" i="12"/>
  <c r="AB56" i="12"/>
  <c r="BJ60" i="12" s="1"/>
  <c r="AA56" i="12"/>
  <c r="BI60" i="12" s="1"/>
  <c r="Z56" i="12"/>
  <c r="Y56" i="12"/>
  <c r="BG60" i="12" s="1"/>
  <c r="X56" i="12"/>
  <c r="BF60" i="12" s="1"/>
  <c r="W56" i="12"/>
  <c r="BE60" i="12" s="1"/>
  <c r="V56" i="12"/>
  <c r="U56" i="12"/>
  <c r="BC60" i="12" s="1"/>
  <c r="T56" i="12"/>
  <c r="BB60" i="12" s="1"/>
  <c r="S56" i="12"/>
  <c r="BA60" i="12" s="1"/>
  <c r="R56" i="12"/>
  <c r="AB55" i="12"/>
  <c r="BJ59" i="12" s="1"/>
  <c r="AA55" i="12"/>
  <c r="BI59" i="12" s="1"/>
  <c r="Z55" i="12"/>
  <c r="BH59" i="12" s="1"/>
  <c r="Y55" i="12"/>
  <c r="BG59" i="12" s="1"/>
  <c r="X55" i="12"/>
  <c r="BF59" i="12" s="1"/>
  <c r="W55" i="12"/>
  <c r="BE59" i="12" s="1"/>
  <c r="V55" i="12"/>
  <c r="BD59" i="12" s="1"/>
  <c r="U55" i="12"/>
  <c r="BC59" i="12" s="1"/>
  <c r="T55" i="12"/>
  <c r="BB59" i="12" s="1"/>
  <c r="S55" i="12"/>
  <c r="BA59" i="12" s="1"/>
  <c r="R55" i="12"/>
  <c r="AZ59" i="12" s="1"/>
  <c r="AB54" i="12"/>
  <c r="AA54" i="12"/>
  <c r="BI58" i="12" s="1"/>
  <c r="Z54" i="12"/>
  <c r="BH58" i="12" s="1"/>
  <c r="Y54" i="12"/>
  <c r="BG58" i="12" s="1"/>
  <c r="X54" i="12"/>
  <c r="W54" i="12"/>
  <c r="BE58" i="12" s="1"/>
  <c r="V54" i="12"/>
  <c r="BD58" i="12" s="1"/>
  <c r="U54" i="12"/>
  <c r="BC58" i="12" s="1"/>
  <c r="T54" i="12"/>
  <c r="S54" i="12"/>
  <c r="BA58" i="12" s="1"/>
  <c r="R54" i="12"/>
  <c r="AZ58" i="12" s="1"/>
  <c r="AB53" i="12"/>
  <c r="BJ57" i="12" s="1"/>
  <c r="AA53" i="12"/>
  <c r="Z53" i="12"/>
  <c r="BH57" i="12" s="1"/>
  <c r="Y53" i="12"/>
  <c r="BG57" i="12" s="1"/>
  <c r="X53" i="12"/>
  <c r="BF57" i="12" s="1"/>
  <c r="W53" i="12"/>
  <c r="BE57" i="12" s="1"/>
  <c r="V53" i="12"/>
  <c r="BD57" i="12" s="1"/>
  <c r="U53" i="12"/>
  <c r="BC57" i="12" s="1"/>
  <c r="T53" i="12"/>
  <c r="BB57" i="12" s="1"/>
  <c r="S53" i="12"/>
  <c r="R53" i="12"/>
  <c r="AZ57" i="12" s="1"/>
  <c r="AB52" i="12"/>
  <c r="AA52" i="12"/>
  <c r="Z52" i="12"/>
  <c r="Y52" i="12"/>
  <c r="BG56" i="12" s="1"/>
  <c r="X52" i="12"/>
  <c r="W52" i="12"/>
  <c r="V52" i="12"/>
  <c r="U52" i="12"/>
  <c r="BC56" i="12" s="1"/>
  <c r="T52" i="12"/>
  <c r="S52" i="12"/>
  <c r="R52" i="12"/>
  <c r="BJ49" i="12"/>
  <c r="BD49" i="12"/>
  <c r="Q49" i="12"/>
  <c r="BG47" i="12"/>
  <c r="BC47" i="12"/>
  <c r="AB46" i="12"/>
  <c r="BJ50" i="12" s="1"/>
  <c r="AA46" i="12"/>
  <c r="BI50" i="12" s="1"/>
  <c r="Z46" i="12"/>
  <c r="BH50" i="12" s="1"/>
  <c r="Y46" i="12"/>
  <c r="BG50" i="12" s="1"/>
  <c r="X46" i="12"/>
  <c r="BF50" i="12" s="1"/>
  <c r="W46" i="12"/>
  <c r="BE50" i="12" s="1"/>
  <c r="V46" i="12"/>
  <c r="BD50" i="12" s="1"/>
  <c r="U46" i="12"/>
  <c r="BC50" i="12" s="1"/>
  <c r="T46" i="12"/>
  <c r="BB50" i="12" s="1"/>
  <c r="S46" i="12"/>
  <c r="BA50" i="12" s="1"/>
  <c r="R46" i="12"/>
  <c r="AZ50" i="12" s="1"/>
  <c r="BI45" i="12"/>
  <c r="BA45" i="12"/>
  <c r="AB45" i="12"/>
  <c r="AA45" i="12"/>
  <c r="BI49" i="12" s="1"/>
  <c r="Z45" i="12"/>
  <c r="BH49" i="12" s="1"/>
  <c r="Y45" i="12"/>
  <c r="BG49" i="12" s="1"/>
  <c r="X45" i="12"/>
  <c r="BF49" i="12" s="1"/>
  <c r="W45" i="12"/>
  <c r="BE49" i="12" s="1"/>
  <c r="V45" i="12"/>
  <c r="U45" i="12"/>
  <c r="BC49" i="12" s="1"/>
  <c r="T45" i="12"/>
  <c r="BB49" i="12" s="1"/>
  <c r="S45" i="12"/>
  <c r="BA49" i="12" s="1"/>
  <c r="R45" i="12"/>
  <c r="AZ49" i="12" s="1"/>
  <c r="AB44" i="12"/>
  <c r="BJ48" i="12" s="1"/>
  <c r="AA44" i="12"/>
  <c r="BI48" i="12" s="1"/>
  <c r="Z44" i="12"/>
  <c r="BH48" i="12" s="1"/>
  <c r="Y44" i="12"/>
  <c r="BG48" i="12" s="1"/>
  <c r="X44" i="12"/>
  <c r="BF48" i="12" s="1"/>
  <c r="W44" i="12"/>
  <c r="BE48" i="12" s="1"/>
  <c r="V44" i="12"/>
  <c r="BD48" i="12" s="1"/>
  <c r="U44" i="12"/>
  <c r="BC48" i="12" s="1"/>
  <c r="T44" i="12"/>
  <c r="BB48" i="12" s="1"/>
  <c r="S44" i="12"/>
  <c r="BA48" i="12" s="1"/>
  <c r="R44" i="12"/>
  <c r="AZ48" i="12" s="1"/>
  <c r="AB43" i="12"/>
  <c r="BJ47" i="12" s="1"/>
  <c r="AA43" i="12"/>
  <c r="BI47" i="12" s="1"/>
  <c r="Z43" i="12"/>
  <c r="BH47" i="12" s="1"/>
  <c r="Y43" i="12"/>
  <c r="X43" i="12"/>
  <c r="BF47" i="12" s="1"/>
  <c r="W43" i="12"/>
  <c r="BE47" i="12" s="1"/>
  <c r="V43" i="12"/>
  <c r="BD47" i="12" s="1"/>
  <c r="U43" i="12"/>
  <c r="T43" i="12"/>
  <c r="BB47" i="12" s="1"/>
  <c r="S43" i="12"/>
  <c r="BA47" i="12" s="1"/>
  <c r="R43" i="12"/>
  <c r="AZ47" i="12" s="1"/>
  <c r="AB42" i="12"/>
  <c r="BJ46" i="12" s="1"/>
  <c r="AA42" i="12"/>
  <c r="BI46" i="12" s="1"/>
  <c r="Z42" i="12"/>
  <c r="BH46" i="12" s="1"/>
  <c r="Y42" i="12"/>
  <c r="BG46" i="12" s="1"/>
  <c r="X42" i="12"/>
  <c r="BF46" i="12" s="1"/>
  <c r="W42" i="12"/>
  <c r="BE46" i="12" s="1"/>
  <c r="V42" i="12"/>
  <c r="BD46" i="12" s="1"/>
  <c r="U42" i="12"/>
  <c r="BC46" i="12" s="1"/>
  <c r="T42" i="12"/>
  <c r="BB46" i="12" s="1"/>
  <c r="S42" i="12"/>
  <c r="BA46" i="12" s="1"/>
  <c r="R42" i="12"/>
  <c r="AZ46" i="12" s="1"/>
  <c r="AB41" i="12"/>
  <c r="BJ45" i="12" s="1"/>
  <c r="AA41" i="12"/>
  <c r="Z41" i="12"/>
  <c r="BH45" i="12" s="1"/>
  <c r="Y41" i="12"/>
  <c r="BG45" i="12" s="1"/>
  <c r="X41" i="12"/>
  <c r="BF45" i="12" s="1"/>
  <c r="W41" i="12"/>
  <c r="BE45" i="12" s="1"/>
  <c r="V41" i="12"/>
  <c r="BD45" i="12" s="1"/>
  <c r="U41" i="12"/>
  <c r="BC45" i="12" s="1"/>
  <c r="T41" i="12"/>
  <c r="BB45" i="12" s="1"/>
  <c r="S41" i="12"/>
  <c r="R41" i="12"/>
  <c r="AZ45" i="12" s="1"/>
  <c r="AB40" i="12"/>
  <c r="BJ44" i="12" s="1"/>
  <c r="AA40" i="12"/>
  <c r="BI44" i="12" s="1"/>
  <c r="Z40" i="12"/>
  <c r="BH44" i="12" s="1"/>
  <c r="Y40" i="12"/>
  <c r="BG44" i="12" s="1"/>
  <c r="X40" i="12"/>
  <c r="BF44" i="12" s="1"/>
  <c r="W40" i="12"/>
  <c r="BE44" i="12" s="1"/>
  <c r="V40" i="12"/>
  <c r="BD44" i="12" s="1"/>
  <c r="U40" i="12"/>
  <c r="BC44" i="12" s="1"/>
  <c r="T40" i="12"/>
  <c r="BB44" i="12" s="1"/>
  <c r="S40" i="12"/>
  <c r="BA44" i="12" s="1"/>
  <c r="R40" i="12"/>
  <c r="AZ44" i="12" s="1"/>
  <c r="AB39" i="12"/>
  <c r="AB47" i="12" s="1"/>
  <c r="BJ51" i="12" s="1"/>
  <c r="AA39" i="12"/>
  <c r="BI43" i="12" s="1"/>
  <c r="Z39" i="12"/>
  <c r="BH43" i="12" s="1"/>
  <c r="Y39" i="12"/>
  <c r="X39" i="12"/>
  <c r="BF43" i="12" s="1"/>
  <c r="W39" i="12"/>
  <c r="V39" i="12"/>
  <c r="BD43" i="12" s="1"/>
  <c r="U39" i="12"/>
  <c r="BC43" i="12" s="1"/>
  <c r="T39" i="12"/>
  <c r="BB43" i="12" s="1"/>
  <c r="S39" i="12"/>
  <c r="R39" i="12"/>
  <c r="AZ43" i="12" s="1"/>
  <c r="Q36" i="12"/>
  <c r="AB18" i="12"/>
  <c r="AA18" i="12"/>
  <c r="Z18" i="12"/>
  <c r="Y18" i="12"/>
  <c r="X18" i="12"/>
  <c r="W18" i="12"/>
  <c r="V18" i="12"/>
  <c r="U18" i="12"/>
  <c r="T18" i="12"/>
  <c r="S18" i="12"/>
  <c r="R18" i="12"/>
  <c r="AB17" i="12"/>
  <c r="AA17" i="12"/>
  <c r="Z17" i="12"/>
  <c r="Y17" i="12"/>
  <c r="X17" i="12"/>
  <c r="W17" i="12"/>
  <c r="V17" i="12"/>
  <c r="U17" i="12"/>
  <c r="T17" i="12"/>
  <c r="S17" i="12"/>
  <c r="R17" i="12"/>
  <c r="AB16" i="12"/>
  <c r="AA16" i="12"/>
  <c r="Z16" i="12"/>
  <c r="Y16" i="12"/>
  <c r="X16" i="12"/>
  <c r="W16" i="12"/>
  <c r="V16" i="12"/>
  <c r="U16" i="12"/>
  <c r="T16" i="12"/>
  <c r="S16" i="12"/>
  <c r="R16" i="12"/>
  <c r="AB15" i="12"/>
  <c r="AA15" i="12"/>
  <c r="Z15" i="12"/>
  <c r="Y15" i="12"/>
  <c r="X15" i="12"/>
  <c r="W15" i="12"/>
  <c r="V15" i="12"/>
  <c r="U15" i="12"/>
  <c r="T15" i="12"/>
  <c r="S15" i="12"/>
  <c r="R15" i="12"/>
  <c r="AB14" i="12"/>
  <c r="AA14" i="12"/>
  <c r="Z14" i="12"/>
  <c r="Y14" i="12"/>
  <c r="X14" i="12"/>
  <c r="W14" i="12"/>
  <c r="V14" i="12"/>
  <c r="U14" i="12"/>
  <c r="T14" i="12"/>
  <c r="S14" i="12"/>
  <c r="R14" i="12"/>
  <c r="AB13" i="12"/>
  <c r="AA13" i="12"/>
  <c r="Z13" i="12"/>
  <c r="Y13" i="12"/>
  <c r="X13" i="12"/>
  <c r="W13" i="12"/>
  <c r="V13" i="12"/>
  <c r="U13" i="12"/>
  <c r="T13" i="12"/>
  <c r="S13" i="12"/>
  <c r="R13" i="12"/>
  <c r="AB12" i="12"/>
  <c r="AA12" i="12"/>
  <c r="Z12" i="12"/>
  <c r="Y12" i="12"/>
  <c r="X12" i="12"/>
  <c r="W12" i="12"/>
  <c r="V12" i="12"/>
  <c r="U12" i="12"/>
  <c r="T12" i="12"/>
  <c r="S12" i="12"/>
  <c r="R12" i="12"/>
  <c r="AB11" i="12"/>
  <c r="AA11" i="12"/>
  <c r="Z11" i="12"/>
  <c r="Y11" i="12"/>
  <c r="X11" i="12"/>
  <c r="W11" i="12"/>
  <c r="V11" i="12"/>
  <c r="U11" i="12"/>
  <c r="T11" i="12"/>
  <c r="S11" i="12"/>
  <c r="R11" i="12"/>
  <c r="AB10" i="12"/>
  <c r="AA10" i="12"/>
  <c r="Z10" i="12"/>
  <c r="Y10" i="12"/>
  <c r="X10" i="12"/>
  <c r="W10" i="12"/>
  <c r="V10" i="12"/>
  <c r="U10" i="12"/>
  <c r="T10" i="12"/>
  <c r="S10" i="12"/>
  <c r="R10" i="12"/>
  <c r="AD156" i="11"/>
  <c r="BY156" i="11" s="1"/>
  <c r="AC156" i="11"/>
  <c r="AB156" i="11"/>
  <c r="AA156" i="11"/>
  <c r="BW156" i="11" s="1"/>
  <c r="Z156" i="11"/>
  <c r="BV156" i="11" s="1"/>
  <c r="Y156" i="11"/>
  <c r="BU156" i="11" s="1"/>
  <c r="X156" i="11"/>
  <c r="BT156" i="11" s="1"/>
  <c r="W156" i="11"/>
  <c r="BS156" i="11" s="1"/>
  <c r="V156" i="11"/>
  <c r="BR156" i="11" s="1"/>
  <c r="U156" i="11"/>
  <c r="BQ156" i="11" s="1"/>
  <c r="T156" i="11"/>
  <c r="BP156" i="11" s="1"/>
  <c r="S156" i="11"/>
  <c r="BO156" i="11" s="1"/>
  <c r="AD155" i="11"/>
  <c r="BY155" i="11" s="1"/>
  <c r="AC155" i="11"/>
  <c r="AB155" i="11"/>
  <c r="AA155" i="11"/>
  <c r="BW155" i="11" s="1"/>
  <c r="Z155" i="11"/>
  <c r="BV155" i="11" s="1"/>
  <c r="Y155" i="11"/>
  <c r="BU155" i="11" s="1"/>
  <c r="X155" i="11"/>
  <c r="BT155" i="11" s="1"/>
  <c r="W155" i="11"/>
  <c r="BS155" i="11" s="1"/>
  <c r="V155" i="11"/>
  <c r="BR155" i="11" s="1"/>
  <c r="U155" i="11"/>
  <c r="BQ155" i="11" s="1"/>
  <c r="T155" i="11"/>
  <c r="BP155" i="11" s="1"/>
  <c r="S155" i="11"/>
  <c r="BO155" i="11" s="1"/>
  <c r="AD154" i="11"/>
  <c r="BY154" i="11" s="1"/>
  <c r="AC154" i="11"/>
  <c r="AB154" i="11"/>
  <c r="AA154" i="11"/>
  <c r="BW154" i="11" s="1"/>
  <c r="Z154" i="11"/>
  <c r="BV154" i="11" s="1"/>
  <c r="Y154" i="11"/>
  <c r="BU154" i="11" s="1"/>
  <c r="X154" i="11"/>
  <c r="BT154" i="11" s="1"/>
  <c r="W154" i="11"/>
  <c r="BS154" i="11" s="1"/>
  <c r="V154" i="11"/>
  <c r="BR154" i="11" s="1"/>
  <c r="U154" i="11"/>
  <c r="BQ154" i="11" s="1"/>
  <c r="T154" i="11"/>
  <c r="BP154" i="11" s="1"/>
  <c r="S154" i="11"/>
  <c r="BO154" i="11" s="1"/>
  <c r="AD153" i="11"/>
  <c r="BY153" i="11" s="1"/>
  <c r="AC153" i="11"/>
  <c r="AB153" i="11"/>
  <c r="BX153" i="11" s="1"/>
  <c r="AA153" i="11"/>
  <c r="BW153" i="11" s="1"/>
  <c r="Z153" i="11"/>
  <c r="BV153" i="11" s="1"/>
  <c r="Y153" i="11"/>
  <c r="BU153" i="11" s="1"/>
  <c r="X153" i="11"/>
  <c r="BT153" i="11" s="1"/>
  <c r="W153" i="11"/>
  <c r="BS153" i="11" s="1"/>
  <c r="V153" i="11"/>
  <c r="BR153" i="11" s="1"/>
  <c r="U153" i="11"/>
  <c r="BQ153" i="11" s="1"/>
  <c r="T153" i="11"/>
  <c r="BP153" i="11" s="1"/>
  <c r="S153" i="11"/>
  <c r="BO153" i="11" s="1"/>
  <c r="AD152" i="11"/>
  <c r="BY152" i="11" s="1"/>
  <c r="AC152" i="11"/>
  <c r="AB152" i="11"/>
  <c r="BX152" i="11" s="1"/>
  <c r="AA152" i="11"/>
  <c r="BW152" i="11" s="1"/>
  <c r="Z152" i="11"/>
  <c r="BV152" i="11" s="1"/>
  <c r="Y152" i="11"/>
  <c r="BU152" i="11" s="1"/>
  <c r="X152" i="11"/>
  <c r="BT152" i="11" s="1"/>
  <c r="W152" i="11"/>
  <c r="BS152" i="11" s="1"/>
  <c r="V152" i="11"/>
  <c r="BR152" i="11" s="1"/>
  <c r="U152" i="11"/>
  <c r="BQ152" i="11" s="1"/>
  <c r="T152" i="11"/>
  <c r="BP152" i="11" s="1"/>
  <c r="S152" i="11"/>
  <c r="BO152" i="11" s="1"/>
  <c r="AD151" i="11"/>
  <c r="BY151" i="11" s="1"/>
  <c r="AC151" i="11"/>
  <c r="AB151" i="11"/>
  <c r="BX151" i="11" s="1"/>
  <c r="AA151" i="11"/>
  <c r="BW151" i="11" s="1"/>
  <c r="Z151" i="11"/>
  <c r="BV151" i="11" s="1"/>
  <c r="Y151" i="11"/>
  <c r="BU151" i="11" s="1"/>
  <c r="X151" i="11"/>
  <c r="BT151" i="11" s="1"/>
  <c r="W151" i="11"/>
  <c r="BS151" i="11" s="1"/>
  <c r="V151" i="11"/>
  <c r="BR151" i="11" s="1"/>
  <c r="U151" i="11"/>
  <c r="BQ151" i="11" s="1"/>
  <c r="T151" i="11"/>
  <c r="BP151" i="11" s="1"/>
  <c r="S151" i="11"/>
  <c r="BO151" i="11" s="1"/>
  <c r="AD150" i="11"/>
  <c r="BY150" i="11" s="1"/>
  <c r="AC150" i="11"/>
  <c r="AB150" i="11"/>
  <c r="BX150" i="11" s="1"/>
  <c r="AA150" i="11"/>
  <c r="BW150" i="11" s="1"/>
  <c r="Z150" i="11"/>
  <c r="BV150" i="11" s="1"/>
  <c r="Y150" i="11"/>
  <c r="BU150" i="11" s="1"/>
  <c r="X150" i="11"/>
  <c r="BT150" i="11" s="1"/>
  <c r="W150" i="11"/>
  <c r="BS150" i="11" s="1"/>
  <c r="V150" i="11"/>
  <c r="BR150" i="11" s="1"/>
  <c r="U150" i="11"/>
  <c r="BQ150" i="11" s="1"/>
  <c r="T150" i="11"/>
  <c r="BP150" i="11" s="1"/>
  <c r="S150" i="11"/>
  <c r="BO150" i="11" s="1"/>
  <c r="BY149" i="11"/>
  <c r="AD149" i="11"/>
  <c r="AC149" i="11"/>
  <c r="AB149" i="11"/>
  <c r="AA149" i="11"/>
  <c r="BW149" i="11" s="1"/>
  <c r="Z149" i="11"/>
  <c r="BV149" i="11" s="1"/>
  <c r="Y149" i="11"/>
  <c r="BU149" i="11" s="1"/>
  <c r="X149" i="11"/>
  <c r="BT149" i="11" s="1"/>
  <c r="W149" i="11"/>
  <c r="BS149" i="11" s="1"/>
  <c r="V149" i="11"/>
  <c r="BR149" i="11" s="1"/>
  <c r="U149" i="11"/>
  <c r="BQ149" i="11" s="1"/>
  <c r="T149" i="11"/>
  <c r="BP149" i="11" s="1"/>
  <c r="S149" i="11"/>
  <c r="BO149" i="11" s="1"/>
  <c r="AD148" i="11"/>
  <c r="BY148" i="11" s="1"/>
  <c r="AC148" i="11"/>
  <c r="AB148" i="11"/>
  <c r="AA148" i="11"/>
  <c r="BW148" i="11" s="1"/>
  <c r="Z148" i="11"/>
  <c r="BV148" i="11" s="1"/>
  <c r="Y148" i="11"/>
  <c r="BU148" i="11" s="1"/>
  <c r="X148" i="11"/>
  <c r="BT148" i="11" s="1"/>
  <c r="W148" i="11"/>
  <c r="BS148" i="11" s="1"/>
  <c r="V148" i="11"/>
  <c r="BR148" i="11" s="1"/>
  <c r="U148" i="11"/>
  <c r="BQ148" i="11" s="1"/>
  <c r="T148" i="11"/>
  <c r="BP148" i="11" s="1"/>
  <c r="S148" i="11"/>
  <c r="BO148" i="11" s="1"/>
  <c r="AD147" i="11"/>
  <c r="BY147" i="11" s="1"/>
  <c r="AC147" i="11"/>
  <c r="AB147" i="11"/>
  <c r="AA147" i="11"/>
  <c r="BW147" i="11" s="1"/>
  <c r="Z147" i="11"/>
  <c r="BV147" i="11" s="1"/>
  <c r="Y147" i="11"/>
  <c r="BU147" i="11" s="1"/>
  <c r="X147" i="11"/>
  <c r="BT147" i="11" s="1"/>
  <c r="W147" i="11"/>
  <c r="BS147" i="11" s="1"/>
  <c r="V147" i="11"/>
  <c r="BR147" i="11" s="1"/>
  <c r="U147" i="11"/>
  <c r="BQ147" i="11" s="1"/>
  <c r="T147" i="11"/>
  <c r="BP147" i="11" s="1"/>
  <c r="S147" i="11"/>
  <c r="BO147" i="11" s="1"/>
  <c r="AD146" i="11"/>
  <c r="BY146" i="11" s="1"/>
  <c r="AC146" i="11"/>
  <c r="AB146" i="11"/>
  <c r="AA146" i="11"/>
  <c r="BW146" i="11" s="1"/>
  <c r="Z146" i="11"/>
  <c r="BV146" i="11" s="1"/>
  <c r="Y146" i="11"/>
  <c r="BU146" i="11" s="1"/>
  <c r="X146" i="11"/>
  <c r="BT146" i="11" s="1"/>
  <c r="W146" i="11"/>
  <c r="BS146" i="11" s="1"/>
  <c r="V146" i="11"/>
  <c r="BR146" i="11" s="1"/>
  <c r="U146" i="11"/>
  <c r="BQ146" i="11" s="1"/>
  <c r="T146" i="11"/>
  <c r="BP146" i="11" s="1"/>
  <c r="S146" i="11"/>
  <c r="BO146" i="11" s="1"/>
  <c r="AD145" i="11"/>
  <c r="AD157" i="11" s="1"/>
  <c r="BY157" i="11" s="1"/>
  <c r="AC145" i="11"/>
  <c r="AB145" i="11"/>
  <c r="AB157" i="11" s="1"/>
  <c r="AA145" i="11"/>
  <c r="Z145" i="11"/>
  <c r="Z157" i="11" s="1"/>
  <c r="BV157" i="11" s="1"/>
  <c r="Y145" i="11"/>
  <c r="X145" i="11"/>
  <c r="X157" i="11" s="1"/>
  <c r="BT157" i="11" s="1"/>
  <c r="W145" i="11"/>
  <c r="V145" i="11"/>
  <c r="V157" i="11" s="1"/>
  <c r="BR157" i="11" s="1"/>
  <c r="U145" i="11"/>
  <c r="T145" i="11"/>
  <c r="T157" i="11" s="1"/>
  <c r="BP157" i="11" s="1"/>
  <c r="S145" i="11"/>
  <c r="AC144" i="11"/>
  <c r="AB144" i="11"/>
  <c r="AA144" i="11"/>
  <c r="Z144" i="11"/>
  <c r="Y144" i="11"/>
  <c r="X144" i="11"/>
  <c r="W144" i="11"/>
  <c r="V144" i="11"/>
  <c r="U144" i="11"/>
  <c r="T144" i="11"/>
  <c r="S144" i="11"/>
  <c r="AD143" i="11"/>
  <c r="R142" i="11"/>
  <c r="AD139" i="11"/>
  <c r="BY139" i="11" s="1"/>
  <c r="AC139" i="11"/>
  <c r="AB139" i="11"/>
  <c r="BX139" i="11" s="1"/>
  <c r="AA139" i="11"/>
  <c r="BW139" i="11" s="1"/>
  <c r="Z139" i="11"/>
  <c r="BV139" i="11" s="1"/>
  <c r="Y139" i="11"/>
  <c r="BU139" i="11" s="1"/>
  <c r="X139" i="11"/>
  <c r="BT139" i="11" s="1"/>
  <c r="W139" i="11"/>
  <c r="BS139" i="11" s="1"/>
  <c r="V139" i="11"/>
  <c r="BR139" i="11" s="1"/>
  <c r="U139" i="11"/>
  <c r="BQ139" i="11" s="1"/>
  <c r="T139" i="11"/>
  <c r="BP139" i="11" s="1"/>
  <c r="S139" i="11"/>
  <c r="BO139" i="11" s="1"/>
  <c r="AD138" i="11"/>
  <c r="BY138" i="11" s="1"/>
  <c r="AC138" i="11"/>
  <c r="AB138" i="11"/>
  <c r="BX138" i="11" s="1"/>
  <c r="AA138" i="11"/>
  <c r="BW138" i="11" s="1"/>
  <c r="Z138" i="11"/>
  <c r="BV138" i="11" s="1"/>
  <c r="Y138" i="11"/>
  <c r="BU138" i="11" s="1"/>
  <c r="X138" i="11"/>
  <c r="BT138" i="11" s="1"/>
  <c r="W138" i="11"/>
  <c r="BS138" i="11" s="1"/>
  <c r="V138" i="11"/>
  <c r="BR138" i="11" s="1"/>
  <c r="U138" i="11"/>
  <c r="BQ138" i="11" s="1"/>
  <c r="T138" i="11"/>
  <c r="BP138" i="11" s="1"/>
  <c r="S138" i="11"/>
  <c r="BO138" i="11" s="1"/>
  <c r="AD137" i="11"/>
  <c r="BY137" i="11" s="1"/>
  <c r="AC137" i="11"/>
  <c r="AB137" i="11"/>
  <c r="BX137" i="11" s="1"/>
  <c r="AA137" i="11"/>
  <c r="BW137" i="11" s="1"/>
  <c r="Z137" i="11"/>
  <c r="BV137" i="11" s="1"/>
  <c r="Y137" i="11"/>
  <c r="BU137" i="11" s="1"/>
  <c r="X137" i="11"/>
  <c r="BT137" i="11" s="1"/>
  <c r="W137" i="11"/>
  <c r="BS137" i="11" s="1"/>
  <c r="V137" i="11"/>
  <c r="BR137" i="11" s="1"/>
  <c r="U137" i="11"/>
  <c r="BQ137" i="11" s="1"/>
  <c r="T137" i="11"/>
  <c r="BP137" i="11" s="1"/>
  <c r="S137" i="11"/>
  <c r="BO137" i="11" s="1"/>
  <c r="AD136" i="11"/>
  <c r="BY136" i="11" s="1"/>
  <c r="AC136" i="11"/>
  <c r="AB136" i="11"/>
  <c r="BX136" i="11" s="1"/>
  <c r="AA136" i="11"/>
  <c r="BW136" i="11" s="1"/>
  <c r="Z136" i="11"/>
  <c r="BV136" i="11" s="1"/>
  <c r="Y136" i="11"/>
  <c r="BU136" i="11" s="1"/>
  <c r="X136" i="11"/>
  <c r="BT136" i="11" s="1"/>
  <c r="W136" i="11"/>
  <c r="BS136" i="11" s="1"/>
  <c r="V136" i="11"/>
  <c r="BR136" i="11" s="1"/>
  <c r="U136" i="11"/>
  <c r="BQ136" i="11" s="1"/>
  <c r="T136" i="11"/>
  <c r="BP136" i="11" s="1"/>
  <c r="S136" i="11"/>
  <c r="BO136" i="11" s="1"/>
  <c r="BY135" i="11"/>
  <c r="AD135" i="11"/>
  <c r="AC135" i="11"/>
  <c r="AB135" i="11"/>
  <c r="AA135" i="11"/>
  <c r="BW135" i="11" s="1"/>
  <c r="Z135" i="11"/>
  <c r="BV135" i="11" s="1"/>
  <c r="Y135" i="11"/>
  <c r="BU135" i="11" s="1"/>
  <c r="X135" i="11"/>
  <c r="BT135" i="11" s="1"/>
  <c r="W135" i="11"/>
  <c r="BS135" i="11" s="1"/>
  <c r="V135" i="11"/>
  <c r="BR135" i="11" s="1"/>
  <c r="U135" i="11"/>
  <c r="BQ135" i="11" s="1"/>
  <c r="T135" i="11"/>
  <c r="BP135" i="11" s="1"/>
  <c r="S135" i="11"/>
  <c r="BO135" i="11" s="1"/>
  <c r="AD134" i="11"/>
  <c r="BY134" i="11" s="1"/>
  <c r="AC134" i="11"/>
  <c r="AB134" i="11"/>
  <c r="AA134" i="11"/>
  <c r="BW134" i="11" s="1"/>
  <c r="Z134" i="11"/>
  <c r="BV134" i="11" s="1"/>
  <c r="Y134" i="11"/>
  <c r="BU134" i="11" s="1"/>
  <c r="X134" i="11"/>
  <c r="BT134" i="11" s="1"/>
  <c r="W134" i="11"/>
  <c r="BS134" i="11" s="1"/>
  <c r="V134" i="11"/>
  <c r="BR134" i="11" s="1"/>
  <c r="U134" i="11"/>
  <c r="BQ134" i="11" s="1"/>
  <c r="T134" i="11"/>
  <c r="BP134" i="11" s="1"/>
  <c r="S134" i="11"/>
  <c r="BO134" i="11" s="1"/>
  <c r="AD133" i="11"/>
  <c r="BY133" i="11" s="1"/>
  <c r="AC133" i="11"/>
  <c r="AB133" i="11"/>
  <c r="AA133" i="11"/>
  <c r="BW133" i="11" s="1"/>
  <c r="Z133" i="11"/>
  <c r="BV133" i="11" s="1"/>
  <c r="Y133" i="11"/>
  <c r="BU133" i="11" s="1"/>
  <c r="X133" i="11"/>
  <c r="BT133" i="11" s="1"/>
  <c r="W133" i="11"/>
  <c r="BS133" i="11" s="1"/>
  <c r="V133" i="11"/>
  <c r="BR133" i="11" s="1"/>
  <c r="U133" i="11"/>
  <c r="BQ133" i="11" s="1"/>
  <c r="T133" i="11"/>
  <c r="BP133" i="11" s="1"/>
  <c r="S133" i="11"/>
  <c r="BO133" i="11" s="1"/>
  <c r="AD132" i="11"/>
  <c r="BY132" i="11" s="1"/>
  <c r="AC132" i="11"/>
  <c r="AB132" i="11"/>
  <c r="AA132" i="11"/>
  <c r="BW132" i="11" s="1"/>
  <c r="Z132" i="11"/>
  <c r="BV132" i="11" s="1"/>
  <c r="Y132" i="11"/>
  <c r="BU132" i="11" s="1"/>
  <c r="X132" i="11"/>
  <c r="BT132" i="11" s="1"/>
  <c r="W132" i="11"/>
  <c r="BS132" i="11" s="1"/>
  <c r="V132" i="11"/>
  <c r="BR132" i="11" s="1"/>
  <c r="U132" i="11"/>
  <c r="BQ132" i="11" s="1"/>
  <c r="T132" i="11"/>
  <c r="BP132" i="11" s="1"/>
  <c r="S132" i="11"/>
  <c r="BO132" i="11" s="1"/>
  <c r="AD131" i="11"/>
  <c r="BY131" i="11" s="1"/>
  <c r="AC131" i="11"/>
  <c r="AB131" i="11"/>
  <c r="BX131" i="11" s="1"/>
  <c r="AA131" i="11"/>
  <c r="BW131" i="11" s="1"/>
  <c r="Z131" i="11"/>
  <c r="BV131" i="11" s="1"/>
  <c r="Y131" i="11"/>
  <c r="BU131" i="11" s="1"/>
  <c r="X131" i="11"/>
  <c r="BT131" i="11" s="1"/>
  <c r="W131" i="11"/>
  <c r="BS131" i="11" s="1"/>
  <c r="V131" i="11"/>
  <c r="BR131" i="11" s="1"/>
  <c r="U131" i="11"/>
  <c r="BQ131" i="11" s="1"/>
  <c r="T131" i="11"/>
  <c r="BP131" i="11" s="1"/>
  <c r="S131" i="11"/>
  <c r="BO131" i="11" s="1"/>
  <c r="AD130" i="11"/>
  <c r="BY130" i="11" s="1"/>
  <c r="AC130" i="11"/>
  <c r="AB130" i="11"/>
  <c r="BX130" i="11" s="1"/>
  <c r="AA130" i="11"/>
  <c r="BW130" i="11" s="1"/>
  <c r="Z130" i="11"/>
  <c r="BV130" i="11" s="1"/>
  <c r="Y130" i="11"/>
  <c r="BU130" i="11" s="1"/>
  <c r="X130" i="11"/>
  <c r="BT130" i="11" s="1"/>
  <c r="W130" i="11"/>
  <c r="BS130" i="11" s="1"/>
  <c r="V130" i="11"/>
  <c r="BR130" i="11" s="1"/>
  <c r="U130" i="11"/>
  <c r="BQ130" i="11" s="1"/>
  <c r="T130" i="11"/>
  <c r="BP130" i="11" s="1"/>
  <c r="S130" i="11"/>
  <c r="BO130" i="11" s="1"/>
  <c r="AD129" i="11"/>
  <c r="BY129" i="11" s="1"/>
  <c r="AC129" i="11"/>
  <c r="AB129" i="11"/>
  <c r="BX129" i="11" s="1"/>
  <c r="AA129" i="11"/>
  <c r="BW129" i="11" s="1"/>
  <c r="Z129" i="11"/>
  <c r="BV129" i="11" s="1"/>
  <c r="Y129" i="11"/>
  <c r="BU129" i="11" s="1"/>
  <c r="X129" i="11"/>
  <c r="BT129" i="11" s="1"/>
  <c r="W129" i="11"/>
  <c r="BS129" i="11" s="1"/>
  <c r="V129" i="11"/>
  <c r="BR129" i="11" s="1"/>
  <c r="U129" i="11"/>
  <c r="BQ129" i="11" s="1"/>
  <c r="T129" i="11"/>
  <c r="BP129" i="11" s="1"/>
  <c r="S129" i="11"/>
  <c r="BO129" i="11" s="1"/>
  <c r="AD128" i="11"/>
  <c r="BY128" i="11" s="1"/>
  <c r="AC128" i="11"/>
  <c r="AB128" i="11"/>
  <c r="AB140" i="11" s="1"/>
  <c r="AA128" i="11"/>
  <c r="Z128" i="11"/>
  <c r="Z140" i="11" s="1"/>
  <c r="BV140" i="11" s="1"/>
  <c r="Y128" i="11"/>
  <c r="X128" i="11"/>
  <c r="X140" i="11" s="1"/>
  <c r="BT140" i="11" s="1"/>
  <c r="W128" i="11"/>
  <c r="V128" i="11"/>
  <c r="V140" i="11" s="1"/>
  <c r="BR140" i="11" s="1"/>
  <c r="U128" i="11"/>
  <c r="T128" i="11"/>
  <c r="T140" i="11" s="1"/>
  <c r="BP140" i="11" s="1"/>
  <c r="S128" i="11"/>
  <c r="AC127" i="11"/>
  <c r="AB127" i="11"/>
  <c r="AA127" i="11"/>
  <c r="Z127" i="11"/>
  <c r="Y127" i="11"/>
  <c r="X127" i="11"/>
  <c r="W127" i="11"/>
  <c r="V127" i="11"/>
  <c r="U127" i="11"/>
  <c r="T127" i="11"/>
  <c r="S127" i="11"/>
  <c r="AD126" i="11"/>
  <c r="R125" i="11"/>
  <c r="AD122" i="11"/>
  <c r="BY122" i="11" s="1"/>
  <c r="AC122" i="11"/>
  <c r="AB122" i="11"/>
  <c r="AA122" i="11"/>
  <c r="BW122" i="11" s="1"/>
  <c r="Z122" i="11"/>
  <c r="BV122" i="11" s="1"/>
  <c r="Y122" i="11"/>
  <c r="BU122" i="11" s="1"/>
  <c r="X122" i="11"/>
  <c r="BT122" i="11" s="1"/>
  <c r="W122" i="11"/>
  <c r="BS122" i="11" s="1"/>
  <c r="V122" i="11"/>
  <c r="BR122" i="11" s="1"/>
  <c r="U122" i="11"/>
  <c r="BQ122" i="11" s="1"/>
  <c r="T122" i="11"/>
  <c r="BP122" i="11" s="1"/>
  <c r="S122" i="11"/>
  <c r="BO122" i="11" s="1"/>
  <c r="AD121" i="11"/>
  <c r="BY121" i="11" s="1"/>
  <c r="AC121" i="11"/>
  <c r="AB121" i="11"/>
  <c r="BX121" i="11" s="1"/>
  <c r="AA121" i="11"/>
  <c r="BW121" i="11" s="1"/>
  <c r="Z121" i="11"/>
  <c r="BV121" i="11" s="1"/>
  <c r="Y121" i="11"/>
  <c r="BU121" i="11" s="1"/>
  <c r="X121" i="11"/>
  <c r="BT121" i="11" s="1"/>
  <c r="W121" i="11"/>
  <c r="BS121" i="11" s="1"/>
  <c r="V121" i="11"/>
  <c r="BR121" i="11" s="1"/>
  <c r="U121" i="11"/>
  <c r="BQ121" i="11" s="1"/>
  <c r="T121" i="11"/>
  <c r="BP121" i="11" s="1"/>
  <c r="S121" i="11"/>
  <c r="BO121" i="11" s="1"/>
  <c r="AD120" i="11"/>
  <c r="BY120" i="11" s="1"/>
  <c r="AC120" i="11"/>
  <c r="AB120" i="11"/>
  <c r="BX120" i="11" s="1"/>
  <c r="AA120" i="11"/>
  <c r="BW120" i="11" s="1"/>
  <c r="Z120" i="11"/>
  <c r="BV120" i="11" s="1"/>
  <c r="Y120" i="11"/>
  <c r="BU120" i="11" s="1"/>
  <c r="X120" i="11"/>
  <c r="BT120" i="11" s="1"/>
  <c r="W120" i="11"/>
  <c r="BS120" i="11" s="1"/>
  <c r="V120" i="11"/>
  <c r="BR120" i="11" s="1"/>
  <c r="U120" i="11"/>
  <c r="BQ120" i="11" s="1"/>
  <c r="T120" i="11"/>
  <c r="BP120" i="11" s="1"/>
  <c r="S120" i="11"/>
  <c r="BO120" i="11" s="1"/>
  <c r="BY119" i="11"/>
  <c r="AD119" i="11"/>
  <c r="AC119" i="11"/>
  <c r="AB119" i="11"/>
  <c r="AA119" i="11"/>
  <c r="BW119" i="11" s="1"/>
  <c r="Z119" i="11"/>
  <c r="BV119" i="11" s="1"/>
  <c r="Y119" i="11"/>
  <c r="BU119" i="11" s="1"/>
  <c r="X119" i="11"/>
  <c r="BT119" i="11" s="1"/>
  <c r="W119" i="11"/>
  <c r="BS119" i="11" s="1"/>
  <c r="V119" i="11"/>
  <c r="BR119" i="11" s="1"/>
  <c r="U119" i="11"/>
  <c r="BQ119" i="11" s="1"/>
  <c r="T119" i="11"/>
  <c r="BP119" i="11" s="1"/>
  <c r="S119" i="11"/>
  <c r="BO119" i="11" s="1"/>
  <c r="AD118" i="11"/>
  <c r="BY118" i="11" s="1"/>
  <c r="AC118" i="11"/>
  <c r="AB118" i="11"/>
  <c r="AA118" i="11"/>
  <c r="BW118" i="11" s="1"/>
  <c r="Z118" i="11"/>
  <c r="BV118" i="11" s="1"/>
  <c r="Y118" i="11"/>
  <c r="BU118" i="11" s="1"/>
  <c r="X118" i="11"/>
  <c r="BT118" i="11" s="1"/>
  <c r="W118" i="11"/>
  <c r="BS118" i="11" s="1"/>
  <c r="V118" i="11"/>
  <c r="BR118" i="11" s="1"/>
  <c r="U118" i="11"/>
  <c r="BQ118" i="11" s="1"/>
  <c r="T118" i="11"/>
  <c r="BP118" i="11" s="1"/>
  <c r="S118" i="11"/>
  <c r="BO118" i="11" s="1"/>
  <c r="AD117" i="11"/>
  <c r="BY117" i="11" s="1"/>
  <c r="AC117" i="11"/>
  <c r="AB117" i="11"/>
  <c r="BX117" i="11" s="1"/>
  <c r="AA117" i="11"/>
  <c r="BW117" i="11" s="1"/>
  <c r="Z117" i="11"/>
  <c r="BV117" i="11" s="1"/>
  <c r="Y117" i="11"/>
  <c r="BU117" i="11" s="1"/>
  <c r="X117" i="11"/>
  <c r="BT117" i="11" s="1"/>
  <c r="W117" i="11"/>
  <c r="BS117" i="11" s="1"/>
  <c r="V117" i="11"/>
  <c r="BR117" i="11" s="1"/>
  <c r="U117" i="11"/>
  <c r="BQ117" i="11" s="1"/>
  <c r="T117" i="11"/>
  <c r="BP117" i="11" s="1"/>
  <c r="S117" i="11"/>
  <c r="BO117" i="11" s="1"/>
  <c r="AD116" i="11"/>
  <c r="BY116" i="11" s="1"/>
  <c r="AC116" i="11"/>
  <c r="AB116" i="11"/>
  <c r="BX116" i="11" s="1"/>
  <c r="AA116" i="11"/>
  <c r="BW116" i="11" s="1"/>
  <c r="Z116" i="11"/>
  <c r="BV116" i="11" s="1"/>
  <c r="Y116" i="11"/>
  <c r="BU116" i="11" s="1"/>
  <c r="X116" i="11"/>
  <c r="BT116" i="11" s="1"/>
  <c r="W116" i="11"/>
  <c r="BS116" i="11" s="1"/>
  <c r="V116" i="11"/>
  <c r="BR116" i="11" s="1"/>
  <c r="U116" i="11"/>
  <c r="BQ116" i="11" s="1"/>
  <c r="T116" i="11"/>
  <c r="BP116" i="11" s="1"/>
  <c r="S116" i="11"/>
  <c r="BO116" i="11" s="1"/>
  <c r="BY115" i="11"/>
  <c r="AD115" i="11"/>
  <c r="AC115" i="11"/>
  <c r="AB115" i="11"/>
  <c r="AA115" i="11"/>
  <c r="BW115" i="11" s="1"/>
  <c r="Z115" i="11"/>
  <c r="BV115" i="11" s="1"/>
  <c r="Y115" i="11"/>
  <c r="BU115" i="11" s="1"/>
  <c r="X115" i="11"/>
  <c r="BT115" i="11" s="1"/>
  <c r="W115" i="11"/>
  <c r="BS115" i="11" s="1"/>
  <c r="V115" i="11"/>
  <c r="BR115" i="11" s="1"/>
  <c r="U115" i="11"/>
  <c r="BQ115" i="11" s="1"/>
  <c r="T115" i="11"/>
  <c r="BP115" i="11" s="1"/>
  <c r="S115" i="11"/>
  <c r="BO115" i="11" s="1"/>
  <c r="AD114" i="11"/>
  <c r="BY114" i="11" s="1"/>
  <c r="AC114" i="11"/>
  <c r="AB114" i="11"/>
  <c r="AA114" i="11"/>
  <c r="BW114" i="11" s="1"/>
  <c r="Z114" i="11"/>
  <c r="BV114" i="11" s="1"/>
  <c r="Y114" i="11"/>
  <c r="BU114" i="11" s="1"/>
  <c r="X114" i="11"/>
  <c r="BT114" i="11" s="1"/>
  <c r="W114" i="11"/>
  <c r="BS114" i="11" s="1"/>
  <c r="V114" i="11"/>
  <c r="BR114" i="11" s="1"/>
  <c r="U114" i="11"/>
  <c r="BQ114" i="11" s="1"/>
  <c r="T114" i="11"/>
  <c r="BP114" i="11" s="1"/>
  <c r="S114" i="11"/>
  <c r="BO114" i="11" s="1"/>
  <c r="AD113" i="11"/>
  <c r="BY113" i="11" s="1"/>
  <c r="AC113" i="11"/>
  <c r="AB113" i="11"/>
  <c r="BX113" i="11" s="1"/>
  <c r="AA113" i="11"/>
  <c r="BW113" i="11" s="1"/>
  <c r="Z113" i="11"/>
  <c r="BV113" i="11" s="1"/>
  <c r="Y113" i="11"/>
  <c r="BU113" i="11" s="1"/>
  <c r="X113" i="11"/>
  <c r="BT113" i="11" s="1"/>
  <c r="W113" i="11"/>
  <c r="BS113" i="11" s="1"/>
  <c r="V113" i="11"/>
  <c r="BR113" i="11" s="1"/>
  <c r="U113" i="11"/>
  <c r="BQ113" i="11" s="1"/>
  <c r="T113" i="11"/>
  <c r="BP113" i="11" s="1"/>
  <c r="S113" i="11"/>
  <c r="BO113" i="11" s="1"/>
  <c r="AD112" i="11"/>
  <c r="BY112" i="11" s="1"/>
  <c r="AC112" i="11"/>
  <c r="AB112" i="11"/>
  <c r="BX112" i="11" s="1"/>
  <c r="AA112" i="11"/>
  <c r="BW112" i="11" s="1"/>
  <c r="Z112" i="11"/>
  <c r="BV112" i="11" s="1"/>
  <c r="Y112" i="11"/>
  <c r="BU112" i="11" s="1"/>
  <c r="X112" i="11"/>
  <c r="BT112" i="11" s="1"/>
  <c r="W112" i="11"/>
  <c r="BS112" i="11" s="1"/>
  <c r="V112" i="11"/>
  <c r="BR112" i="11" s="1"/>
  <c r="U112" i="11"/>
  <c r="BQ112" i="11" s="1"/>
  <c r="T112" i="11"/>
  <c r="BP112" i="11" s="1"/>
  <c r="S112" i="11"/>
  <c r="BO112" i="11" s="1"/>
  <c r="BY111" i="11"/>
  <c r="AD111" i="11"/>
  <c r="AC111" i="11"/>
  <c r="AC123" i="11" s="1"/>
  <c r="AB111" i="11"/>
  <c r="AA111" i="11"/>
  <c r="Z111" i="11"/>
  <c r="BV111" i="11" s="1"/>
  <c r="Y111" i="11"/>
  <c r="Y123" i="11" s="1"/>
  <c r="BU123" i="11" s="1"/>
  <c r="X111" i="11"/>
  <c r="W111" i="11"/>
  <c r="V111" i="11"/>
  <c r="U111" i="11"/>
  <c r="U123" i="11" s="1"/>
  <c r="BQ123" i="11" s="1"/>
  <c r="T111" i="11"/>
  <c r="S111" i="11"/>
  <c r="AC110" i="11"/>
  <c r="AB110" i="11"/>
  <c r="AA110" i="11"/>
  <c r="Z110" i="11"/>
  <c r="Y110" i="11"/>
  <c r="X110" i="11"/>
  <c r="W110" i="11"/>
  <c r="V110" i="11"/>
  <c r="U110" i="11"/>
  <c r="T110" i="11"/>
  <c r="S110" i="11"/>
  <c r="AD109" i="11"/>
  <c r="R108" i="11"/>
  <c r="AD105" i="11"/>
  <c r="BY105" i="11" s="1"/>
  <c r="AC105" i="11"/>
  <c r="AB105" i="11"/>
  <c r="BX105" i="11" s="1"/>
  <c r="AA105" i="11"/>
  <c r="BW105" i="11" s="1"/>
  <c r="Z105" i="11"/>
  <c r="BV105" i="11" s="1"/>
  <c r="Y105" i="11"/>
  <c r="BU105" i="11" s="1"/>
  <c r="X105" i="11"/>
  <c r="BT105" i="11" s="1"/>
  <c r="W105" i="11"/>
  <c r="BS105" i="11" s="1"/>
  <c r="V105" i="11"/>
  <c r="BR105" i="11" s="1"/>
  <c r="U105" i="11"/>
  <c r="BQ105" i="11" s="1"/>
  <c r="T105" i="11"/>
  <c r="BP105" i="11" s="1"/>
  <c r="S105" i="11"/>
  <c r="BO105" i="11" s="1"/>
  <c r="BY104" i="11"/>
  <c r="AD104" i="11"/>
  <c r="AC104" i="11"/>
  <c r="AB104" i="11"/>
  <c r="AA104" i="11"/>
  <c r="BW104" i="11" s="1"/>
  <c r="Z104" i="11"/>
  <c r="BV104" i="11" s="1"/>
  <c r="Y104" i="11"/>
  <c r="BU104" i="11" s="1"/>
  <c r="X104" i="11"/>
  <c r="BT104" i="11" s="1"/>
  <c r="W104" i="11"/>
  <c r="BS104" i="11" s="1"/>
  <c r="V104" i="11"/>
  <c r="BR104" i="11" s="1"/>
  <c r="U104" i="11"/>
  <c r="BQ104" i="11" s="1"/>
  <c r="T104" i="11"/>
  <c r="BP104" i="11" s="1"/>
  <c r="S104" i="11"/>
  <c r="BO104" i="11" s="1"/>
  <c r="AD103" i="11"/>
  <c r="BY103" i="11" s="1"/>
  <c r="AC103" i="11"/>
  <c r="AB103" i="11"/>
  <c r="AA103" i="11"/>
  <c r="BW103" i="11" s="1"/>
  <c r="Z103" i="11"/>
  <c r="BV103" i="11" s="1"/>
  <c r="Y103" i="11"/>
  <c r="BU103" i="11" s="1"/>
  <c r="X103" i="11"/>
  <c r="BT103" i="11" s="1"/>
  <c r="W103" i="11"/>
  <c r="BS103" i="11" s="1"/>
  <c r="V103" i="11"/>
  <c r="BR103" i="11" s="1"/>
  <c r="U103" i="11"/>
  <c r="BQ103" i="11" s="1"/>
  <c r="T103" i="11"/>
  <c r="BP103" i="11" s="1"/>
  <c r="S103" i="11"/>
  <c r="BO103" i="11" s="1"/>
  <c r="AD102" i="11"/>
  <c r="BY102" i="11" s="1"/>
  <c r="AC102" i="11"/>
  <c r="AB102" i="11"/>
  <c r="BX102" i="11" s="1"/>
  <c r="AA102" i="11"/>
  <c r="BW102" i="11" s="1"/>
  <c r="Z102" i="11"/>
  <c r="BV102" i="11" s="1"/>
  <c r="Y102" i="11"/>
  <c r="BU102" i="11" s="1"/>
  <c r="X102" i="11"/>
  <c r="BT102" i="11" s="1"/>
  <c r="W102" i="11"/>
  <c r="BS102" i="11" s="1"/>
  <c r="V102" i="11"/>
  <c r="BR102" i="11" s="1"/>
  <c r="U102" i="11"/>
  <c r="BQ102" i="11" s="1"/>
  <c r="T102" i="11"/>
  <c r="BP102" i="11" s="1"/>
  <c r="S102" i="11"/>
  <c r="BO102" i="11" s="1"/>
  <c r="AD101" i="11"/>
  <c r="BY101" i="11" s="1"/>
  <c r="AC101" i="11"/>
  <c r="AB101" i="11"/>
  <c r="BX101" i="11" s="1"/>
  <c r="AA101" i="11"/>
  <c r="BW101" i="11" s="1"/>
  <c r="Z101" i="11"/>
  <c r="BV101" i="11" s="1"/>
  <c r="Y101" i="11"/>
  <c r="BU101" i="11" s="1"/>
  <c r="X101" i="11"/>
  <c r="BT101" i="11" s="1"/>
  <c r="W101" i="11"/>
  <c r="BS101" i="11" s="1"/>
  <c r="V101" i="11"/>
  <c r="BR101" i="11" s="1"/>
  <c r="U101" i="11"/>
  <c r="BQ101" i="11" s="1"/>
  <c r="T101" i="11"/>
  <c r="BP101" i="11" s="1"/>
  <c r="S101" i="11"/>
  <c r="BO101" i="11" s="1"/>
  <c r="BY100" i="11"/>
  <c r="AD100" i="11"/>
  <c r="AC100" i="11"/>
  <c r="AB100" i="11"/>
  <c r="AA100" i="11"/>
  <c r="BW100" i="11" s="1"/>
  <c r="Z100" i="11"/>
  <c r="BV100" i="11" s="1"/>
  <c r="Y100" i="11"/>
  <c r="BU100" i="11" s="1"/>
  <c r="X100" i="11"/>
  <c r="BT100" i="11" s="1"/>
  <c r="W100" i="11"/>
  <c r="BS100" i="11" s="1"/>
  <c r="V100" i="11"/>
  <c r="BR100" i="11" s="1"/>
  <c r="U100" i="11"/>
  <c r="BQ100" i="11" s="1"/>
  <c r="T100" i="11"/>
  <c r="BP100" i="11" s="1"/>
  <c r="S100" i="11"/>
  <c r="BO100" i="11" s="1"/>
  <c r="AD99" i="11"/>
  <c r="BY99" i="11" s="1"/>
  <c r="AC99" i="11"/>
  <c r="AB99" i="11"/>
  <c r="AA99" i="11"/>
  <c r="BW99" i="11" s="1"/>
  <c r="Z99" i="11"/>
  <c r="BV99" i="11" s="1"/>
  <c r="Y99" i="11"/>
  <c r="BU99" i="11" s="1"/>
  <c r="X99" i="11"/>
  <c r="BT99" i="11" s="1"/>
  <c r="W99" i="11"/>
  <c r="BS99" i="11" s="1"/>
  <c r="V99" i="11"/>
  <c r="BR99" i="11" s="1"/>
  <c r="U99" i="11"/>
  <c r="BQ99" i="11" s="1"/>
  <c r="T99" i="11"/>
  <c r="BP99" i="11" s="1"/>
  <c r="S99" i="11"/>
  <c r="BO99" i="11" s="1"/>
  <c r="AD98" i="11"/>
  <c r="BY98" i="11" s="1"/>
  <c r="AC98" i="11"/>
  <c r="AB98" i="11"/>
  <c r="AA98" i="11"/>
  <c r="BW98" i="11" s="1"/>
  <c r="Z98" i="11"/>
  <c r="BV98" i="11" s="1"/>
  <c r="Y98" i="11"/>
  <c r="BU98" i="11" s="1"/>
  <c r="X98" i="11"/>
  <c r="BT98" i="11" s="1"/>
  <c r="W98" i="11"/>
  <c r="BS98" i="11" s="1"/>
  <c r="V98" i="11"/>
  <c r="BR98" i="11" s="1"/>
  <c r="U98" i="11"/>
  <c r="BQ98" i="11" s="1"/>
  <c r="T98" i="11"/>
  <c r="BP98" i="11" s="1"/>
  <c r="S98" i="11"/>
  <c r="BO98" i="11" s="1"/>
  <c r="AD97" i="11"/>
  <c r="BY97" i="11" s="1"/>
  <c r="AC97" i="11"/>
  <c r="AB97" i="11"/>
  <c r="AA97" i="11"/>
  <c r="BW97" i="11" s="1"/>
  <c r="Z97" i="11"/>
  <c r="BV97" i="11" s="1"/>
  <c r="Y97" i="11"/>
  <c r="BU97" i="11" s="1"/>
  <c r="X97" i="11"/>
  <c r="BT97" i="11" s="1"/>
  <c r="W97" i="11"/>
  <c r="BS97" i="11" s="1"/>
  <c r="V97" i="11"/>
  <c r="BR97" i="11" s="1"/>
  <c r="U97" i="11"/>
  <c r="BQ97" i="11" s="1"/>
  <c r="T97" i="11"/>
  <c r="BP97" i="11" s="1"/>
  <c r="S97" i="11"/>
  <c r="BO97" i="11" s="1"/>
  <c r="AD96" i="11"/>
  <c r="BY96" i="11" s="1"/>
  <c r="AC96" i="11"/>
  <c r="AB96" i="11"/>
  <c r="BX96" i="11" s="1"/>
  <c r="AA96" i="11"/>
  <c r="BW96" i="11" s="1"/>
  <c r="Z96" i="11"/>
  <c r="BV96" i="11" s="1"/>
  <c r="Y96" i="11"/>
  <c r="BU96" i="11" s="1"/>
  <c r="X96" i="11"/>
  <c r="BT96" i="11" s="1"/>
  <c r="W96" i="11"/>
  <c r="BS96" i="11" s="1"/>
  <c r="V96" i="11"/>
  <c r="BR96" i="11" s="1"/>
  <c r="U96" i="11"/>
  <c r="BQ96" i="11" s="1"/>
  <c r="T96" i="11"/>
  <c r="BP96" i="11" s="1"/>
  <c r="S96" i="11"/>
  <c r="BO96" i="11" s="1"/>
  <c r="AD95" i="11"/>
  <c r="BY95" i="11" s="1"/>
  <c r="AC95" i="11"/>
  <c r="BX95" i="11" s="1"/>
  <c r="AB95" i="11"/>
  <c r="AA95" i="11"/>
  <c r="BW95" i="11" s="1"/>
  <c r="Z95" i="11"/>
  <c r="BV95" i="11" s="1"/>
  <c r="Y95" i="11"/>
  <c r="BU95" i="11" s="1"/>
  <c r="X95" i="11"/>
  <c r="BT95" i="11" s="1"/>
  <c r="W95" i="11"/>
  <c r="BS95" i="11" s="1"/>
  <c r="V95" i="11"/>
  <c r="BR95" i="11" s="1"/>
  <c r="U95" i="11"/>
  <c r="BQ95" i="11" s="1"/>
  <c r="T95" i="11"/>
  <c r="BP95" i="11" s="1"/>
  <c r="S95" i="11"/>
  <c r="BO95" i="11" s="1"/>
  <c r="AD94" i="11"/>
  <c r="AD106" i="11" s="1"/>
  <c r="BY106" i="11" s="1"/>
  <c r="AC94" i="11"/>
  <c r="AB94" i="11"/>
  <c r="AB106" i="11" s="1"/>
  <c r="AA94" i="11"/>
  <c r="Z94" i="11"/>
  <c r="Z106" i="11" s="1"/>
  <c r="BV106" i="11" s="1"/>
  <c r="Y94" i="11"/>
  <c r="X94" i="11"/>
  <c r="X106" i="11" s="1"/>
  <c r="BT106" i="11" s="1"/>
  <c r="W94" i="11"/>
  <c r="V94" i="11"/>
  <c r="V106" i="11" s="1"/>
  <c r="BR106" i="11" s="1"/>
  <c r="U94" i="11"/>
  <c r="T94" i="11"/>
  <c r="T106" i="11" s="1"/>
  <c r="BP106" i="11" s="1"/>
  <c r="S94" i="11"/>
  <c r="AC93" i="11"/>
  <c r="AB93" i="11"/>
  <c r="AA93" i="11"/>
  <c r="Z93" i="11"/>
  <c r="Y93" i="11"/>
  <c r="X93" i="11"/>
  <c r="W93" i="11"/>
  <c r="V93" i="11"/>
  <c r="U93" i="11"/>
  <c r="T93" i="11"/>
  <c r="S93" i="11"/>
  <c r="AD92" i="11"/>
  <c r="R91" i="11"/>
  <c r="AD88" i="11"/>
  <c r="BY88" i="11" s="1"/>
  <c r="AC88" i="11"/>
  <c r="AB88" i="11"/>
  <c r="BX88" i="11" s="1"/>
  <c r="AA88" i="11"/>
  <c r="BW88" i="11" s="1"/>
  <c r="Z88" i="11"/>
  <c r="BV88" i="11" s="1"/>
  <c r="Y88" i="11"/>
  <c r="BU88" i="11" s="1"/>
  <c r="X88" i="11"/>
  <c r="BT88" i="11" s="1"/>
  <c r="W88" i="11"/>
  <c r="BS88" i="11" s="1"/>
  <c r="V88" i="11"/>
  <c r="BR88" i="11" s="1"/>
  <c r="U88" i="11"/>
  <c r="BQ88" i="11" s="1"/>
  <c r="T88" i="11"/>
  <c r="BP88" i="11" s="1"/>
  <c r="S88" i="11"/>
  <c r="BO88" i="11" s="1"/>
  <c r="AD87" i="11"/>
  <c r="BY87" i="11" s="1"/>
  <c r="AC87" i="11"/>
  <c r="AB87" i="11"/>
  <c r="BX87" i="11" s="1"/>
  <c r="AA87" i="11"/>
  <c r="BW87" i="11" s="1"/>
  <c r="Z87" i="11"/>
  <c r="BV87" i="11" s="1"/>
  <c r="Y87" i="11"/>
  <c r="BU87" i="11" s="1"/>
  <c r="X87" i="11"/>
  <c r="BT87" i="11" s="1"/>
  <c r="W87" i="11"/>
  <c r="BS87" i="11" s="1"/>
  <c r="V87" i="11"/>
  <c r="BR87" i="11" s="1"/>
  <c r="U87" i="11"/>
  <c r="BQ87" i="11" s="1"/>
  <c r="T87" i="11"/>
  <c r="BP87" i="11" s="1"/>
  <c r="S87" i="11"/>
  <c r="BO87" i="11" s="1"/>
  <c r="AD86" i="11"/>
  <c r="BY86" i="11" s="1"/>
  <c r="AC86" i="11"/>
  <c r="AB86" i="11"/>
  <c r="BX86" i="11" s="1"/>
  <c r="AA86" i="11"/>
  <c r="BW86" i="11" s="1"/>
  <c r="Z86" i="11"/>
  <c r="BV86" i="11" s="1"/>
  <c r="Y86" i="11"/>
  <c r="BU86" i="11" s="1"/>
  <c r="X86" i="11"/>
  <c r="BT86" i="11" s="1"/>
  <c r="W86" i="11"/>
  <c r="BS86" i="11" s="1"/>
  <c r="V86" i="11"/>
  <c r="BR86" i="11" s="1"/>
  <c r="U86" i="11"/>
  <c r="BQ86" i="11" s="1"/>
  <c r="T86" i="11"/>
  <c r="BP86" i="11" s="1"/>
  <c r="S86" i="11"/>
  <c r="BO86" i="11" s="1"/>
  <c r="BY85" i="11"/>
  <c r="AD85" i="11"/>
  <c r="AC85" i="11"/>
  <c r="AB85" i="11"/>
  <c r="AA85" i="11"/>
  <c r="BW85" i="11" s="1"/>
  <c r="Z85" i="11"/>
  <c r="BV85" i="11" s="1"/>
  <c r="Y85" i="11"/>
  <c r="BU85" i="11" s="1"/>
  <c r="X85" i="11"/>
  <c r="BT85" i="11" s="1"/>
  <c r="W85" i="11"/>
  <c r="BS85" i="11" s="1"/>
  <c r="V85" i="11"/>
  <c r="BR85" i="11" s="1"/>
  <c r="U85" i="11"/>
  <c r="BQ85" i="11" s="1"/>
  <c r="T85" i="11"/>
  <c r="BP85" i="11" s="1"/>
  <c r="S85" i="11"/>
  <c r="BO85" i="11" s="1"/>
  <c r="AD84" i="11"/>
  <c r="BY84" i="11" s="1"/>
  <c r="AC84" i="11"/>
  <c r="AB84" i="11"/>
  <c r="BX84" i="11" s="1"/>
  <c r="AA84" i="11"/>
  <c r="BW84" i="11" s="1"/>
  <c r="Z84" i="11"/>
  <c r="BV84" i="11" s="1"/>
  <c r="Y84" i="11"/>
  <c r="BU84" i="11" s="1"/>
  <c r="X84" i="11"/>
  <c r="BT84" i="11" s="1"/>
  <c r="W84" i="11"/>
  <c r="BS84" i="11" s="1"/>
  <c r="V84" i="11"/>
  <c r="BR84" i="11" s="1"/>
  <c r="U84" i="11"/>
  <c r="BQ84" i="11" s="1"/>
  <c r="T84" i="11"/>
  <c r="BP84" i="11" s="1"/>
  <c r="S84" i="11"/>
  <c r="BO84" i="11" s="1"/>
  <c r="AD83" i="11"/>
  <c r="BY83" i="11" s="1"/>
  <c r="AC83" i="11"/>
  <c r="AB83" i="11"/>
  <c r="BX83" i="11" s="1"/>
  <c r="AA83" i="11"/>
  <c r="BW83" i="11" s="1"/>
  <c r="Z83" i="11"/>
  <c r="BV83" i="11" s="1"/>
  <c r="Y83" i="11"/>
  <c r="BU83" i="11" s="1"/>
  <c r="X83" i="11"/>
  <c r="BT83" i="11" s="1"/>
  <c r="W83" i="11"/>
  <c r="BS83" i="11" s="1"/>
  <c r="V83" i="11"/>
  <c r="BR83" i="11" s="1"/>
  <c r="U83" i="11"/>
  <c r="BQ83" i="11" s="1"/>
  <c r="T83" i="11"/>
  <c r="BP83" i="11" s="1"/>
  <c r="S83" i="11"/>
  <c r="BO83" i="11" s="1"/>
  <c r="AD82" i="11"/>
  <c r="BY82" i="11" s="1"/>
  <c r="AC82" i="11"/>
  <c r="AB82" i="11"/>
  <c r="BX82" i="11" s="1"/>
  <c r="AA82" i="11"/>
  <c r="BW82" i="11" s="1"/>
  <c r="Z82" i="11"/>
  <c r="BV82" i="11" s="1"/>
  <c r="Y82" i="11"/>
  <c r="BU82" i="11" s="1"/>
  <c r="X82" i="11"/>
  <c r="BT82" i="11" s="1"/>
  <c r="W82" i="11"/>
  <c r="BS82" i="11" s="1"/>
  <c r="V82" i="11"/>
  <c r="BR82" i="11" s="1"/>
  <c r="U82" i="11"/>
  <c r="BQ82" i="11" s="1"/>
  <c r="T82" i="11"/>
  <c r="BP82" i="11" s="1"/>
  <c r="S82" i="11"/>
  <c r="BO82" i="11" s="1"/>
  <c r="BY81" i="11"/>
  <c r="AD81" i="11"/>
  <c r="AC81" i="11"/>
  <c r="AB81" i="11"/>
  <c r="AA81" i="11"/>
  <c r="BW81" i="11" s="1"/>
  <c r="Z81" i="11"/>
  <c r="BV81" i="11" s="1"/>
  <c r="Y81" i="11"/>
  <c r="BU81" i="11" s="1"/>
  <c r="X81" i="11"/>
  <c r="BT81" i="11" s="1"/>
  <c r="W81" i="11"/>
  <c r="BS81" i="11" s="1"/>
  <c r="V81" i="11"/>
  <c r="BR81" i="11" s="1"/>
  <c r="U81" i="11"/>
  <c r="BQ81" i="11" s="1"/>
  <c r="T81" i="11"/>
  <c r="BP81" i="11" s="1"/>
  <c r="S81" i="11"/>
  <c r="BO81" i="11" s="1"/>
  <c r="AD80" i="11"/>
  <c r="BY80" i="11" s="1"/>
  <c r="AC80" i="11"/>
  <c r="AB80" i="11"/>
  <c r="BX80" i="11" s="1"/>
  <c r="AA80" i="11"/>
  <c r="BW80" i="11" s="1"/>
  <c r="Z80" i="11"/>
  <c r="BV80" i="11" s="1"/>
  <c r="Y80" i="11"/>
  <c r="BU80" i="11" s="1"/>
  <c r="X80" i="11"/>
  <c r="BT80" i="11" s="1"/>
  <c r="W80" i="11"/>
  <c r="BS80" i="11" s="1"/>
  <c r="V80" i="11"/>
  <c r="BR80" i="11" s="1"/>
  <c r="U80" i="11"/>
  <c r="BQ80" i="11" s="1"/>
  <c r="T80" i="11"/>
  <c r="BP80" i="11" s="1"/>
  <c r="S80" i="11"/>
  <c r="BO80" i="11" s="1"/>
  <c r="AD79" i="11"/>
  <c r="BY79" i="11" s="1"/>
  <c r="AC79" i="11"/>
  <c r="AB79" i="11"/>
  <c r="BX79" i="11" s="1"/>
  <c r="AA79" i="11"/>
  <c r="BW79" i="11" s="1"/>
  <c r="Z79" i="11"/>
  <c r="BV79" i="11" s="1"/>
  <c r="Y79" i="11"/>
  <c r="BU79" i="11" s="1"/>
  <c r="X79" i="11"/>
  <c r="BT79" i="11" s="1"/>
  <c r="W79" i="11"/>
  <c r="BS79" i="11" s="1"/>
  <c r="V79" i="11"/>
  <c r="BR79" i="11" s="1"/>
  <c r="U79" i="11"/>
  <c r="BQ79" i="11" s="1"/>
  <c r="T79" i="11"/>
  <c r="BP79" i="11" s="1"/>
  <c r="S79" i="11"/>
  <c r="BO79" i="11" s="1"/>
  <c r="AD78" i="11"/>
  <c r="BY78" i="11" s="1"/>
  <c r="AC78" i="11"/>
  <c r="AB78" i="11"/>
  <c r="BX78" i="11" s="1"/>
  <c r="AA78" i="11"/>
  <c r="BW78" i="11" s="1"/>
  <c r="Z78" i="11"/>
  <c r="BV78" i="11" s="1"/>
  <c r="Y78" i="11"/>
  <c r="BU78" i="11" s="1"/>
  <c r="X78" i="11"/>
  <c r="BT78" i="11" s="1"/>
  <c r="W78" i="11"/>
  <c r="BS78" i="11" s="1"/>
  <c r="V78" i="11"/>
  <c r="BR78" i="11" s="1"/>
  <c r="U78" i="11"/>
  <c r="BQ78" i="11" s="1"/>
  <c r="T78" i="11"/>
  <c r="BP78" i="11" s="1"/>
  <c r="S78" i="11"/>
  <c r="BO78" i="11" s="1"/>
  <c r="BY77" i="11"/>
  <c r="AD77" i="11"/>
  <c r="AC77" i="11"/>
  <c r="AC89" i="11" s="1"/>
  <c r="AB77" i="11"/>
  <c r="AA77" i="11"/>
  <c r="BW77" i="11" s="1"/>
  <c r="Z77" i="11"/>
  <c r="BV77" i="11" s="1"/>
  <c r="Y77" i="11"/>
  <c r="BU77" i="11" s="1"/>
  <c r="X77" i="11"/>
  <c r="W77" i="11"/>
  <c r="W89" i="11" s="1"/>
  <c r="BS89" i="11" s="1"/>
  <c r="V77" i="11"/>
  <c r="U77" i="11"/>
  <c r="U89" i="11" s="1"/>
  <c r="BQ89" i="11" s="1"/>
  <c r="T77" i="11"/>
  <c r="S77" i="11"/>
  <c r="BO77" i="11" s="1"/>
  <c r="AC76" i="11"/>
  <c r="AB76" i="11"/>
  <c r="AA76" i="11"/>
  <c r="Z76" i="11"/>
  <c r="Y76" i="11"/>
  <c r="X76" i="11"/>
  <c r="W76" i="11"/>
  <c r="V76" i="11"/>
  <c r="U76" i="11"/>
  <c r="T76" i="11"/>
  <c r="S76" i="11"/>
  <c r="AD75" i="11"/>
  <c r="R74" i="11"/>
  <c r="BY71" i="11"/>
  <c r="AD71" i="11"/>
  <c r="AC71" i="11"/>
  <c r="AB71" i="11"/>
  <c r="AA71" i="11"/>
  <c r="BW71" i="11" s="1"/>
  <c r="Z71" i="11"/>
  <c r="BV71" i="11" s="1"/>
  <c r="Y71" i="11"/>
  <c r="BU71" i="11" s="1"/>
  <c r="X71" i="11"/>
  <c r="BT71" i="11" s="1"/>
  <c r="W71" i="11"/>
  <c r="BS71" i="11" s="1"/>
  <c r="V71" i="11"/>
  <c r="BR71" i="11" s="1"/>
  <c r="U71" i="11"/>
  <c r="BQ71" i="11" s="1"/>
  <c r="T71" i="11"/>
  <c r="BP71" i="11" s="1"/>
  <c r="S71" i="11"/>
  <c r="BO71" i="11" s="1"/>
  <c r="AD70" i="11"/>
  <c r="BY70" i="11" s="1"/>
  <c r="AC70" i="11"/>
  <c r="AB70" i="11"/>
  <c r="AA70" i="11"/>
  <c r="BW70" i="11" s="1"/>
  <c r="Z70" i="11"/>
  <c r="BV70" i="11" s="1"/>
  <c r="Y70" i="11"/>
  <c r="BU70" i="11" s="1"/>
  <c r="X70" i="11"/>
  <c r="BT70" i="11" s="1"/>
  <c r="W70" i="11"/>
  <c r="BS70" i="11" s="1"/>
  <c r="V70" i="11"/>
  <c r="BR70" i="11" s="1"/>
  <c r="U70" i="11"/>
  <c r="BQ70" i="11" s="1"/>
  <c r="T70" i="11"/>
  <c r="BP70" i="11" s="1"/>
  <c r="S70" i="11"/>
  <c r="BO70" i="11" s="1"/>
  <c r="AD69" i="11"/>
  <c r="BY69" i="11" s="1"/>
  <c r="AC69" i="11"/>
  <c r="AB69" i="11"/>
  <c r="AA69" i="11"/>
  <c r="BW69" i="11" s="1"/>
  <c r="Z69" i="11"/>
  <c r="BV69" i="11" s="1"/>
  <c r="Y69" i="11"/>
  <c r="BU69" i="11" s="1"/>
  <c r="X69" i="11"/>
  <c r="BT69" i="11" s="1"/>
  <c r="W69" i="11"/>
  <c r="BS69" i="11" s="1"/>
  <c r="V69" i="11"/>
  <c r="BR69" i="11" s="1"/>
  <c r="U69" i="11"/>
  <c r="BQ69" i="11" s="1"/>
  <c r="T69" i="11"/>
  <c r="BP69" i="11" s="1"/>
  <c r="S69" i="11"/>
  <c r="BO69" i="11" s="1"/>
  <c r="AD68" i="11"/>
  <c r="BY68" i="11" s="1"/>
  <c r="AC68" i="11"/>
  <c r="AB68" i="11"/>
  <c r="BX68" i="11" s="1"/>
  <c r="AA68" i="11"/>
  <c r="BW68" i="11" s="1"/>
  <c r="Z68" i="11"/>
  <c r="BV68" i="11" s="1"/>
  <c r="Y68" i="11"/>
  <c r="BU68" i="11" s="1"/>
  <c r="X68" i="11"/>
  <c r="BT68" i="11" s="1"/>
  <c r="W68" i="11"/>
  <c r="BS68" i="11" s="1"/>
  <c r="V68" i="11"/>
  <c r="BR68" i="11" s="1"/>
  <c r="U68" i="11"/>
  <c r="BQ68" i="11" s="1"/>
  <c r="T68" i="11"/>
  <c r="BP68" i="11" s="1"/>
  <c r="S68" i="11"/>
  <c r="BO68" i="11" s="1"/>
  <c r="BY67" i="11"/>
  <c r="AD67" i="11"/>
  <c r="AC67" i="11"/>
  <c r="AB67" i="11"/>
  <c r="AA67" i="11"/>
  <c r="BW67" i="11" s="1"/>
  <c r="Z67" i="11"/>
  <c r="BV67" i="11" s="1"/>
  <c r="Y67" i="11"/>
  <c r="BU67" i="11" s="1"/>
  <c r="X67" i="11"/>
  <c r="BT67" i="11" s="1"/>
  <c r="W67" i="11"/>
  <c r="BS67" i="11" s="1"/>
  <c r="V67" i="11"/>
  <c r="BR67" i="11" s="1"/>
  <c r="U67" i="11"/>
  <c r="BQ67" i="11" s="1"/>
  <c r="T67" i="11"/>
  <c r="BP67" i="11" s="1"/>
  <c r="S67" i="11"/>
  <c r="BO67" i="11" s="1"/>
  <c r="AD66" i="11"/>
  <c r="BY66" i="11" s="1"/>
  <c r="AC66" i="11"/>
  <c r="AB66" i="11"/>
  <c r="AA66" i="11"/>
  <c r="BW66" i="11" s="1"/>
  <c r="Z66" i="11"/>
  <c r="BV66" i="11" s="1"/>
  <c r="Y66" i="11"/>
  <c r="BU66" i="11" s="1"/>
  <c r="X66" i="11"/>
  <c r="BT66" i="11" s="1"/>
  <c r="W66" i="11"/>
  <c r="BS66" i="11" s="1"/>
  <c r="V66" i="11"/>
  <c r="BR66" i="11" s="1"/>
  <c r="U66" i="11"/>
  <c r="BQ66" i="11" s="1"/>
  <c r="T66" i="11"/>
  <c r="BP66" i="11" s="1"/>
  <c r="S66" i="11"/>
  <c r="BO66" i="11" s="1"/>
  <c r="AD65" i="11"/>
  <c r="BY65" i="11" s="1"/>
  <c r="AC65" i="11"/>
  <c r="AB65" i="11"/>
  <c r="AA65" i="11"/>
  <c r="BW65" i="11" s="1"/>
  <c r="Z65" i="11"/>
  <c r="BV65" i="11" s="1"/>
  <c r="Y65" i="11"/>
  <c r="BU65" i="11" s="1"/>
  <c r="X65" i="11"/>
  <c r="BT65" i="11" s="1"/>
  <c r="W65" i="11"/>
  <c r="BS65" i="11" s="1"/>
  <c r="V65" i="11"/>
  <c r="BR65" i="11" s="1"/>
  <c r="U65" i="11"/>
  <c r="BQ65" i="11" s="1"/>
  <c r="T65" i="11"/>
  <c r="BP65" i="11" s="1"/>
  <c r="S65" i="11"/>
  <c r="BO65" i="11" s="1"/>
  <c r="AD64" i="11"/>
  <c r="BY64" i="11" s="1"/>
  <c r="AC64" i="11"/>
  <c r="AB64" i="11"/>
  <c r="BX64" i="11" s="1"/>
  <c r="AA64" i="11"/>
  <c r="BW64" i="11" s="1"/>
  <c r="Z64" i="11"/>
  <c r="BV64" i="11" s="1"/>
  <c r="Y64" i="11"/>
  <c r="BU64" i="11" s="1"/>
  <c r="X64" i="11"/>
  <c r="BT64" i="11" s="1"/>
  <c r="W64" i="11"/>
  <c r="BS64" i="11" s="1"/>
  <c r="V64" i="11"/>
  <c r="BR64" i="11" s="1"/>
  <c r="U64" i="11"/>
  <c r="BQ64" i="11" s="1"/>
  <c r="T64" i="11"/>
  <c r="BP64" i="11" s="1"/>
  <c r="S64" i="11"/>
  <c r="BO64" i="11" s="1"/>
  <c r="BY63" i="11"/>
  <c r="AD63" i="11"/>
  <c r="AC63" i="11"/>
  <c r="AB63" i="11"/>
  <c r="AA63" i="11"/>
  <c r="BW63" i="11" s="1"/>
  <c r="Z63" i="11"/>
  <c r="BV63" i="11" s="1"/>
  <c r="Y63" i="11"/>
  <c r="BU63" i="11" s="1"/>
  <c r="X63" i="11"/>
  <c r="BT63" i="11" s="1"/>
  <c r="W63" i="11"/>
  <c r="BS63" i="11" s="1"/>
  <c r="V63" i="11"/>
  <c r="BR63" i="11" s="1"/>
  <c r="U63" i="11"/>
  <c r="BQ63" i="11" s="1"/>
  <c r="T63" i="11"/>
  <c r="BP63" i="11" s="1"/>
  <c r="S63" i="11"/>
  <c r="BO63" i="11" s="1"/>
  <c r="AD62" i="11"/>
  <c r="BY62" i="11" s="1"/>
  <c r="AC62" i="11"/>
  <c r="AB62" i="11"/>
  <c r="AA62" i="11"/>
  <c r="BW62" i="11" s="1"/>
  <c r="Z62" i="11"/>
  <c r="BV62" i="11" s="1"/>
  <c r="Y62" i="11"/>
  <c r="BU62" i="11" s="1"/>
  <c r="X62" i="11"/>
  <c r="BT62" i="11" s="1"/>
  <c r="W62" i="11"/>
  <c r="BS62" i="11" s="1"/>
  <c r="V62" i="11"/>
  <c r="BR62" i="11" s="1"/>
  <c r="U62" i="11"/>
  <c r="BQ62" i="11" s="1"/>
  <c r="T62" i="11"/>
  <c r="BP62" i="11" s="1"/>
  <c r="S62" i="11"/>
  <c r="BO62" i="11" s="1"/>
  <c r="AD61" i="11"/>
  <c r="BY61" i="11" s="1"/>
  <c r="AC61" i="11"/>
  <c r="AB61" i="11"/>
  <c r="AA61" i="11"/>
  <c r="BW61" i="11" s="1"/>
  <c r="Z61" i="11"/>
  <c r="BV61" i="11" s="1"/>
  <c r="Y61" i="11"/>
  <c r="BU61" i="11" s="1"/>
  <c r="X61" i="11"/>
  <c r="BT61" i="11" s="1"/>
  <c r="W61" i="11"/>
  <c r="BS61" i="11" s="1"/>
  <c r="V61" i="11"/>
  <c r="BR61" i="11" s="1"/>
  <c r="U61" i="11"/>
  <c r="BQ61" i="11" s="1"/>
  <c r="T61" i="11"/>
  <c r="BP61" i="11" s="1"/>
  <c r="S61" i="11"/>
  <c r="BO61" i="11" s="1"/>
  <c r="AD60" i="11"/>
  <c r="AD72" i="11" s="1"/>
  <c r="BY72" i="11" s="1"/>
  <c r="AC60" i="11"/>
  <c r="AB60" i="11"/>
  <c r="AA60" i="11"/>
  <c r="Z60" i="11"/>
  <c r="Z72" i="11" s="1"/>
  <c r="BV72" i="11" s="1"/>
  <c r="Y60" i="11"/>
  <c r="X60" i="11"/>
  <c r="W60" i="11"/>
  <c r="V60" i="11"/>
  <c r="V72" i="11" s="1"/>
  <c r="BR72" i="11" s="1"/>
  <c r="U60" i="11"/>
  <c r="T60" i="11"/>
  <c r="S60" i="11"/>
  <c r="AC59" i="11"/>
  <c r="AB59" i="11"/>
  <c r="AA59" i="11"/>
  <c r="Z59" i="11"/>
  <c r="Y59" i="11"/>
  <c r="X59" i="11"/>
  <c r="W59" i="11"/>
  <c r="V59" i="11"/>
  <c r="U59" i="11"/>
  <c r="T59" i="11"/>
  <c r="S59" i="11"/>
  <c r="AD58" i="11"/>
  <c r="R57" i="11"/>
  <c r="AD54" i="11"/>
  <c r="BY54" i="11" s="1"/>
  <c r="AC54" i="11"/>
  <c r="AB54" i="11"/>
  <c r="BX54" i="11" s="1"/>
  <c r="AA54" i="11"/>
  <c r="BW54" i="11" s="1"/>
  <c r="Z54" i="11"/>
  <c r="BV54" i="11" s="1"/>
  <c r="Y54" i="11"/>
  <c r="BU54" i="11" s="1"/>
  <c r="X54" i="11"/>
  <c r="BT54" i="11" s="1"/>
  <c r="W54" i="11"/>
  <c r="BS54" i="11" s="1"/>
  <c r="V54" i="11"/>
  <c r="BR54" i="11" s="1"/>
  <c r="U54" i="11"/>
  <c r="BQ54" i="11" s="1"/>
  <c r="T54" i="11"/>
  <c r="BP54" i="11" s="1"/>
  <c r="S54" i="11"/>
  <c r="BO54" i="11" s="1"/>
  <c r="AD53" i="11"/>
  <c r="BY53" i="11" s="1"/>
  <c r="AC53" i="11"/>
  <c r="AB53" i="11"/>
  <c r="BX53" i="11" s="1"/>
  <c r="AA53" i="11"/>
  <c r="BW53" i="11" s="1"/>
  <c r="Z53" i="11"/>
  <c r="BV53" i="11" s="1"/>
  <c r="Y53" i="11"/>
  <c r="BU53" i="11" s="1"/>
  <c r="X53" i="11"/>
  <c r="BT53" i="11" s="1"/>
  <c r="W53" i="11"/>
  <c r="BS53" i="11" s="1"/>
  <c r="V53" i="11"/>
  <c r="BR53" i="11" s="1"/>
  <c r="U53" i="11"/>
  <c r="BQ53" i="11" s="1"/>
  <c r="T53" i="11"/>
  <c r="BP53" i="11" s="1"/>
  <c r="S53" i="11"/>
  <c r="BO53" i="11" s="1"/>
  <c r="AD52" i="11"/>
  <c r="BY52" i="11" s="1"/>
  <c r="AC52" i="11"/>
  <c r="AB52" i="11"/>
  <c r="BX52" i="11" s="1"/>
  <c r="AA52" i="11"/>
  <c r="BW52" i="11" s="1"/>
  <c r="Z52" i="11"/>
  <c r="BV52" i="11" s="1"/>
  <c r="Y52" i="11"/>
  <c r="BU52" i="11" s="1"/>
  <c r="X52" i="11"/>
  <c r="BT52" i="11" s="1"/>
  <c r="W52" i="11"/>
  <c r="BS52" i="11" s="1"/>
  <c r="V52" i="11"/>
  <c r="BR52" i="11" s="1"/>
  <c r="U52" i="11"/>
  <c r="BQ52" i="11" s="1"/>
  <c r="T52" i="11"/>
  <c r="BP52" i="11" s="1"/>
  <c r="S52" i="11"/>
  <c r="BO52" i="11" s="1"/>
  <c r="AD51" i="11"/>
  <c r="BY51" i="11" s="1"/>
  <c r="AC51" i="11"/>
  <c r="AB51" i="11"/>
  <c r="BX51" i="11" s="1"/>
  <c r="AA51" i="11"/>
  <c r="BW51" i="11" s="1"/>
  <c r="Z51" i="11"/>
  <c r="BV51" i="11" s="1"/>
  <c r="Y51" i="11"/>
  <c r="BU51" i="11" s="1"/>
  <c r="X51" i="11"/>
  <c r="BT51" i="11" s="1"/>
  <c r="W51" i="11"/>
  <c r="BS51" i="11" s="1"/>
  <c r="V51" i="11"/>
  <c r="BR51" i="11" s="1"/>
  <c r="U51" i="11"/>
  <c r="BQ51" i="11" s="1"/>
  <c r="T51" i="11"/>
  <c r="BP51" i="11" s="1"/>
  <c r="S51" i="11"/>
  <c r="BO51" i="11" s="1"/>
  <c r="BY50" i="11"/>
  <c r="AD50" i="11"/>
  <c r="AC50" i="11"/>
  <c r="AB50" i="11"/>
  <c r="AA50" i="11"/>
  <c r="BW50" i="11" s="1"/>
  <c r="Z50" i="11"/>
  <c r="BV50" i="11" s="1"/>
  <c r="Y50" i="11"/>
  <c r="BU50" i="11" s="1"/>
  <c r="X50" i="11"/>
  <c r="BT50" i="11" s="1"/>
  <c r="W50" i="11"/>
  <c r="BS50" i="11" s="1"/>
  <c r="V50" i="11"/>
  <c r="BR50" i="11" s="1"/>
  <c r="U50" i="11"/>
  <c r="BQ50" i="11" s="1"/>
  <c r="T50" i="11"/>
  <c r="BP50" i="11" s="1"/>
  <c r="S50" i="11"/>
  <c r="BO50" i="11" s="1"/>
  <c r="AD49" i="11"/>
  <c r="BY49" i="11" s="1"/>
  <c r="AC49" i="11"/>
  <c r="AB49" i="11"/>
  <c r="AA49" i="11"/>
  <c r="BW49" i="11" s="1"/>
  <c r="Z49" i="11"/>
  <c r="BV49" i="11" s="1"/>
  <c r="Y49" i="11"/>
  <c r="BU49" i="11" s="1"/>
  <c r="X49" i="11"/>
  <c r="BT49" i="11" s="1"/>
  <c r="W49" i="11"/>
  <c r="BS49" i="11" s="1"/>
  <c r="V49" i="11"/>
  <c r="BR49" i="11" s="1"/>
  <c r="U49" i="11"/>
  <c r="BQ49" i="11" s="1"/>
  <c r="T49" i="11"/>
  <c r="BP49" i="11" s="1"/>
  <c r="S49" i="11"/>
  <c r="BO49" i="11" s="1"/>
  <c r="AD48" i="11"/>
  <c r="BY48" i="11" s="1"/>
  <c r="AC48" i="11"/>
  <c r="AB48" i="11"/>
  <c r="AA48" i="11"/>
  <c r="BW48" i="11" s="1"/>
  <c r="Z48" i="11"/>
  <c r="BV48" i="11" s="1"/>
  <c r="Y48" i="11"/>
  <c r="BU48" i="11" s="1"/>
  <c r="X48" i="11"/>
  <c r="BT48" i="11" s="1"/>
  <c r="W48" i="11"/>
  <c r="BS48" i="11" s="1"/>
  <c r="V48" i="11"/>
  <c r="BR48" i="11" s="1"/>
  <c r="U48" i="11"/>
  <c r="BQ48" i="11" s="1"/>
  <c r="T48" i="11"/>
  <c r="BP48" i="11" s="1"/>
  <c r="S48" i="11"/>
  <c r="BO48" i="11" s="1"/>
  <c r="AD47" i="11"/>
  <c r="BY47" i="11" s="1"/>
  <c r="AC47" i="11"/>
  <c r="AB47" i="11"/>
  <c r="AA47" i="11"/>
  <c r="BW47" i="11" s="1"/>
  <c r="Z47" i="11"/>
  <c r="BV47" i="11" s="1"/>
  <c r="Y47" i="11"/>
  <c r="BU47" i="11" s="1"/>
  <c r="X47" i="11"/>
  <c r="BT47" i="11" s="1"/>
  <c r="W47" i="11"/>
  <c r="BS47" i="11" s="1"/>
  <c r="V47" i="11"/>
  <c r="BR47" i="11" s="1"/>
  <c r="U47" i="11"/>
  <c r="BQ47" i="11" s="1"/>
  <c r="T47" i="11"/>
  <c r="BP47" i="11" s="1"/>
  <c r="S47" i="11"/>
  <c r="BO47" i="11" s="1"/>
  <c r="AD46" i="11"/>
  <c r="BY46" i="11" s="1"/>
  <c r="AC46" i="11"/>
  <c r="AB46" i="11"/>
  <c r="BX46" i="11" s="1"/>
  <c r="AA46" i="11"/>
  <c r="BW46" i="11" s="1"/>
  <c r="Z46" i="11"/>
  <c r="BV46" i="11" s="1"/>
  <c r="Y46" i="11"/>
  <c r="BU46" i="11" s="1"/>
  <c r="X46" i="11"/>
  <c r="BT46" i="11" s="1"/>
  <c r="W46" i="11"/>
  <c r="BS46" i="11" s="1"/>
  <c r="V46" i="11"/>
  <c r="BR46" i="11" s="1"/>
  <c r="U46" i="11"/>
  <c r="BQ46" i="11" s="1"/>
  <c r="T46" i="11"/>
  <c r="BP46" i="11" s="1"/>
  <c r="S46" i="11"/>
  <c r="BO46" i="11" s="1"/>
  <c r="AD45" i="11"/>
  <c r="BY45" i="11" s="1"/>
  <c r="AC45" i="11"/>
  <c r="AB45" i="11"/>
  <c r="BX45" i="11" s="1"/>
  <c r="AA45" i="11"/>
  <c r="BW45" i="11" s="1"/>
  <c r="Z45" i="11"/>
  <c r="BV45" i="11" s="1"/>
  <c r="Y45" i="11"/>
  <c r="BU45" i="11" s="1"/>
  <c r="X45" i="11"/>
  <c r="BT45" i="11" s="1"/>
  <c r="W45" i="11"/>
  <c r="BS45" i="11" s="1"/>
  <c r="V45" i="11"/>
  <c r="BR45" i="11" s="1"/>
  <c r="U45" i="11"/>
  <c r="BQ45" i="11" s="1"/>
  <c r="T45" i="11"/>
  <c r="BP45" i="11" s="1"/>
  <c r="S45" i="11"/>
  <c r="BO45" i="11" s="1"/>
  <c r="AD44" i="11"/>
  <c r="BY44" i="11" s="1"/>
  <c r="AC44" i="11"/>
  <c r="AB44" i="11"/>
  <c r="BX44" i="11" s="1"/>
  <c r="AA44" i="11"/>
  <c r="BW44" i="11" s="1"/>
  <c r="Z44" i="11"/>
  <c r="BV44" i="11" s="1"/>
  <c r="Y44" i="11"/>
  <c r="BU44" i="11" s="1"/>
  <c r="X44" i="11"/>
  <c r="BT44" i="11" s="1"/>
  <c r="W44" i="11"/>
  <c r="BS44" i="11" s="1"/>
  <c r="V44" i="11"/>
  <c r="BR44" i="11" s="1"/>
  <c r="U44" i="11"/>
  <c r="BQ44" i="11" s="1"/>
  <c r="T44" i="11"/>
  <c r="BP44" i="11" s="1"/>
  <c r="S44" i="11"/>
  <c r="BO44" i="11" s="1"/>
  <c r="AD43" i="11"/>
  <c r="AD55" i="11" s="1"/>
  <c r="BY55" i="11" s="1"/>
  <c r="AC43" i="11"/>
  <c r="AB43" i="11"/>
  <c r="AB55" i="11" s="1"/>
  <c r="AA43" i="11"/>
  <c r="Z43" i="11"/>
  <c r="BV43" i="11" s="1"/>
  <c r="Y43" i="11"/>
  <c r="X43" i="11"/>
  <c r="X55" i="11" s="1"/>
  <c r="BT55" i="11" s="1"/>
  <c r="W43" i="11"/>
  <c r="V43" i="11"/>
  <c r="BR43" i="11" s="1"/>
  <c r="U43" i="11"/>
  <c r="BQ43" i="11" s="1"/>
  <c r="T43" i="11"/>
  <c r="T55" i="11" s="1"/>
  <c r="BP55" i="11" s="1"/>
  <c r="S43" i="11"/>
  <c r="AC42" i="11"/>
  <c r="AB42" i="11"/>
  <c r="AA42" i="11"/>
  <c r="Z42" i="11"/>
  <c r="Y42" i="11"/>
  <c r="X42" i="11"/>
  <c r="W42" i="11"/>
  <c r="V42" i="11"/>
  <c r="U42" i="11"/>
  <c r="T42" i="11"/>
  <c r="S42" i="11"/>
  <c r="AD41" i="11"/>
  <c r="R40" i="11"/>
  <c r="BY22" i="11"/>
  <c r="BW22" i="11"/>
  <c r="BV22" i="11"/>
  <c r="BU22" i="11"/>
  <c r="BT22" i="11"/>
  <c r="BS22" i="11"/>
  <c r="BR22" i="11"/>
  <c r="BQ22" i="11"/>
  <c r="BP22" i="11"/>
  <c r="BO22" i="11"/>
  <c r="BY21" i="11"/>
  <c r="BX21" i="11"/>
  <c r="BW21" i="11"/>
  <c r="BV21" i="11"/>
  <c r="BU21" i="11"/>
  <c r="BT21" i="11"/>
  <c r="BS21" i="11"/>
  <c r="BR21" i="11"/>
  <c r="BQ21" i="11"/>
  <c r="BP21" i="11"/>
  <c r="BO21" i="11"/>
  <c r="BY20" i="11"/>
  <c r="BX20" i="11"/>
  <c r="BW20" i="11"/>
  <c r="BV20" i="11"/>
  <c r="BU20" i="11"/>
  <c r="BT20" i="11"/>
  <c r="BS20" i="11"/>
  <c r="BR20" i="11"/>
  <c r="BQ20" i="11"/>
  <c r="BP20" i="11"/>
  <c r="BO20" i="11"/>
  <c r="BY19" i="11"/>
  <c r="BW19" i="11"/>
  <c r="BV19" i="11"/>
  <c r="BU19" i="11"/>
  <c r="BT19" i="11"/>
  <c r="BS19" i="11"/>
  <c r="BR19" i="11"/>
  <c r="BQ19" i="11"/>
  <c r="BP19" i="11"/>
  <c r="BO19" i="11"/>
  <c r="BY18" i="11"/>
  <c r="BW18" i="11"/>
  <c r="BV18" i="11"/>
  <c r="BU18" i="11"/>
  <c r="BT18" i="11"/>
  <c r="BS18" i="11"/>
  <c r="BR18" i="11"/>
  <c r="BQ18" i="11"/>
  <c r="BP18" i="11"/>
  <c r="BO18" i="11"/>
  <c r="BY17" i="11"/>
  <c r="BX17" i="11"/>
  <c r="BW17" i="11"/>
  <c r="BV17" i="11"/>
  <c r="BU17" i="11"/>
  <c r="BT17" i="11"/>
  <c r="BS17" i="11"/>
  <c r="BR17" i="11"/>
  <c r="BQ17" i="11"/>
  <c r="BP17" i="11"/>
  <c r="BO17" i="11"/>
  <c r="BY16" i="11"/>
  <c r="BX16" i="11"/>
  <c r="BW16" i="11"/>
  <c r="BV16" i="11"/>
  <c r="BU16" i="11"/>
  <c r="BT16" i="11"/>
  <c r="BS16" i="11"/>
  <c r="BR16" i="11"/>
  <c r="BQ16" i="11"/>
  <c r="BP16" i="11"/>
  <c r="BO16" i="11"/>
  <c r="BY15" i="11"/>
  <c r="BW15" i="11"/>
  <c r="BV15" i="11"/>
  <c r="BU15" i="11"/>
  <c r="BT15" i="11"/>
  <c r="BS15" i="11"/>
  <c r="BR15" i="11"/>
  <c r="BQ15" i="11"/>
  <c r="BP15" i="11"/>
  <c r="BO15" i="11"/>
  <c r="BY14" i="11"/>
  <c r="BW14" i="11"/>
  <c r="BV14" i="11"/>
  <c r="BU14" i="11"/>
  <c r="BT14" i="11"/>
  <c r="BS14" i="11"/>
  <c r="BR14" i="11"/>
  <c r="BQ14" i="11"/>
  <c r="BP14" i="11"/>
  <c r="BO14" i="11"/>
  <c r="BY13" i="11"/>
  <c r="BX13" i="11"/>
  <c r="BW13" i="11"/>
  <c r="BV13" i="11"/>
  <c r="BU13" i="11"/>
  <c r="BT13" i="11"/>
  <c r="BS13" i="11"/>
  <c r="BR13" i="11"/>
  <c r="BQ13" i="11"/>
  <c r="BP13" i="11"/>
  <c r="BO13" i="11"/>
  <c r="BY12" i="11"/>
  <c r="BX12" i="11"/>
  <c r="BW12" i="11"/>
  <c r="BV12" i="11"/>
  <c r="BU12" i="11"/>
  <c r="BT12" i="11"/>
  <c r="BS12" i="11"/>
  <c r="BR12" i="11"/>
  <c r="BQ12" i="11"/>
  <c r="BP12" i="11"/>
  <c r="BO12" i="11"/>
  <c r="BY11" i="11"/>
  <c r="BW11" i="11"/>
  <c r="BV11" i="11"/>
  <c r="BU11" i="11"/>
  <c r="BT11" i="11"/>
  <c r="BS11" i="11"/>
  <c r="BR11" i="11"/>
  <c r="BQ11" i="11"/>
  <c r="BP11" i="11"/>
  <c r="BO11" i="11"/>
  <c r="BY10" i="11"/>
  <c r="BW10" i="11"/>
  <c r="BV10" i="11"/>
  <c r="BU10" i="11"/>
  <c r="BT10" i="11"/>
  <c r="BS10" i="11"/>
  <c r="BR10" i="11"/>
  <c r="BQ10" i="11"/>
  <c r="BP10" i="11"/>
  <c r="BO10" i="11"/>
  <c r="X65" i="6"/>
  <c r="W65" i="6"/>
  <c r="V65" i="6"/>
  <c r="U65" i="6"/>
  <c r="S65" i="6"/>
  <c r="R65" i="6"/>
  <c r="Q65" i="6"/>
  <c r="P65" i="6"/>
  <c r="X64" i="6"/>
  <c r="W64" i="6"/>
  <c r="V64" i="6"/>
  <c r="U64" i="6"/>
  <c r="S64" i="6"/>
  <c r="R64" i="6"/>
  <c r="Q64" i="6"/>
  <c r="P64" i="6"/>
  <c r="X63" i="6"/>
  <c r="W63" i="6"/>
  <c r="V63" i="6"/>
  <c r="U63" i="6"/>
  <c r="S63" i="6"/>
  <c r="R63" i="6"/>
  <c r="Q63" i="6"/>
  <c r="P63" i="6"/>
  <c r="X62" i="6"/>
  <c r="W62" i="6"/>
  <c r="V62" i="6"/>
  <c r="U62" i="6"/>
  <c r="S62" i="6"/>
  <c r="R62" i="6"/>
  <c r="Q62" i="6"/>
  <c r="P62" i="6"/>
  <c r="W38" i="6"/>
  <c r="V38" i="6"/>
  <c r="U38" i="6"/>
  <c r="T38" i="6"/>
  <c r="S38" i="6"/>
  <c r="R38" i="6"/>
  <c r="Q38" i="6"/>
  <c r="P38" i="6"/>
  <c r="O38" i="6"/>
  <c r="W37" i="6"/>
  <c r="V37" i="6"/>
  <c r="U37" i="6"/>
  <c r="T37" i="6"/>
  <c r="S37" i="6"/>
  <c r="R37" i="6"/>
  <c r="Q37" i="6"/>
  <c r="P37" i="6"/>
  <c r="W36" i="6"/>
  <c r="V36" i="6"/>
  <c r="U36" i="6"/>
  <c r="T36" i="6"/>
  <c r="S36" i="6"/>
  <c r="R36" i="6"/>
  <c r="Q36" i="6"/>
  <c r="P36" i="6"/>
  <c r="W35" i="6"/>
  <c r="V35" i="6"/>
  <c r="U35" i="6"/>
  <c r="T35" i="6"/>
  <c r="S35" i="6"/>
  <c r="R35" i="6"/>
  <c r="Q35" i="6"/>
  <c r="P35" i="6"/>
  <c r="W34" i="6"/>
  <c r="V34" i="6"/>
  <c r="U34" i="6"/>
  <c r="T34" i="6"/>
  <c r="S34" i="6"/>
  <c r="R34" i="6"/>
  <c r="Q34" i="6"/>
  <c r="P34" i="6"/>
  <c r="W33" i="6"/>
  <c r="V33" i="6"/>
  <c r="U33" i="6"/>
  <c r="T33" i="6"/>
  <c r="S33" i="6"/>
  <c r="R33" i="6"/>
  <c r="Q33" i="6"/>
  <c r="P33" i="6"/>
  <c r="W32" i="6"/>
  <c r="V32" i="6"/>
  <c r="U32" i="6"/>
  <c r="T32" i="6"/>
  <c r="S32" i="6"/>
  <c r="R32" i="6"/>
  <c r="Q32" i="6"/>
  <c r="P32" i="6"/>
  <c r="W31" i="6"/>
  <c r="V31" i="6"/>
  <c r="U31" i="6"/>
  <c r="T31" i="6"/>
  <c r="S31" i="6"/>
  <c r="R31" i="6"/>
  <c r="Q31" i="6"/>
  <c r="P31" i="6"/>
  <c r="W30" i="6"/>
  <c r="V30" i="6"/>
  <c r="U30" i="6"/>
  <c r="T30" i="6"/>
  <c r="S30" i="6"/>
  <c r="R30" i="6"/>
  <c r="Q30" i="6"/>
  <c r="P30" i="6"/>
  <c r="W29" i="6"/>
  <c r="V29" i="6"/>
  <c r="U29" i="6"/>
  <c r="T29" i="6"/>
  <c r="S29" i="6"/>
  <c r="R29" i="6"/>
  <c r="Q29" i="6"/>
  <c r="P29" i="6"/>
  <c r="W28" i="6"/>
  <c r="V28" i="6"/>
  <c r="U28" i="6"/>
  <c r="T28" i="6"/>
  <c r="S28" i="6"/>
  <c r="R28" i="6"/>
  <c r="Q28" i="6"/>
  <c r="P28" i="6"/>
  <c r="W27" i="6"/>
  <c r="V27" i="6"/>
  <c r="U27" i="6"/>
  <c r="T27" i="6"/>
  <c r="R27" i="6"/>
  <c r="Q27" i="6"/>
  <c r="P27" i="6"/>
  <c r="W26" i="6"/>
  <c r="V26" i="6"/>
  <c r="U26" i="6"/>
  <c r="T26" i="6"/>
  <c r="S26" i="6"/>
  <c r="R26" i="6"/>
  <c r="Q26" i="6"/>
  <c r="P26" i="6"/>
  <c r="W25" i="6"/>
  <c r="V25" i="6"/>
  <c r="U25" i="6"/>
  <c r="T25" i="6"/>
  <c r="S25" i="6"/>
  <c r="R25" i="6"/>
  <c r="Q25" i="6"/>
  <c r="P25" i="6"/>
  <c r="W24" i="6"/>
  <c r="V24" i="6"/>
  <c r="U24" i="6"/>
  <c r="T24" i="6"/>
  <c r="S24" i="6"/>
  <c r="R24" i="6"/>
  <c r="Q24" i="6"/>
  <c r="P24" i="6"/>
  <c r="W19" i="6"/>
  <c r="V19" i="6"/>
  <c r="U19" i="6"/>
  <c r="T19" i="6"/>
  <c r="S19" i="6"/>
  <c r="R19" i="6"/>
  <c r="Q19" i="6"/>
  <c r="P19" i="6"/>
  <c r="W18" i="6"/>
  <c r="V18" i="6"/>
  <c r="U18" i="6"/>
  <c r="T18" i="6"/>
  <c r="S18" i="6"/>
  <c r="R18" i="6"/>
  <c r="Q18" i="6"/>
  <c r="P18" i="6"/>
  <c r="O18" i="6"/>
  <c r="O37" i="6" s="1"/>
  <c r="W17" i="6"/>
  <c r="V17" i="6"/>
  <c r="U17" i="6"/>
  <c r="T17" i="6"/>
  <c r="S17" i="6"/>
  <c r="R17" i="6"/>
  <c r="Q17" i="6"/>
  <c r="P17" i="6"/>
  <c r="O17" i="6"/>
  <c r="O36" i="6" s="1"/>
  <c r="W16" i="6"/>
  <c r="V16" i="6"/>
  <c r="U16" i="6"/>
  <c r="T16" i="6"/>
  <c r="S16" i="6"/>
  <c r="R16" i="6"/>
  <c r="Q16" i="6"/>
  <c r="P16" i="6"/>
  <c r="O16" i="6"/>
  <c r="O35" i="6" s="1"/>
  <c r="W15" i="6"/>
  <c r="V15" i="6"/>
  <c r="U15" i="6"/>
  <c r="T15" i="6"/>
  <c r="S15" i="6"/>
  <c r="R15" i="6"/>
  <c r="Q15" i="6"/>
  <c r="P15" i="6"/>
  <c r="O15" i="6"/>
  <c r="O34" i="6" s="1"/>
  <c r="W14" i="6"/>
  <c r="V14" i="6"/>
  <c r="U14" i="6"/>
  <c r="T14" i="6"/>
  <c r="S14" i="6"/>
  <c r="R14" i="6"/>
  <c r="Q14" i="6"/>
  <c r="P14" i="6"/>
  <c r="O14" i="6"/>
  <c r="O33" i="6" s="1"/>
  <c r="W13" i="6"/>
  <c r="V13" i="6"/>
  <c r="U13" i="6"/>
  <c r="T13" i="6"/>
  <c r="S13" i="6"/>
  <c r="R13" i="6"/>
  <c r="Q13" i="6"/>
  <c r="P13" i="6"/>
  <c r="O13" i="6"/>
  <c r="O32" i="6" s="1"/>
  <c r="W12" i="6"/>
  <c r="V12" i="6"/>
  <c r="U12" i="6"/>
  <c r="T12" i="6"/>
  <c r="S12" i="6"/>
  <c r="R12" i="6"/>
  <c r="Q12" i="6"/>
  <c r="P12" i="6"/>
  <c r="O12" i="6"/>
  <c r="O31" i="6" s="1"/>
  <c r="W11" i="6"/>
  <c r="V11" i="6"/>
  <c r="U11" i="6"/>
  <c r="T11" i="6"/>
  <c r="S11" i="6"/>
  <c r="R11" i="6"/>
  <c r="Q11" i="6"/>
  <c r="P11" i="6"/>
  <c r="O11" i="6"/>
  <c r="O30" i="6" s="1"/>
  <c r="W10" i="6"/>
  <c r="V10" i="6"/>
  <c r="U10" i="6"/>
  <c r="T10" i="6"/>
  <c r="S10" i="6"/>
  <c r="R10" i="6"/>
  <c r="Q10" i="6"/>
  <c r="P10" i="6"/>
  <c r="O10" i="6"/>
  <c r="O29" i="6" s="1"/>
  <c r="W9" i="6"/>
  <c r="V9" i="6"/>
  <c r="U9" i="6"/>
  <c r="T9" i="6"/>
  <c r="S9" i="6"/>
  <c r="R9" i="6"/>
  <c r="Q9" i="6"/>
  <c r="P9" i="6"/>
  <c r="O9" i="6"/>
  <c r="O28" i="6" s="1"/>
  <c r="W8" i="6"/>
  <c r="V8" i="6"/>
  <c r="U8" i="6"/>
  <c r="T8" i="6"/>
  <c r="S8" i="6"/>
  <c r="R8" i="6"/>
  <c r="Q8" i="6"/>
  <c r="P8" i="6"/>
  <c r="O8" i="6"/>
  <c r="O27" i="6" s="1"/>
  <c r="W7" i="6"/>
  <c r="V7" i="6"/>
  <c r="U7" i="6"/>
  <c r="T7" i="6"/>
  <c r="S7" i="6"/>
  <c r="R7" i="6"/>
  <c r="Q7" i="6"/>
  <c r="P7" i="6"/>
  <c r="O7" i="6"/>
  <c r="O26" i="6" s="1"/>
  <c r="W6" i="6"/>
  <c r="V6" i="6"/>
  <c r="U6" i="6"/>
  <c r="T6" i="6"/>
  <c r="S6" i="6"/>
  <c r="R6" i="6"/>
  <c r="Q6" i="6"/>
  <c r="P6" i="6"/>
  <c r="O6" i="6"/>
  <c r="O25" i="6" s="1"/>
  <c r="W5" i="6"/>
  <c r="V5" i="6"/>
  <c r="U5" i="6"/>
  <c r="T5" i="6"/>
  <c r="S5" i="6"/>
  <c r="R5" i="6"/>
  <c r="Q5" i="6"/>
  <c r="P5" i="6"/>
  <c r="O5" i="6"/>
  <c r="O24" i="6" s="1"/>
  <c r="W4" i="6"/>
  <c r="W23" i="6" s="1"/>
  <c r="V4" i="6"/>
  <c r="V23" i="6" s="1"/>
  <c r="U4" i="6"/>
  <c r="U23" i="6" s="1"/>
  <c r="T4" i="6"/>
  <c r="T23" i="6" s="1"/>
  <c r="S4" i="6"/>
  <c r="S23" i="6" s="1"/>
  <c r="R4" i="6"/>
  <c r="R23" i="6" s="1"/>
  <c r="Q4" i="6"/>
  <c r="Q23" i="6" s="1"/>
  <c r="P4" i="6"/>
  <c r="P23" i="6" s="1"/>
  <c r="T144" i="5"/>
  <c r="S144" i="5"/>
  <c r="R144" i="5"/>
  <c r="Q144" i="5"/>
  <c r="P144" i="5"/>
  <c r="O144" i="5"/>
  <c r="T143" i="5"/>
  <c r="S143" i="5"/>
  <c r="R143" i="5"/>
  <c r="Q143" i="5"/>
  <c r="P143" i="5"/>
  <c r="T142" i="5"/>
  <c r="S142" i="5"/>
  <c r="R142" i="5"/>
  <c r="Q142" i="5"/>
  <c r="P142" i="5"/>
  <c r="T141" i="5"/>
  <c r="S141" i="5"/>
  <c r="R141" i="5"/>
  <c r="Q141" i="5"/>
  <c r="P141" i="5"/>
  <c r="T140" i="5"/>
  <c r="S140" i="5"/>
  <c r="R140" i="5"/>
  <c r="Q140" i="5"/>
  <c r="P140" i="5"/>
  <c r="T139" i="5"/>
  <c r="S139" i="5"/>
  <c r="R139" i="5"/>
  <c r="Q139" i="5"/>
  <c r="P139" i="5"/>
  <c r="T138" i="5"/>
  <c r="S138" i="5"/>
  <c r="R138" i="5"/>
  <c r="Q138" i="5"/>
  <c r="P138" i="5"/>
  <c r="T137" i="5"/>
  <c r="S137" i="5"/>
  <c r="R137" i="5"/>
  <c r="Q137" i="5"/>
  <c r="P137" i="5"/>
  <c r="T136" i="5"/>
  <c r="S136" i="5"/>
  <c r="R136" i="5"/>
  <c r="Q136" i="5"/>
  <c r="P136" i="5"/>
  <c r="T135" i="5"/>
  <c r="S135" i="5"/>
  <c r="R135" i="5"/>
  <c r="Q135" i="5"/>
  <c r="P135" i="5"/>
  <c r="T134" i="5"/>
  <c r="S134" i="5"/>
  <c r="R134" i="5"/>
  <c r="Q134" i="5"/>
  <c r="P134" i="5"/>
  <c r="T133" i="5"/>
  <c r="S133" i="5"/>
  <c r="R133" i="5"/>
  <c r="Q133" i="5"/>
  <c r="P133" i="5"/>
  <c r="T128" i="5"/>
  <c r="S128" i="5"/>
  <c r="R128" i="5"/>
  <c r="Q128" i="5"/>
  <c r="P128" i="5"/>
  <c r="T127" i="5"/>
  <c r="S127" i="5"/>
  <c r="R127" i="5"/>
  <c r="Q127" i="5"/>
  <c r="P127" i="5"/>
  <c r="O127" i="5"/>
  <c r="O143" i="5" s="1"/>
  <c r="T126" i="5"/>
  <c r="S126" i="5"/>
  <c r="R126" i="5"/>
  <c r="Q126" i="5"/>
  <c r="P126" i="5"/>
  <c r="O126" i="5"/>
  <c r="O142" i="5" s="1"/>
  <c r="T125" i="5"/>
  <c r="S125" i="5"/>
  <c r="R125" i="5"/>
  <c r="Q125" i="5"/>
  <c r="P125" i="5"/>
  <c r="O125" i="5"/>
  <c r="O141" i="5" s="1"/>
  <c r="T124" i="5"/>
  <c r="S124" i="5"/>
  <c r="R124" i="5"/>
  <c r="Q124" i="5"/>
  <c r="P124" i="5"/>
  <c r="O124" i="5"/>
  <c r="O140" i="5" s="1"/>
  <c r="T123" i="5"/>
  <c r="S123" i="5"/>
  <c r="R123" i="5"/>
  <c r="Q123" i="5"/>
  <c r="P123" i="5"/>
  <c r="O123" i="5"/>
  <c r="O139" i="5" s="1"/>
  <c r="T122" i="5"/>
  <c r="S122" i="5"/>
  <c r="R122" i="5"/>
  <c r="Q122" i="5"/>
  <c r="P122" i="5"/>
  <c r="O122" i="5"/>
  <c r="O138" i="5" s="1"/>
  <c r="T121" i="5"/>
  <c r="S121" i="5"/>
  <c r="R121" i="5"/>
  <c r="Q121" i="5"/>
  <c r="P121" i="5"/>
  <c r="O121" i="5"/>
  <c r="O137" i="5" s="1"/>
  <c r="T120" i="5"/>
  <c r="S120" i="5"/>
  <c r="R120" i="5"/>
  <c r="Q120" i="5"/>
  <c r="P120" i="5"/>
  <c r="O120" i="5"/>
  <c r="O136" i="5" s="1"/>
  <c r="T119" i="5"/>
  <c r="S119" i="5"/>
  <c r="R119" i="5"/>
  <c r="Q119" i="5"/>
  <c r="P119" i="5"/>
  <c r="O119" i="5"/>
  <c r="O135" i="5" s="1"/>
  <c r="T118" i="5"/>
  <c r="S118" i="5"/>
  <c r="R118" i="5"/>
  <c r="Q118" i="5"/>
  <c r="P118" i="5"/>
  <c r="O118" i="5"/>
  <c r="O134" i="5" s="1"/>
  <c r="T117" i="5"/>
  <c r="S117" i="5"/>
  <c r="R117" i="5"/>
  <c r="Q117" i="5"/>
  <c r="P117" i="5"/>
  <c r="O117" i="5"/>
  <c r="O133" i="5" s="1"/>
  <c r="T116" i="5"/>
  <c r="T132" i="5" s="1"/>
  <c r="S116" i="5"/>
  <c r="S132" i="5" s="1"/>
  <c r="R116" i="5"/>
  <c r="R132" i="5" s="1"/>
  <c r="Q116" i="5"/>
  <c r="Q132" i="5" s="1"/>
  <c r="P116" i="5"/>
  <c r="P132" i="5" s="1"/>
  <c r="Z104" i="5"/>
  <c r="Y104" i="5"/>
  <c r="X104" i="5"/>
  <c r="W104" i="5"/>
  <c r="V104" i="5"/>
  <c r="U104" i="5"/>
  <c r="T104" i="5"/>
  <c r="S104" i="5"/>
  <c r="R104" i="5"/>
  <c r="Y103" i="5"/>
  <c r="Z103" i="5" s="1"/>
  <c r="AJ63" i="5" s="1"/>
  <c r="X103" i="5"/>
  <c r="W103" i="5"/>
  <c r="V103" i="5"/>
  <c r="U103" i="5"/>
  <c r="T103" i="5"/>
  <c r="S103" i="5"/>
  <c r="R103" i="5"/>
  <c r="Y102" i="5"/>
  <c r="Z102" i="5" s="1"/>
  <c r="AJ62" i="5" s="1"/>
  <c r="AP73" i="5" s="1"/>
  <c r="X102" i="5"/>
  <c r="W102" i="5"/>
  <c r="V102" i="5"/>
  <c r="U102" i="5"/>
  <c r="T102" i="5"/>
  <c r="S102" i="5"/>
  <c r="R102" i="5"/>
  <c r="Y101" i="5"/>
  <c r="Z101" i="5" s="1"/>
  <c r="AJ61" i="5" s="1"/>
  <c r="X101" i="5"/>
  <c r="W101" i="5"/>
  <c r="V101" i="5"/>
  <c r="U101" i="5"/>
  <c r="T101" i="5"/>
  <c r="S101" i="5"/>
  <c r="R101" i="5"/>
  <c r="Z100" i="5"/>
  <c r="AJ60" i="5" s="1"/>
  <c r="Y100" i="5"/>
  <c r="X100" i="5"/>
  <c r="W100" i="5"/>
  <c r="V100" i="5"/>
  <c r="U100" i="5"/>
  <c r="T100" i="5"/>
  <c r="S100" i="5"/>
  <c r="R100" i="5"/>
  <c r="Y99" i="5"/>
  <c r="Z99" i="5" s="1"/>
  <c r="AJ59" i="5" s="1"/>
  <c r="X99" i="5"/>
  <c r="W99" i="5"/>
  <c r="V99" i="5"/>
  <c r="U99" i="5"/>
  <c r="T99" i="5"/>
  <c r="S99" i="5"/>
  <c r="R99" i="5"/>
  <c r="Y98" i="5"/>
  <c r="Z98" i="5" s="1"/>
  <c r="AJ58" i="5" s="1"/>
  <c r="AL73" i="5" s="1"/>
  <c r="X98" i="5"/>
  <c r="W98" i="5"/>
  <c r="V98" i="5"/>
  <c r="U98" i="5"/>
  <c r="T98" i="5"/>
  <c r="S98" i="5"/>
  <c r="R98" i="5"/>
  <c r="Y97" i="5"/>
  <c r="Z97" i="5" s="1"/>
  <c r="AJ57" i="5" s="1"/>
  <c r="X97" i="5"/>
  <c r="W97" i="5"/>
  <c r="V97" i="5"/>
  <c r="U97" i="5"/>
  <c r="T97" i="5"/>
  <c r="S97" i="5"/>
  <c r="R97" i="5"/>
  <c r="Z96" i="5"/>
  <c r="AJ56" i="5" s="1"/>
  <c r="Y96" i="5"/>
  <c r="X96" i="5"/>
  <c r="W96" i="5"/>
  <c r="V96" i="5"/>
  <c r="U96" i="5"/>
  <c r="T96" i="5"/>
  <c r="S96" i="5"/>
  <c r="R96" i="5"/>
  <c r="Y95" i="5"/>
  <c r="Z95" i="5" s="1"/>
  <c r="AJ55" i="5" s="1"/>
  <c r="X95" i="5"/>
  <c r="W95" i="5"/>
  <c r="V95" i="5"/>
  <c r="U95" i="5"/>
  <c r="T95" i="5"/>
  <c r="S95" i="5"/>
  <c r="R95" i="5"/>
  <c r="Y94" i="5"/>
  <c r="Z94" i="5" s="1"/>
  <c r="AJ54" i="5" s="1"/>
  <c r="AH73" i="5" s="1"/>
  <c r="X94" i="5"/>
  <c r="W94" i="5"/>
  <c r="V94" i="5"/>
  <c r="U94" i="5"/>
  <c r="T94" i="5"/>
  <c r="S94" i="5"/>
  <c r="R94" i="5"/>
  <c r="Y93" i="5"/>
  <c r="Z93" i="5" s="1"/>
  <c r="AJ53" i="5" s="1"/>
  <c r="X93" i="5"/>
  <c r="W93" i="5"/>
  <c r="V93" i="5"/>
  <c r="U93" i="5"/>
  <c r="T93" i="5"/>
  <c r="S93" i="5"/>
  <c r="R93" i="5"/>
  <c r="Z76" i="5"/>
  <c r="AI64" i="5" s="1"/>
  <c r="Y76" i="5"/>
  <c r="X76" i="5"/>
  <c r="W76" i="5"/>
  <c r="V76" i="5"/>
  <c r="U76" i="5"/>
  <c r="T76" i="5"/>
  <c r="S76" i="5"/>
  <c r="R76" i="5"/>
  <c r="Y75" i="5"/>
  <c r="Z75" i="5" s="1"/>
  <c r="AI63" i="5" s="1"/>
  <c r="X75" i="5"/>
  <c r="W75" i="5"/>
  <c r="V75" i="5"/>
  <c r="U75" i="5"/>
  <c r="T75" i="5"/>
  <c r="S75" i="5"/>
  <c r="R75" i="5"/>
  <c r="Y74" i="5"/>
  <c r="Z74" i="5" s="1"/>
  <c r="AI62" i="5" s="1"/>
  <c r="AP72" i="5" s="1"/>
  <c r="X74" i="5"/>
  <c r="W74" i="5"/>
  <c r="V74" i="5"/>
  <c r="U74" i="5"/>
  <c r="T74" i="5"/>
  <c r="S74" i="5"/>
  <c r="R74" i="5"/>
  <c r="Z73" i="5"/>
  <c r="Y73" i="5"/>
  <c r="X73" i="5"/>
  <c r="W73" i="5"/>
  <c r="V73" i="5"/>
  <c r="U73" i="5"/>
  <c r="T73" i="5"/>
  <c r="S73" i="5"/>
  <c r="R73" i="5"/>
  <c r="Y72" i="5"/>
  <c r="Z72" i="5" s="1"/>
  <c r="AI60" i="5" s="1"/>
  <c r="X72" i="5"/>
  <c r="W72" i="5"/>
  <c r="V72" i="5"/>
  <c r="U72" i="5"/>
  <c r="T72" i="5"/>
  <c r="S72" i="5"/>
  <c r="R72" i="5"/>
  <c r="Z71" i="5"/>
  <c r="AI59" i="5" s="1"/>
  <c r="Y71" i="5"/>
  <c r="X71" i="5"/>
  <c r="W71" i="5"/>
  <c r="V71" i="5"/>
  <c r="U71" i="5"/>
  <c r="T71" i="5"/>
  <c r="S71" i="5"/>
  <c r="R71" i="5"/>
  <c r="Y70" i="5"/>
  <c r="Z70" i="5" s="1"/>
  <c r="AI58" i="5" s="1"/>
  <c r="X70" i="5"/>
  <c r="W70" i="5"/>
  <c r="V70" i="5"/>
  <c r="U70" i="5"/>
  <c r="T70" i="5"/>
  <c r="S70" i="5"/>
  <c r="R70" i="5"/>
  <c r="Y69" i="5"/>
  <c r="Z69" i="5" s="1"/>
  <c r="AI57" i="5" s="1"/>
  <c r="X69" i="5"/>
  <c r="W69" i="5"/>
  <c r="V69" i="5"/>
  <c r="U69" i="5"/>
  <c r="T69" i="5"/>
  <c r="S69" i="5"/>
  <c r="R69" i="5"/>
  <c r="Z68" i="5"/>
  <c r="AI56" i="5" s="1"/>
  <c r="Y68" i="5"/>
  <c r="X68" i="5"/>
  <c r="W68" i="5"/>
  <c r="V68" i="5"/>
  <c r="U68" i="5"/>
  <c r="T68" i="5"/>
  <c r="S68" i="5"/>
  <c r="R68" i="5"/>
  <c r="Y67" i="5"/>
  <c r="Z67" i="5" s="1"/>
  <c r="AI55" i="5" s="1"/>
  <c r="X67" i="5"/>
  <c r="W67" i="5"/>
  <c r="V67" i="5"/>
  <c r="U67" i="5"/>
  <c r="T67" i="5"/>
  <c r="S67" i="5"/>
  <c r="R67" i="5"/>
  <c r="Y66" i="5"/>
  <c r="Z66" i="5" s="1"/>
  <c r="AI54" i="5" s="1"/>
  <c r="X66" i="5"/>
  <c r="W66" i="5"/>
  <c r="V66" i="5"/>
  <c r="U66" i="5"/>
  <c r="T66" i="5"/>
  <c r="S66" i="5"/>
  <c r="R66" i="5"/>
  <c r="Y65" i="5"/>
  <c r="Z65" i="5" s="1"/>
  <c r="AI53" i="5" s="1"/>
  <c r="X65" i="5"/>
  <c r="W65" i="5"/>
  <c r="V65" i="5"/>
  <c r="U65" i="5"/>
  <c r="T65" i="5"/>
  <c r="S65" i="5"/>
  <c r="R65" i="5"/>
  <c r="AJ64" i="5"/>
  <c r="AI61" i="5"/>
  <c r="AO72" i="5" s="1"/>
  <c r="AJ52" i="5"/>
  <c r="AI52" i="5"/>
  <c r="AH52" i="5"/>
  <c r="AG52" i="5"/>
  <c r="Y48" i="5"/>
  <c r="Z48" i="5" s="1"/>
  <c r="AH64" i="5" s="1"/>
  <c r="X48" i="5"/>
  <c r="W48" i="5"/>
  <c r="V48" i="5"/>
  <c r="U48" i="5"/>
  <c r="T48" i="5"/>
  <c r="S48" i="5"/>
  <c r="R48" i="5"/>
  <c r="Y47" i="5"/>
  <c r="Z47" i="5" s="1"/>
  <c r="AH63" i="5" s="1"/>
  <c r="X47" i="5"/>
  <c r="W47" i="5"/>
  <c r="V47" i="5"/>
  <c r="U47" i="5"/>
  <c r="T47" i="5"/>
  <c r="S47" i="5"/>
  <c r="R47" i="5"/>
  <c r="Z46" i="5"/>
  <c r="AH62" i="5" s="1"/>
  <c r="Y46" i="5"/>
  <c r="X46" i="5"/>
  <c r="W46" i="5"/>
  <c r="V46" i="5"/>
  <c r="U46" i="5"/>
  <c r="T46" i="5"/>
  <c r="S46" i="5"/>
  <c r="R46" i="5"/>
  <c r="Y45" i="5"/>
  <c r="Z45" i="5" s="1"/>
  <c r="AH61" i="5" s="1"/>
  <c r="X45" i="5"/>
  <c r="W45" i="5"/>
  <c r="V45" i="5"/>
  <c r="U45" i="5"/>
  <c r="T45" i="5"/>
  <c r="S45" i="5"/>
  <c r="R45" i="5"/>
  <c r="Y44" i="5"/>
  <c r="Z44" i="5" s="1"/>
  <c r="AH60" i="5" s="1"/>
  <c r="X44" i="5"/>
  <c r="W44" i="5"/>
  <c r="V44" i="5"/>
  <c r="U44" i="5"/>
  <c r="T44" i="5"/>
  <c r="S44" i="5"/>
  <c r="R44" i="5"/>
  <c r="Y43" i="5"/>
  <c r="Z43" i="5" s="1"/>
  <c r="AH59" i="5" s="1"/>
  <c r="X43" i="5"/>
  <c r="W43" i="5"/>
  <c r="V43" i="5"/>
  <c r="U43" i="5"/>
  <c r="T43" i="5"/>
  <c r="S43" i="5"/>
  <c r="R43" i="5"/>
  <c r="Z42" i="5"/>
  <c r="AH58" i="5" s="1"/>
  <c r="Y42" i="5"/>
  <c r="X42" i="5"/>
  <c r="W42" i="5"/>
  <c r="V42" i="5"/>
  <c r="U42" i="5"/>
  <c r="T42" i="5"/>
  <c r="S42" i="5"/>
  <c r="R42" i="5"/>
  <c r="Y41" i="5"/>
  <c r="Z41" i="5" s="1"/>
  <c r="AH57" i="5" s="1"/>
  <c r="X41" i="5"/>
  <c r="W41" i="5"/>
  <c r="V41" i="5"/>
  <c r="U41" i="5"/>
  <c r="T41" i="5"/>
  <c r="S41" i="5"/>
  <c r="R41" i="5"/>
  <c r="Y40" i="5"/>
  <c r="Z40" i="5" s="1"/>
  <c r="AH56" i="5" s="1"/>
  <c r="X40" i="5"/>
  <c r="W40" i="5"/>
  <c r="V40" i="5"/>
  <c r="U40" i="5"/>
  <c r="T40" i="5"/>
  <c r="S40" i="5"/>
  <c r="R40" i="5"/>
  <c r="Y39" i="5"/>
  <c r="Z39" i="5" s="1"/>
  <c r="AH55" i="5" s="1"/>
  <c r="X39" i="5"/>
  <c r="W39" i="5"/>
  <c r="V39" i="5"/>
  <c r="U39" i="5"/>
  <c r="T39" i="5"/>
  <c r="S39" i="5"/>
  <c r="R39" i="5"/>
  <c r="Z38" i="5"/>
  <c r="AH54" i="5" s="1"/>
  <c r="Y38" i="5"/>
  <c r="X38" i="5"/>
  <c r="W38" i="5"/>
  <c r="V38" i="5"/>
  <c r="U38" i="5"/>
  <c r="T38" i="5"/>
  <c r="S38" i="5"/>
  <c r="R38" i="5"/>
  <c r="Y37" i="5"/>
  <c r="Z37" i="5" s="1"/>
  <c r="AH53" i="5" s="1"/>
  <c r="X37" i="5"/>
  <c r="W37" i="5"/>
  <c r="V37" i="5"/>
  <c r="U37" i="5"/>
  <c r="T37" i="5"/>
  <c r="S37" i="5"/>
  <c r="R37" i="5"/>
  <c r="Y23" i="5"/>
  <c r="Z23" i="5" s="1"/>
  <c r="AG64" i="5" s="1"/>
  <c r="X23" i="5"/>
  <c r="W23" i="5"/>
  <c r="V23" i="5"/>
  <c r="U23" i="5"/>
  <c r="T23" i="5"/>
  <c r="S23" i="5"/>
  <c r="R23" i="5"/>
  <c r="Y22" i="5"/>
  <c r="Z22" i="5" s="1"/>
  <c r="AG63" i="5" s="1"/>
  <c r="X22" i="5"/>
  <c r="W22" i="5"/>
  <c r="V22" i="5"/>
  <c r="U22" i="5"/>
  <c r="T22" i="5"/>
  <c r="S22" i="5"/>
  <c r="R22" i="5"/>
  <c r="Z21" i="5"/>
  <c r="AG62" i="5" s="1"/>
  <c r="Y21" i="5"/>
  <c r="X21" i="5"/>
  <c r="W21" i="5"/>
  <c r="V21" i="5"/>
  <c r="U21" i="5"/>
  <c r="T21" i="5"/>
  <c r="S21" i="5"/>
  <c r="R21" i="5"/>
  <c r="Y20" i="5"/>
  <c r="Z20" i="5" s="1"/>
  <c r="AG61" i="5" s="1"/>
  <c r="X20" i="5"/>
  <c r="W20" i="5"/>
  <c r="V20" i="5"/>
  <c r="U20" i="5"/>
  <c r="T20" i="5"/>
  <c r="S20" i="5"/>
  <c r="R20" i="5"/>
  <c r="Y19" i="5"/>
  <c r="Z19" i="5" s="1"/>
  <c r="AG60" i="5" s="1"/>
  <c r="X19" i="5"/>
  <c r="W19" i="5"/>
  <c r="V19" i="5"/>
  <c r="U19" i="5"/>
  <c r="T19" i="5"/>
  <c r="S19" i="5"/>
  <c r="R19" i="5"/>
  <c r="Y18" i="5"/>
  <c r="Z18" i="5" s="1"/>
  <c r="AG59" i="5" s="1"/>
  <c r="X18" i="5"/>
  <c r="W18" i="5"/>
  <c r="V18" i="5"/>
  <c r="U18" i="5"/>
  <c r="T18" i="5"/>
  <c r="S18" i="5"/>
  <c r="R18" i="5"/>
  <c r="Z17" i="5"/>
  <c r="AG58" i="5" s="1"/>
  <c r="Y17" i="5"/>
  <c r="X17" i="5"/>
  <c r="W17" i="5"/>
  <c r="V17" i="5"/>
  <c r="U17" i="5"/>
  <c r="T17" i="5"/>
  <c r="S17" i="5"/>
  <c r="R17" i="5"/>
  <c r="Y16" i="5"/>
  <c r="Z16" i="5" s="1"/>
  <c r="AG57" i="5" s="1"/>
  <c r="X16" i="5"/>
  <c r="W16" i="5"/>
  <c r="V16" i="5"/>
  <c r="U16" i="5"/>
  <c r="T16" i="5"/>
  <c r="S16" i="5"/>
  <c r="R16" i="5"/>
  <c r="Y15" i="5"/>
  <c r="Z15" i="5" s="1"/>
  <c r="AG56" i="5" s="1"/>
  <c r="X15" i="5"/>
  <c r="W15" i="5"/>
  <c r="V15" i="5"/>
  <c r="U15" i="5"/>
  <c r="T15" i="5"/>
  <c r="S15" i="5"/>
  <c r="R15" i="5"/>
  <c r="Y14" i="5"/>
  <c r="Z14" i="5" s="1"/>
  <c r="AG55" i="5" s="1"/>
  <c r="X14" i="5"/>
  <c r="W14" i="5"/>
  <c r="V14" i="5"/>
  <c r="U14" i="5"/>
  <c r="T14" i="5"/>
  <c r="S14" i="5"/>
  <c r="R14" i="5"/>
  <c r="Y13" i="5"/>
  <c r="Z13" i="5" s="1"/>
  <c r="AG54" i="5" s="1"/>
  <c r="X13" i="5"/>
  <c r="W13" i="5"/>
  <c r="V13" i="5"/>
  <c r="U13" i="5"/>
  <c r="T13" i="5"/>
  <c r="S13" i="5"/>
  <c r="R13" i="5"/>
  <c r="Y12" i="5"/>
  <c r="Z12" i="5" s="1"/>
  <c r="AG53" i="5" s="1"/>
  <c r="X12" i="5"/>
  <c r="W12" i="5"/>
  <c r="V12" i="5"/>
  <c r="U12" i="5"/>
  <c r="T12" i="5"/>
  <c r="S12" i="5"/>
  <c r="R12" i="5"/>
  <c r="AP64" i="5" l="1"/>
  <c r="AR72" i="5"/>
  <c r="AQ64" i="5"/>
  <c r="Q43" i="6"/>
  <c r="U43" i="6"/>
  <c r="Q44" i="6"/>
  <c r="U44" i="6"/>
  <c r="Q45" i="6"/>
  <c r="U45" i="6"/>
  <c r="Q46" i="6"/>
  <c r="V46" i="6"/>
  <c r="R47" i="6"/>
  <c r="V47" i="6"/>
  <c r="R48" i="6"/>
  <c r="V48" i="6"/>
  <c r="R49" i="6"/>
  <c r="V49" i="6"/>
  <c r="R50" i="6"/>
  <c r="V50" i="6"/>
  <c r="R51" i="6"/>
  <c r="V51" i="6"/>
  <c r="R52" i="6"/>
  <c r="V52" i="6"/>
  <c r="R53" i="6"/>
  <c r="V53" i="6"/>
  <c r="R54" i="6"/>
  <c r="V54" i="6"/>
  <c r="R55" i="6"/>
  <c r="V55" i="6"/>
  <c r="R56" i="6"/>
  <c r="V56" i="6"/>
  <c r="Q57" i="6"/>
  <c r="Q61" i="6" s="1"/>
  <c r="U57" i="6"/>
  <c r="V61" i="6" s="1"/>
  <c r="BX10" i="11"/>
  <c r="BX11" i="11"/>
  <c r="BX18" i="11"/>
  <c r="BX19" i="11"/>
  <c r="Y55" i="11"/>
  <c r="BU55" i="11" s="1"/>
  <c r="AC55" i="11"/>
  <c r="BX47" i="11"/>
  <c r="BX48" i="11"/>
  <c r="BX49" i="11"/>
  <c r="BX50" i="11"/>
  <c r="AC72" i="11"/>
  <c r="BX61" i="11"/>
  <c r="BX62" i="11"/>
  <c r="BX63" i="11"/>
  <c r="BX69" i="11"/>
  <c r="BX70" i="11"/>
  <c r="BX71" i="11"/>
  <c r="V89" i="11"/>
  <c r="BR89" i="11" s="1"/>
  <c r="AD89" i="11"/>
  <c r="BY89" i="11" s="1"/>
  <c r="BX81" i="11"/>
  <c r="U106" i="11"/>
  <c r="BQ106" i="11" s="1"/>
  <c r="Y106" i="11"/>
  <c r="BU106" i="11" s="1"/>
  <c r="AC106" i="11"/>
  <c r="BX98" i="11"/>
  <c r="BX99" i="11"/>
  <c r="BX100" i="11"/>
  <c r="BX118" i="11"/>
  <c r="BX119" i="11"/>
  <c r="U140" i="11"/>
  <c r="BQ140" i="11" s="1"/>
  <c r="Y140" i="11"/>
  <c r="BU140" i="11" s="1"/>
  <c r="AC140" i="11"/>
  <c r="BX132" i="11"/>
  <c r="BX133" i="11"/>
  <c r="BX134" i="11"/>
  <c r="BX135" i="11"/>
  <c r="U157" i="11"/>
  <c r="BQ157" i="11" s="1"/>
  <c r="Y157" i="11"/>
  <c r="BU157" i="11" s="1"/>
  <c r="AC157" i="11"/>
  <c r="BX146" i="11"/>
  <c r="BX147" i="11"/>
  <c r="BX148" i="11"/>
  <c r="BX149" i="11"/>
  <c r="T60" i="12"/>
  <c r="BB64" i="12" s="1"/>
  <c r="X60" i="12"/>
  <c r="BF64" i="12" s="1"/>
  <c r="AB60" i="12"/>
  <c r="BJ64" i="12" s="1"/>
  <c r="BF56" i="12"/>
  <c r="S99" i="12"/>
  <c r="BA103" i="12" s="1"/>
  <c r="W99" i="12"/>
  <c r="BE103" i="12" s="1"/>
  <c r="AA99" i="12"/>
  <c r="BI103" i="12" s="1"/>
  <c r="R125" i="12"/>
  <c r="AZ129" i="12" s="1"/>
  <c r="V125" i="12"/>
  <c r="BD129" i="12" s="1"/>
  <c r="Z125" i="12"/>
  <c r="BH129" i="12" s="1"/>
  <c r="BA121" i="12"/>
  <c r="BI121" i="12"/>
  <c r="AH25" i="14"/>
  <c r="AK38" i="25"/>
  <c r="AK135" i="25" s="1"/>
  <c r="AH13" i="14"/>
  <c r="R43" i="6"/>
  <c r="V43" i="6"/>
  <c r="R44" i="6"/>
  <c r="V44" i="6"/>
  <c r="R45" i="6"/>
  <c r="V45" i="6"/>
  <c r="R46" i="6"/>
  <c r="W46" i="6"/>
  <c r="S47" i="6"/>
  <c r="W47" i="6"/>
  <c r="S48" i="6"/>
  <c r="W48" i="6"/>
  <c r="S49" i="6"/>
  <c r="W49" i="6"/>
  <c r="S50" i="6"/>
  <c r="W50" i="6"/>
  <c r="S51" i="6"/>
  <c r="W51" i="6"/>
  <c r="S52" i="6"/>
  <c r="W52" i="6"/>
  <c r="S53" i="6"/>
  <c r="W53" i="6"/>
  <c r="S54" i="6"/>
  <c r="W54" i="6"/>
  <c r="S55" i="6"/>
  <c r="W55" i="6"/>
  <c r="S56" i="6"/>
  <c r="W56" i="6"/>
  <c r="R57" i="6"/>
  <c r="R61" i="6" s="1"/>
  <c r="V57" i="6"/>
  <c r="W61" i="6" s="1"/>
  <c r="AH10" i="14"/>
  <c r="AG110" i="14"/>
  <c r="AH110" i="14" s="1"/>
  <c r="AI38" i="25"/>
  <c r="AI135" i="25" s="1"/>
  <c r="AH55" i="14"/>
  <c r="AH51" i="14"/>
  <c r="AH79" i="14"/>
  <c r="S43" i="6"/>
  <c r="W43" i="6"/>
  <c r="S44" i="6"/>
  <c r="W44" i="6"/>
  <c r="S45" i="6"/>
  <c r="W45" i="6"/>
  <c r="T46" i="6"/>
  <c r="P47" i="6"/>
  <c r="T47" i="6"/>
  <c r="P48" i="6"/>
  <c r="T48" i="6"/>
  <c r="P49" i="6"/>
  <c r="T49" i="6"/>
  <c r="P50" i="6"/>
  <c r="T50" i="6"/>
  <c r="P51" i="6"/>
  <c r="T51" i="6"/>
  <c r="P52" i="6"/>
  <c r="T52" i="6"/>
  <c r="P53" i="6"/>
  <c r="T53" i="6"/>
  <c r="P54" i="6"/>
  <c r="T54" i="6"/>
  <c r="P55" i="6"/>
  <c r="T55" i="6"/>
  <c r="P56" i="6"/>
  <c r="T56" i="6"/>
  <c r="S57" i="6"/>
  <c r="S61" i="6" s="1"/>
  <c r="W57" i="6"/>
  <c r="X61" i="6" s="1"/>
  <c r="BX14" i="11"/>
  <c r="BX15" i="11"/>
  <c r="BX22" i="11"/>
  <c r="S72" i="11"/>
  <c r="BO72" i="11" s="1"/>
  <c r="W72" i="11"/>
  <c r="BS72" i="11" s="1"/>
  <c r="AA72" i="11"/>
  <c r="BW72" i="11" s="1"/>
  <c r="BY60" i="11"/>
  <c r="BX65" i="11"/>
  <c r="BX66" i="11"/>
  <c r="BX67" i="11"/>
  <c r="T89" i="11"/>
  <c r="BP89" i="11" s="1"/>
  <c r="X89" i="11"/>
  <c r="BT89" i="11" s="1"/>
  <c r="BX85" i="11"/>
  <c r="S106" i="11"/>
  <c r="BO106" i="11" s="1"/>
  <c r="W106" i="11"/>
  <c r="BS106" i="11" s="1"/>
  <c r="AA106" i="11"/>
  <c r="BW106" i="11" s="1"/>
  <c r="BS94" i="11"/>
  <c r="BX103" i="11"/>
  <c r="BX104" i="11"/>
  <c r="V123" i="11"/>
  <c r="BR123" i="11" s="1"/>
  <c r="AD123" i="11"/>
  <c r="BY123" i="11" s="1"/>
  <c r="BX114" i="11"/>
  <c r="BX115" i="11"/>
  <c r="BX122" i="11"/>
  <c r="S140" i="11"/>
  <c r="BO140" i="11" s="1"/>
  <c r="W140" i="11"/>
  <c r="BS140" i="11" s="1"/>
  <c r="AA140" i="11"/>
  <c r="BW140" i="11" s="1"/>
  <c r="S157" i="11"/>
  <c r="BO157" i="11" s="1"/>
  <c r="W157" i="11"/>
  <c r="BS157" i="11" s="1"/>
  <c r="AA157" i="11"/>
  <c r="BW157" i="11" s="1"/>
  <c r="BY145" i="11"/>
  <c r="BX154" i="11"/>
  <c r="BX155" i="11"/>
  <c r="BX156" i="11"/>
  <c r="S47" i="12"/>
  <c r="BA51" i="12" s="1"/>
  <c r="W47" i="12"/>
  <c r="BE51" i="12" s="1"/>
  <c r="R60" i="12"/>
  <c r="AZ64" i="12" s="1"/>
  <c r="V60" i="12"/>
  <c r="BD64" i="12" s="1"/>
  <c r="Z60" i="12"/>
  <c r="BH64" i="12" s="1"/>
  <c r="BB56" i="12"/>
  <c r="BJ56" i="12"/>
  <c r="BA95" i="12"/>
  <c r="BE121" i="12"/>
  <c r="AH35" i="14"/>
  <c r="AH31" i="14"/>
  <c r="AJ38" i="25"/>
  <c r="AJ135" i="25" s="1"/>
  <c r="AH38" i="25"/>
  <c r="AH135" i="25" s="1"/>
  <c r="P43" i="6"/>
  <c r="T43" i="6"/>
  <c r="P44" i="6"/>
  <c r="T44" i="6"/>
  <c r="P45" i="6"/>
  <c r="T45" i="6"/>
  <c r="P46" i="6"/>
  <c r="U46" i="6"/>
  <c r="Q47" i="6"/>
  <c r="U47" i="6"/>
  <c r="Q48" i="6"/>
  <c r="U48" i="6"/>
  <c r="Q49" i="6"/>
  <c r="U49" i="6"/>
  <c r="Q50" i="6"/>
  <c r="U50" i="6"/>
  <c r="Q51" i="6"/>
  <c r="U51" i="6"/>
  <c r="Q52" i="6"/>
  <c r="U52" i="6"/>
  <c r="Q53" i="6"/>
  <c r="U53" i="6"/>
  <c r="Q54" i="6"/>
  <c r="U54" i="6"/>
  <c r="Q55" i="6"/>
  <c r="U55" i="6"/>
  <c r="Q56" i="6"/>
  <c r="U56" i="6"/>
  <c r="P57" i="6"/>
  <c r="P61" i="6" s="1"/>
  <c r="T57" i="6"/>
  <c r="U61" i="6" s="1"/>
  <c r="BX55" i="11"/>
  <c r="BX140" i="11"/>
  <c r="BX157" i="11"/>
  <c r="AF90" i="14"/>
  <c r="AG90" i="14" s="1"/>
  <c r="AH90" i="14" s="1"/>
  <c r="AF154" i="14"/>
  <c r="AG154" i="14" s="1"/>
  <c r="AH154" i="14" s="1"/>
  <c r="AF153" i="14"/>
  <c r="AF150" i="14"/>
  <c r="AG150" i="14" s="1"/>
  <c r="AH150" i="14" s="1"/>
  <c r="AF149" i="14"/>
  <c r="AG149" i="14" s="1"/>
  <c r="AH149" i="14" s="1"/>
  <c r="AF146" i="14"/>
  <c r="AG146" i="14" s="1"/>
  <c r="AH146" i="14" s="1"/>
  <c r="AF145" i="14"/>
  <c r="AF87" i="14"/>
  <c r="AG87" i="14" s="1"/>
  <c r="AH87" i="14" s="1"/>
  <c r="AF142" i="14"/>
  <c r="AG142" i="14" s="1"/>
  <c r="AH142" i="14" s="1"/>
  <c r="AF131" i="14"/>
  <c r="AG131" i="14" s="1"/>
  <c r="AH131" i="14" s="1"/>
  <c r="AH67" i="14"/>
  <c r="AH73" i="14"/>
  <c r="AH66" i="14"/>
  <c r="AU21" i="36"/>
  <c r="AU23" i="36" s="1"/>
  <c r="AV29" i="36"/>
  <c r="M43" i="25"/>
  <c r="V25" i="25"/>
  <c r="AE25" i="25" s="1"/>
  <c r="M49" i="25"/>
  <c r="V31" i="25"/>
  <c r="AE31" i="25" s="1"/>
  <c r="M52" i="25"/>
  <c r="V34" i="25"/>
  <c r="AE34" i="25" s="1"/>
  <c r="M48" i="25"/>
  <c r="V30" i="25"/>
  <c r="AE30" i="25" s="1"/>
  <c r="V36" i="25"/>
  <c r="AE36" i="25" s="1"/>
  <c r="M54" i="25"/>
  <c r="V32" i="25"/>
  <c r="AE32" i="25" s="1"/>
  <c r="M50" i="25"/>
  <c r="V28" i="25"/>
  <c r="AE28" i="25" s="1"/>
  <c r="M46" i="25"/>
  <c r="M53" i="25"/>
  <c r="V35" i="25"/>
  <c r="AE35" i="25" s="1"/>
  <c r="M55" i="25"/>
  <c r="V37" i="25"/>
  <c r="AE37" i="25" s="1"/>
  <c r="M62" i="25"/>
  <c r="V62" i="25" s="1"/>
  <c r="AE62" i="25" s="1"/>
  <c r="V44" i="25"/>
  <c r="AE44" i="25" s="1"/>
  <c r="M42" i="25"/>
  <c r="V24" i="25"/>
  <c r="AE24" i="25" s="1"/>
  <c r="M51" i="25"/>
  <c r="V33" i="25"/>
  <c r="AE33" i="25" s="1"/>
  <c r="M63" i="25"/>
  <c r="V63" i="25" s="1"/>
  <c r="AE63" i="25" s="1"/>
  <c r="V45" i="25"/>
  <c r="AE45" i="25" s="1"/>
  <c r="M47" i="25"/>
  <c r="V29" i="25"/>
  <c r="AE29" i="25" s="1"/>
  <c r="AF94" i="14"/>
  <c r="AG94" i="14" s="1"/>
  <c r="AH94" i="14" s="1"/>
  <c r="AF92" i="14"/>
  <c r="AG92" i="14" s="1"/>
  <c r="AH92" i="14" s="1"/>
  <c r="AF160" i="14"/>
  <c r="AG160" i="14" s="1"/>
  <c r="AH160" i="14" s="1"/>
  <c r="AF158" i="14"/>
  <c r="AG158" i="14" s="1"/>
  <c r="AH158" i="14" s="1"/>
  <c r="AF133" i="14"/>
  <c r="AG133" i="14" s="1"/>
  <c r="AH133" i="14" s="1"/>
  <c r="AH57" i="14"/>
  <c r="AF135" i="14"/>
  <c r="AG135" i="14" s="1"/>
  <c r="AH135" i="14" s="1"/>
  <c r="AF128" i="14"/>
  <c r="AG128" i="14" s="1"/>
  <c r="AH128" i="14" s="1"/>
  <c r="AF124" i="14"/>
  <c r="AG124" i="14" s="1"/>
  <c r="AH124" i="14" s="1"/>
  <c r="AF118" i="14"/>
  <c r="AG118" i="14" s="1"/>
  <c r="AH118" i="14" s="1"/>
  <c r="AF140" i="14"/>
  <c r="AG140" i="14" s="1"/>
  <c r="AH140" i="14" s="1"/>
  <c r="AH41" i="14"/>
  <c r="AH37" i="14"/>
  <c r="AH33" i="14"/>
  <c r="AH29" i="14"/>
  <c r="AH24" i="14"/>
  <c r="AF100" i="14"/>
  <c r="AG100" i="14" s="1"/>
  <c r="AH100" i="14" s="1"/>
  <c r="AF155" i="14"/>
  <c r="AG155" i="14" s="1"/>
  <c r="AH155" i="14" s="1"/>
  <c r="AG153" i="14"/>
  <c r="AH153" i="14" s="1"/>
  <c r="AF152" i="14"/>
  <c r="AG152" i="14" s="1"/>
  <c r="AH152" i="14" s="1"/>
  <c r="AF151" i="14"/>
  <c r="AG151" i="14" s="1"/>
  <c r="AH151" i="14" s="1"/>
  <c r="AF148" i="14"/>
  <c r="AG148" i="14" s="1"/>
  <c r="AH148" i="14" s="1"/>
  <c r="AF147" i="14"/>
  <c r="AG147" i="14" s="1"/>
  <c r="AH147" i="14" s="1"/>
  <c r="AG145" i="14"/>
  <c r="AH145" i="14" s="1"/>
  <c r="AF144" i="14"/>
  <c r="AG144" i="14" s="1"/>
  <c r="AH144" i="14" s="1"/>
  <c r="AH53" i="14"/>
  <c r="AF143" i="14"/>
  <c r="AG143" i="14" s="1"/>
  <c r="AH143" i="14" s="1"/>
  <c r="AF127" i="14"/>
  <c r="AG127" i="14" s="1"/>
  <c r="AH127" i="14" s="1"/>
  <c r="AF121" i="14"/>
  <c r="AG121" i="14" s="1"/>
  <c r="AH121" i="14" s="1"/>
  <c r="AF117" i="14"/>
  <c r="AG117" i="14" s="1"/>
  <c r="AH117" i="14" s="1"/>
  <c r="AH72" i="14"/>
  <c r="AH68" i="14"/>
  <c r="AH40" i="14"/>
  <c r="AH36" i="14"/>
  <c r="AH32" i="14"/>
  <c r="AH28" i="14"/>
  <c r="AF91" i="14"/>
  <c r="AG91" i="14" s="1"/>
  <c r="AH91" i="14" s="1"/>
  <c r="AF88" i="14"/>
  <c r="AG88" i="14" s="1"/>
  <c r="AH88" i="14" s="1"/>
  <c r="AF159" i="14"/>
  <c r="AG159" i="14" s="1"/>
  <c r="AH159" i="14" s="1"/>
  <c r="AF157" i="14"/>
  <c r="AG157" i="14" s="1"/>
  <c r="AH157" i="14" s="1"/>
  <c r="AF99" i="14"/>
  <c r="AG99" i="14" s="1"/>
  <c r="AH99" i="14" s="1"/>
  <c r="AF141" i="14"/>
  <c r="AG141" i="14" s="1"/>
  <c r="AH141" i="14" s="1"/>
  <c r="AF109" i="14"/>
  <c r="AG109" i="14" s="1"/>
  <c r="AH109" i="14" s="1"/>
  <c r="AF108" i="14"/>
  <c r="AG108" i="14" s="1"/>
  <c r="AH108" i="14" s="1"/>
  <c r="AF107" i="14"/>
  <c r="AG107" i="14" s="1"/>
  <c r="AH107" i="14" s="1"/>
  <c r="AF106" i="14"/>
  <c r="AG106" i="14" s="1"/>
  <c r="AH106" i="14" s="1"/>
  <c r="AF138" i="14"/>
  <c r="AG138" i="14" s="1"/>
  <c r="AH138" i="14" s="1"/>
  <c r="AH49" i="14"/>
  <c r="AF98" i="14"/>
  <c r="AG98" i="14" s="1"/>
  <c r="AH98" i="14" s="1"/>
  <c r="AF130" i="14"/>
  <c r="AG130" i="14" s="1"/>
  <c r="AH130" i="14" s="1"/>
  <c r="AF126" i="14"/>
  <c r="AG126" i="14" s="1"/>
  <c r="AH126" i="14" s="1"/>
  <c r="AF120" i="14"/>
  <c r="AG120" i="14" s="1"/>
  <c r="AH120" i="14" s="1"/>
  <c r="AF116" i="14"/>
  <c r="AG116" i="14" s="1"/>
  <c r="AH116" i="14" s="1"/>
  <c r="AF93" i="14"/>
  <c r="AG93" i="14" s="1"/>
  <c r="AH93" i="14" s="1"/>
  <c r="AF136" i="14"/>
  <c r="AG136" i="14" s="1"/>
  <c r="AH136" i="14" s="1"/>
  <c r="AH71" i="14"/>
  <c r="AH43" i="14"/>
  <c r="AH39" i="14"/>
  <c r="AH26" i="14"/>
  <c r="AF89" i="14"/>
  <c r="AG89" i="14" s="1"/>
  <c r="AH89" i="14" s="1"/>
  <c r="AF156" i="14"/>
  <c r="AG156" i="14" s="1"/>
  <c r="AH156" i="14" s="1"/>
  <c r="AF137" i="14"/>
  <c r="AG137" i="14" s="1"/>
  <c r="AH137" i="14" s="1"/>
  <c r="AF161" i="14"/>
  <c r="AG161" i="14" s="1"/>
  <c r="AH161" i="14" s="1"/>
  <c r="AF134" i="14"/>
  <c r="AG134" i="14" s="1"/>
  <c r="AH134" i="14" s="1"/>
  <c r="AF132" i="14"/>
  <c r="AG132" i="14" s="1"/>
  <c r="AH132" i="14" s="1"/>
  <c r="AF139" i="14"/>
  <c r="AG139" i="14" s="1"/>
  <c r="AH139" i="14" s="1"/>
  <c r="AF129" i="14"/>
  <c r="AG129" i="14" s="1"/>
  <c r="AH129" i="14" s="1"/>
  <c r="AF125" i="14"/>
  <c r="AG125" i="14" s="1"/>
  <c r="AH125" i="14" s="1"/>
  <c r="AF119" i="14"/>
  <c r="AG119" i="14" s="1"/>
  <c r="AH119" i="14" s="1"/>
  <c r="AF115" i="14"/>
  <c r="AG115" i="14" s="1"/>
  <c r="AH115" i="14" s="1"/>
  <c r="AF114" i="14"/>
  <c r="AG114" i="14" s="1"/>
  <c r="AH114" i="14" s="1"/>
  <c r="AF113" i="14"/>
  <c r="AG113" i="14" s="1"/>
  <c r="AH113" i="14" s="1"/>
  <c r="AF112" i="14"/>
  <c r="AG112" i="14" s="1"/>
  <c r="AH112" i="14" s="1"/>
  <c r="AF111" i="14"/>
  <c r="AG111" i="14" s="1"/>
  <c r="AH111" i="14" s="1"/>
  <c r="AH70" i="14"/>
  <c r="AH42" i="14"/>
  <c r="AH38" i="14"/>
  <c r="AH34" i="14"/>
  <c r="AH30" i="14"/>
  <c r="BE43" i="12"/>
  <c r="BJ43" i="12"/>
  <c r="T47" i="12"/>
  <c r="BB51" i="12" s="1"/>
  <c r="Z47" i="12"/>
  <c r="BH51" i="12" s="1"/>
  <c r="S60" i="12"/>
  <c r="BA64" i="12" s="1"/>
  <c r="BA56" i="12"/>
  <c r="W60" i="12"/>
  <c r="BE64" i="12" s="1"/>
  <c r="BE56" i="12"/>
  <c r="AA60" i="12"/>
  <c r="BI64" i="12" s="1"/>
  <c r="BI56" i="12"/>
  <c r="Y60" i="12"/>
  <c r="BG64" i="12" s="1"/>
  <c r="S73" i="12"/>
  <c r="BA77" i="12" s="1"/>
  <c r="W73" i="12"/>
  <c r="BE77" i="12" s="1"/>
  <c r="AA73" i="12"/>
  <c r="BI77" i="12" s="1"/>
  <c r="Z73" i="12"/>
  <c r="BH77" i="12" s="1"/>
  <c r="T86" i="12"/>
  <c r="BB90" i="12" s="1"/>
  <c r="X86" i="12"/>
  <c r="BF90" i="12" s="1"/>
  <c r="AB86" i="12"/>
  <c r="BJ90" i="12" s="1"/>
  <c r="U47" i="12"/>
  <c r="BC51" i="12" s="1"/>
  <c r="Y47" i="12"/>
  <c r="BG51" i="12" s="1"/>
  <c r="BA43" i="12"/>
  <c r="V47" i="12"/>
  <c r="BD51" i="12" s="1"/>
  <c r="AA47" i="12"/>
  <c r="BI51" i="12" s="1"/>
  <c r="T73" i="12"/>
  <c r="BB77" i="12" s="1"/>
  <c r="X73" i="12"/>
  <c r="BF77" i="12" s="1"/>
  <c r="AB73" i="12"/>
  <c r="BJ77" i="12" s="1"/>
  <c r="U86" i="12"/>
  <c r="BC90" i="12" s="1"/>
  <c r="Y86" i="12"/>
  <c r="BG90" i="12" s="1"/>
  <c r="BG43" i="12"/>
  <c r="R47" i="12"/>
  <c r="AZ51" i="12" s="1"/>
  <c r="R73" i="12"/>
  <c r="AZ77" i="12" s="1"/>
  <c r="X47" i="12"/>
  <c r="BF51" i="12" s="1"/>
  <c r="U60" i="12"/>
  <c r="BC64" i="12" s="1"/>
  <c r="V73" i="12"/>
  <c r="BD77" i="12" s="1"/>
  <c r="S86" i="12"/>
  <c r="BA90" i="12" s="1"/>
  <c r="BA82" i="12"/>
  <c r="W86" i="12"/>
  <c r="BE90" i="12" s="1"/>
  <c r="BE82" i="12"/>
  <c r="AA86" i="12"/>
  <c r="BI90" i="12" s="1"/>
  <c r="BI82" i="12"/>
  <c r="U73" i="12"/>
  <c r="BC77" i="12" s="1"/>
  <c r="Y73" i="12"/>
  <c r="BG77" i="12" s="1"/>
  <c r="R86" i="12"/>
  <c r="AZ90" i="12" s="1"/>
  <c r="V86" i="12"/>
  <c r="BD90" i="12" s="1"/>
  <c r="Z86" i="12"/>
  <c r="BH90" i="12" s="1"/>
  <c r="U99" i="12"/>
  <c r="BC103" i="12" s="1"/>
  <c r="BC95" i="12"/>
  <c r="Y99" i="12"/>
  <c r="BG103" i="12" s="1"/>
  <c r="BG95" i="12"/>
  <c r="R112" i="12"/>
  <c r="AZ116" i="12" s="1"/>
  <c r="V112" i="12"/>
  <c r="BD116" i="12" s="1"/>
  <c r="Z112" i="12"/>
  <c r="BH116" i="12" s="1"/>
  <c r="V99" i="12"/>
  <c r="BD103" i="12" s="1"/>
  <c r="S112" i="12"/>
  <c r="BA116" i="12" s="1"/>
  <c r="BE95" i="12"/>
  <c r="T112" i="12"/>
  <c r="BB116" i="12" s="1"/>
  <c r="X112" i="12"/>
  <c r="BF116" i="12" s="1"/>
  <c r="AB112" i="12"/>
  <c r="BJ116" i="12" s="1"/>
  <c r="W112" i="12"/>
  <c r="BE116" i="12" s="1"/>
  <c r="T99" i="12"/>
  <c r="BB103" i="12" s="1"/>
  <c r="X99" i="12"/>
  <c r="BF103" i="12" s="1"/>
  <c r="AB99" i="12"/>
  <c r="BJ103" i="12" s="1"/>
  <c r="R99" i="12"/>
  <c r="AZ103" i="12" s="1"/>
  <c r="Z99" i="12"/>
  <c r="BH103" i="12" s="1"/>
  <c r="U112" i="12"/>
  <c r="BC116" i="12" s="1"/>
  <c r="Y112" i="12"/>
  <c r="BG116" i="12" s="1"/>
  <c r="AA112" i="12"/>
  <c r="BI116" i="12" s="1"/>
  <c r="BC121" i="12"/>
  <c r="BG121" i="12"/>
  <c r="T125" i="12"/>
  <c r="BB129" i="12" s="1"/>
  <c r="X125" i="12"/>
  <c r="BF129" i="12" s="1"/>
  <c r="AB125" i="12"/>
  <c r="BJ129" i="12" s="1"/>
  <c r="AZ108" i="12"/>
  <c r="BD108" i="12"/>
  <c r="BH108" i="12"/>
  <c r="S55" i="11"/>
  <c r="BO55" i="11" s="1"/>
  <c r="W55" i="11"/>
  <c r="BS55" i="11" s="1"/>
  <c r="AA55" i="11"/>
  <c r="BW55" i="11" s="1"/>
  <c r="BO43" i="11"/>
  <c r="BS43" i="11"/>
  <c r="BW43" i="11"/>
  <c r="U55" i="11"/>
  <c r="BQ55" i="11" s="1"/>
  <c r="Z55" i="11"/>
  <c r="BV55" i="11" s="1"/>
  <c r="BP43" i="11"/>
  <c r="BT43" i="11"/>
  <c r="BX43" i="11"/>
  <c r="V55" i="11"/>
  <c r="BR55" i="11" s="1"/>
  <c r="BU43" i="11"/>
  <c r="BY43" i="11"/>
  <c r="T72" i="11"/>
  <c r="BP72" i="11" s="1"/>
  <c r="BP60" i="11"/>
  <c r="X72" i="11"/>
  <c r="BT72" i="11" s="1"/>
  <c r="BT60" i="11"/>
  <c r="AB72" i="11"/>
  <c r="BX72" i="11" s="1"/>
  <c r="BX60" i="11"/>
  <c r="U72" i="11"/>
  <c r="BQ72" i="11" s="1"/>
  <c r="BQ60" i="11"/>
  <c r="Y72" i="11"/>
  <c r="BU72" i="11" s="1"/>
  <c r="BU60" i="11"/>
  <c r="AB89" i="11"/>
  <c r="BX89" i="11" s="1"/>
  <c r="BP77" i="11"/>
  <c r="BT77" i="11"/>
  <c r="BX77" i="11"/>
  <c r="S89" i="11"/>
  <c r="BO89" i="11" s="1"/>
  <c r="Y89" i="11"/>
  <c r="BU89" i="11" s="1"/>
  <c r="BR94" i="11"/>
  <c r="BW94" i="11"/>
  <c r="BX97" i="11"/>
  <c r="BQ77" i="11"/>
  <c r="Z89" i="11"/>
  <c r="BV89" i="11" s="1"/>
  <c r="BY94" i="11"/>
  <c r="BR60" i="11"/>
  <c r="BV60" i="11"/>
  <c r="BR77" i="11"/>
  <c r="AA89" i="11"/>
  <c r="BW89" i="11" s="1"/>
  <c r="BO94" i="11"/>
  <c r="BU94" i="11"/>
  <c r="BO60" i="11"/>
  <c r="BS60" i="11"/>
  <c r="BW60" i="11"/>
  <c r="BS77" i="11"/>
  <c r="BX106" i="11"/>
  <c r="BQ94" i="11"/>
  <c r="BV94" i="11"/>
  <c r="BQ111" i="11"/>
  <c r="BU111" i="11"/>
  <c r="Z123" i="11"/>
  <c r="BV123" i="11" s="1"/>
  <c r="BR111" i="11"/>
  <c r="S123" i="11"/>
  <c r="BO123" i="11" s="1"/>
  <c r="W123" i="11"/>
  <c r="BS123" i="11" s="1"/>
  <c r="AA123" i="11"/>
  <c r="BW123" i="11" s="1"/>
  <c r="BO111" i="11"/>
  <c r="BS111" i="11"/>
  <c r="BW111" i="11"/>
  <c r="BP94" i="11"/>
  <c r="BT94" i="11"/>
  <c r="BX94" i="11"/>
  <c r="T123" i="11"/>
  <c r="BP123" i="11" s="1"/>
  <c r="X123" i="11"/>
  <c r="BT123" i="11" s="1"/>
  <c r="AB123" i="11"/>
  <c r="BX123" i="11" s="1"/>
  <c r="BP111" i="11"/>
  <c r="BT111" i="11"/>
  <c r="BX111" i="11"/>
  <c r="BR128" i="11"/>
  <c r="BV128" i="11"/>
  <c r="AD140" i="11"/>
  <c r="BY140" i="11" s="1"/>
  <c r="BR145" i="11"/>
  <c r="BV145" i="11"/>
  <c r="BO128" i="11"/>
  <c r="BS128" i="11"/>
  <c r="BW128" i="11"/>
  <c r="BO145" i="11"/>
  <c r="BS145" i="11"/>
  <c r="BW145" i="11"/>
  <c r="BP128" i="11"/>
  <c r="BT128" i="11"/>
  <c r="BX128" i="11"/>
  <c r="BP145" i="11"/>
  <c r="BT145" i="11"/>
  <c r="BX145" i="11"/>
  <c r="BQ128" i="11"/>
  <c r="BU128" i="11"/>
  <c r="BQ145" i="11"/>
  <c r="BU145" i="11"/>
  <c r="AM70" i="5"/>
  <c r="BA70" i="5" s="1"/>
  <c r="AN59" i="5"/>
  <c r="AH71" i="5"/>
  <c r="AO54" i="5"/>
  <c r="AI71" i="5"/>
  <c r="AO55" i="5"/>
  <c r="AP71" i="5"/>
  <c r="AO62" i="5"/>
  <c r="AQ71" i="5"/>
  <c r="AO63" i="5"/>
  <c r="AP56" i="5"/>
  <c r="AJ72" i="5"/>
  <c r="AK72" i="5"/>
  <c r="AP57" i="5"/>
  <c r="AQ53" i="5"/>
  <c r="AG73" i="5"/>
  <c r="AU73" i="5" s="1"/>
  <c r="AQ61" i="5"/>
  <c r="AO73" i="5"/>
  <c r="AN60" i="5"/>
  <c r="AN70" i="5"/>
  <c r="BB70" i="5" s="1"/>
  <c r="AN61" i="5"/>
  <c r="AO70" i="5"/>
  <c r="BC70" i="5" s="1"/>
  <c r="AJ71" i="5"/>
  <c r="AO56" i="5"/>
  <c r="AK71" i="5"/>
  <c r="AO57" i="5"/>
  <c r="AR71" i="5"/>
  <c r="AO64" i="5"/>
  <c r="AQ60" i="5"/>
  <c r="AL72" i="5"/>
  <c r="AP58" i="5"/>
  <c r="AI73" i="5"/>
  <c r="AQ55" i="5"/>
  <c r="AQ73" i="5"/>
  <c r="AQ63" i="5"/>
  <c r="AN53" i="5"/>
  <c r="AG70" i="5"/>
  <c r="AU70" i="5" s="1"/>
  <c r="AQ70" i="5"/>
  <c r="BE70" i="5" s="1"/>
  <c r="AN63" i="5"/>
  <c r="AL71" i="5"/>
  <c r="AO58" i="5"/>
  <c r="AM72" i="5"/>
  <c r="BA72" i="5" s="1"/>
  <c r="AP59" i="5"/>
  <c r="AQ57" i="5"/>
  <c r="AK73" i="5"/>
  <c r="AN58" i="5"/>
  <c r="AL70" i="5"/>
  <c r="AZ70" i="5" s="1"/>
  <c r="AN54" i="5"/>
  <c r="AH70" i="5"/>
  <c r="AV70" i="5" s="1"/>
  <c r="AI70" i="5"/>
  <c r="AW70" i="5" s="1"/>
  <c r="AN55" i="5"/>
  <c r="AN62" i="5"/>
  <c r="AP70" i="5"/>
  <c r="BD70" i="5" s="1"/>
  <c r="AM71" i="5"/>
  <c r="BA71" i="5" s="1"/>
  <c r="AO59" i="5"/>
  <c r="BC72" i="5"/>
  <c r="AG72" i="5"/>
  <c r="AU72" i="5" s="1"/>
  <c r="AP53" i="5"/>
  <c r="AN56" i="5"/>
  <c r="AJ70" i="5"/>
  <c r="AX70" i="5" s="1"/>
  <c r="AN57" i="5"/>
  <c r="AK70" i="5"/>
  <c r="AY70" i="5" s="1"/>
  <c r="AN64" i="5"/>
  <c r="AR70" i="5"/>
  <c r="AG71" i="5"/>
  <c r="AU71" i="5" s="1"/>
  <c r="AO53" i="5"/>
  <c r="AN71" i="5"/>
  <c r="AO60" i="5"/>
  <c r="AO71" i="5"/>
  <c r="AO61" i="5"/>
  <c r="AQ56" i="5"/>
  <c r="AP62" i="5"/>
  <c r="AH72" i="5"/>
  <c r="AV72" i="5" s="1"/>
  <c r="AP54" i="5"/>
  <c r="AI72" i="5"/>
  <c r="AP55" i="5"/>
  <c r="AP60" i="5"/>
  <c r="AN72" i="5"/>
  <c r="BB72" i="5" s="1"/>
  <c r="AQ72" i="5"/>
  <c r="AP63" i="5"/>
  <c r="AM73" i="5"/>
  <c r="BA73" i="5" s="1"/>
  <c r="AQ59" i="5"/>
  <c r="AJ73" i="5"/>
  <c r="AN73" i="5"/>
  <c r="BB73" i="5" s="1"/>
  <c r="AR73" i="5"/>
  <c r="AP61" i="5"/>
  <c r="AQ54" i="5"/>
  <c r="AQ58" i="5"/>
  <c r="AQ62" i="5"/>
  <c r="AX73" i="5" l="1"/>
  <c r="BE72" i="5"/>
  <c r="AW72" i="5"/>
  <c r="BB71" i="5"/>
  <c r="BD71" i="5"/>
  <c r="AV71" i="5"/>
  <c r="BC71" i="5"/>
  <c r="AW73" i="5"/>
  <c r="V42" i="25"/>
  <c r="AE42" i="25" s="1"/>
  <c r="M60" i="25"/>
  <c r="V60" i="25" s="1"/>
  <c r="AE60" i="25" s="1"/>
  <c r="M73" i="25"/>
  <c r="V73" i="25" s="1"/>
  <c r="AE73" i="25" s="1"/>
  <c r="V55" i="25"/>
  <c r="AE55" i="25" s="1"/>
  <c r="M70" i="25"/>
  <c r="V70" i="25" s="1"/>
  <c r="AE70" i="25" s="1"/>
  <c r="V52" i="25"/>
  <c r="AE52" i="25" s="1"/>
  <c r="V50" i="25"/>
  <c r="AE50" i="25" s="1"/>
  <c r="M68" i="25"/>
  <c r="V68" i="25" s="1"/>
  <c r="AE68" i="25" s="1"/>
  <c r="M65" i="25"/>
  <c r="V65" i="25" s="1"/>
  <c r="AE65" i="25" s="1"/>
  <c r="V47" i="25"/>
  <c r="AE47" i="25" s="1"/>
  <c r="M69" i="25"/>
  <c r="V69" i="25" s="1"/>
  <c r="AE69" i="25" s="1"/>
  <c r="V51" i="25"/>
  <c r="AE51" i="25" s="1"/>
  <c r="M71" i="25"/>
  <c r="V71" i="25" s="1"/>
  <c r="AE71" i="25" s="1"/>
  <c r="V53" i="25"/>
  <c r="AE53" i="25" s="1"/>
  <c r="M66" i="25"/>
  <c r="V66" i="25" s="1"/>
  <c r="AE66" i="25" s="1"/>
  <c r="V48" i="25"/>
  <c r="AE48" i="25" s="1"/>
  <c r="M67" i="25"/>
  <c r="V67" i="25" s="1"/>
  <c r="AE67" i="25" s="1"/>
  <c r="V49" i="25"/>
  <c r="AE49" i="25" s="1"/>
  <c r="V46" i="25"/>
  <c r="AE46" i="25" s="1"/>
  <c r="M64" i="25"/>
  <c r="V64" i="25" s="1"/>
  <c r="AE64" i="25" s="1"/>
  <c r="M72" i="25"/>
  <c r="V72" i="25" s="1"/>
  <c r="AE72" i="25" s="1"/>
  <c r="V54" i="25"/>
  <c r="AE54" i="25" s="1"/>
  <c r="M61" i="25"/>
  <c r="V61" i="25" s="1"/>
  <c r="AE61" i="25" s="1"/>
  <c r="V43" i="25"/>
  <c r="AE43" i="25" s="1"/>
  <c r="AY71" i="5"/>
  <c r="BD73" i="5"/>
  <c r="AZ71" i="5"/>
  <c r="AY72" i="5"/>
  <c r="AZ73" i="5"/>
  <c r="AX71" i="5"/>
  <c r="AX72" i="5"/>
  <c r="AY73" i="5"/>
  <c r="AV73" i="5"/>
  <c r="BE73" i="5"/>
  <c r="AZ72" i="5"/>
  <c r="BC73" i="5"/>
  <c r="BD72" i="5"/>
  <c r="BE71" i="5"/>
  <c r="AW71" i="5"/>
</calcChain>
</file>

<file path=xl/sharedStrings.xml><?xml version="1.0" encoding="utf-8"?>
<sst xmlns="http://schemas.openxmlformats.org/spreadsheetml/2006/main" count="7647" uniqueCount="793">
  <si>
    <t>Copier le tableau du slide  S8_Cash69</t>
  </si>
  <si>
    <t>S9</t>
  </si>
  <si>
    <t>Without elephants or flaky records</t>
  </si>
  <si>
    <t>TBISSIC69</t>
  </si>
  <si>
    <t>Number of firms</t>
  </si>
  <si>
    <t xml:space="preserve">Total Cash (Bn£) </t>
  </si>
  <si>
    <t>Average cash (£)</t>
  </si>
  <si>
    <t>Ratio total Cash/total Turnover (all)</t>
  </si>
  <si>
    <t>ratio average: (cash/turnover)*</t>
  </si>
  <si>
    <t>Average cash (M£)</t>
  </si>
  <si>
    <t>S10</t>
  </si>
  <si>
    <t>CHMH244-Pharmaceuticals</t>
  </si>
  <si>
    <t>D-Electricity and gas</t>
  </si>
  <si>
    <t>CHMH353-Aerospace</t>
  </si>
  <si>
    <t>BOG-Oil and gas</t>
  </si>
  <si>
    <t>J642-Telecoms</t>
  </si>
  <si>
    <t>CHMH34-Automotive</t>
  </si>
  <si>
    <t>BMQ-Other mining and quarrying</t>
  </si>
  <si>
    <t>CHMH24other-Chemicals excluding pharma</t>
  </si>
  <si>
    <t>RS9271-Gambling activities</t>
  </si>
  <si>
    <t>Hother-Other transport</t>
  </si>
  <si>
    <t xml:space="preserve">CHMH30to33-Electrical and electronic </t>
  </si>
  <si>
    <t>M73-Research and development</t>
  </si>
  <si>
    <t>CMLother-Other Medium-low technology</t>
  </si>
  <si>
    <t>CZL15-16-Food, beverages and tobacco</t>
  </si>
  <si>
    <t>F7011-Real estate development</t>
  </si>
  <si>
    <t>E-Water and waste</t>
  </si>
  <si>
    <t>G46s514-Wholsesale household goods</t>
  </si>
  <si>
    <t>J22-Publishing</t>
  </si>
  <si>
    <t>CHMH29-Machinery and equipment</t>
  </si>
  <si>
    <t>G46s515-9-Wholesale machinery etc</t>
  </si>
  <si>
    <t>H64-Postal</t>
  </si>
  <si>
    <t>J92-Broadcasting</t>
  </si>
  <si>
    <t>H63-Transport support services</t>
  </si>
  <si>
    <t>CML23,25-26-Fuels, Rubber and non-metalic products</t>
  </si>
  <si>
    <t>G45s501-Sale of motor vehilces</t>
  </si>
  <si>
    <t>G46s512-3-Wholesale of food products</t>
  </si>
  <si>
    <t>CML27-28-Metals and metal products</t>
  </si>
  <si>
    <t>L7020-Letting of own property</t>
  </si>
  <si>
    <t>M7414-15-Management consultancy services</t>
  </si>
  <si>
    <t>N71-Rental of machinery and equipment</t>
  </si>
  <si>
    <t>F4521-Buildings</t>
  </si>
  <si>
    <t>L7012-Buying and selling of own real estate</t>
  </si>
  <si>
    <t>Naother-Other administrative services</t>
  </si>
  <si>
    <t>NAmisc-Miscellaneous administrative services</t>
  </si>
  <si>
    <t>MPother-Other professional services</t>
  </si>
  <si>
    <t>G46s511-Wholesale agents</t>
  </si>
  <si>
    <t>L7030-Real estate on fee or contract basis</t>
  </si>
  <si>
    <t>CZL20-22-Wood, paper and printing</t>
  </si>
  <si>
    <t>CZL36-Other Low technology</t>
  </si>
  <si>
    <t>N745-Employment services</t>
  </si>
  <si>
    <t>H6024-Road Freight transport</t>
  </si>
  <si>
    <t>J72-Computer and information services</t>
  </si>
  <si>
    <t>CZL17-19-Textiles and clothing</t>
  </si>
  <si>
    <t>RSz9305-Other services acticities nec</t>
  </si>
  <si>
    <t>M742-3-Architecture and technical services</t>
  </si>
  <si>
    <t>G47s5211-Retail supermarkets etc</t>
  </si>
  <si>
    <t>CHMH35other-Other transport</t>
  </si>
  <si>
    <t>G47s524-Retail specialised stores</t>
  </si>
  <si>
    <t>I551-2-Accommodation</t>
  </si>
  <si>
    <t>G47other-Other retail</t>
  </si>
  <si>
    <t xml:space="preserve">RS926-Sporting and amusement activities </t>
  </si>
  <si>
    <t>M7411-12-Legal and accounting</t>
  </si>
  <si>
    <t>F45other-Other construction</t>
  </si>
  <si>
    <t>I553-5-Food services</t>
  </si>
  <si>
    <t>G45other-Other motor trades</t>
  </si>
  <si>
    <t>A-Agriculture, forrestry and fishing</t>
  </si>
  <si>
    <t>RS527 and 725-Repair services</t>
  </si>
  <si>
    <t>RSMisc-Miscellaneous recreational activities</t>
  </si>
  <si>
    <t>PNFC</t>
  </si>
  <si>
    <t>FLAG_INCLUSION_AP</t>
  </si>
  <si>
    <t>TBISSIC04</t>
  </si>
  <si>
    <t>IS_ELEPHANT</t>
  </si>
  <si>
    <t>TBISSIC04_2</t>
  </si>
  <si>
    <t>ok</t>
  </si>
  <si>
    <t>Employment</t>
  </si>
  <si>
    <t>Median cash/totass</t>
  </si>
  <si>
    <t>Ration cash/turnover</t>
  </si>
  <si>
    <t>Independents: Median Ratio cash/turnover</t>
  </si>
  <si>
    <t>SRC_OK_OVERTIME</t>
  </si>
  <si>
    <t>Indep</t>
  </si>
  <si>
    <t>Independents</t>
  </si>
  <si>
    <t>Median cash/turnover</t>
  </si>
  <si>
    <t>Cash (Bn£)</t>
  </si>
  <si>
    <t>MLBL</t>
  </si>
  <si>
    <t>kk2012 indep 2012 tlast_empt cash_n0</t>
  </si>
  <si>
    <t>oo2012 indep 2012 tlast_empt cash_totass_n0</t>
  </si>
  <si>
    <t>ss2012 indep 2012 tlast_empt cash_sales_n0</t>
  </si>
  <si>
    <t>CALC_DATEY</t>
  </si>
  <si>
    <t>2012</t>
  </si>
  <si>
    <t>Cash</t>
  </si>
  <si>
    <t>Median cash (M£)</t>
  </si>
  <si>
    <t>MVAR1</t>
  </si>
  <si>
    <t>z tot</t>
  </si>
  <si>
    <t>ZSIZE3</t>
  </si>
  <si>
    <t>a Independents</t>
  </si>
  <si>
    <t>Taille</t>
  </si>
  <si>
    <t>Ratio cash/totass</t>
  </si>
  <si>
    <t>Independents: Median Ratio cash/totass</t>
  </si>
  <si>
    <t>Ratio cash/empt</t>
  </si>
  <si>
    <t>Independents: Median Ratio cash/employment</t>
  </si>
  <si>
    <t>Values</t>
  </si>
  <si>
    <t>Nb firms</t>
  </si>
  <si>
    <t>Median</t>
  </si>
  <si>
    <t>number with</t>
  </si>
  <si>
    <t>volume</t>
  </si>
  <si>
    <t>MVAR2</t>
  </si>
  <si>
    <t>Sum of MED</t>
  </si>
  <si>
    <t>Sum of CNT_MED</t>
  </si>
  <si>
    <t>TLAST_EMPT2</t>
  </si>
  <si>
    <t>Sum of Z4_NBW_CASH_N0_0</t>
  </si>
  <si>
    <t>Sum of Z4_CASH_N0</t>
  </si>
  <si>
    <t>Cash/totass</t>
  </si>
  <si>
    <t>Cash/sales</t>
  </si>
  <si>
    <t>a N/A</t>
  </si>
  <si>
    <t>N/A</t>
  </si>
  <si>
    <t>c 1-2</t>
  </si>
  <si>
    <t>1-2</t>
  </si>
  <si>
    <t>d 3-4</t>
  </si>
  <si>
    <t>3-4</t>
  </si>
  <si>
    <t>e 5-9</t>
  </si>
  <si>
    <t>5-9</t>
  </si>
  <si>
    <t>f 10-19</t>
  </si>
  <si>
    <t>10-19</t>
  </si>
  <si>
    <t>g 20-49</t>
  </si>
  <si>
    <t>20-49</t>
  </si>
  <si>
    <t>h 50-99</t>
  </si>
  <si>
    <t>50-99</t>
  </si>
  <si>
    <t>i 100-199</t>
  </si>
  <si>
    <t>100-199</t>
  </si>
  <si>
    <t>j 200-499</t>
  </si>
  <si>
    <t>200-499</t>
  </si>
  <si>
    <t>l 500-999</t>
  </si>
  <si>
    <t>500-999</t>
  </si>
  <si>
    <t>m 1000&amp;+</t>
  </si>
  <si>
    <t>1000&amp;+</t>
  </si>
  <si>
    <t>Grand Total</t>
  </si>
  <si>
    <t>tot</t>
  </si>
  <si>
    <t>Groups simple: Median Ratio cash/turnover</t>
  </si>
  <si>
    <t>Groups simple</t>
  </si>
  <si>
    <t>ll2012 simple 2012 tlast_empt cash_n0</t>
  </si>
  <si>
    <t>pp2012 simple 2012 tlast_empt cash_totass_n0</t>
  </si>
  <si>
    <t>tt2012 simple 2012 tlast_empt cash_sales_n0</t>
  </si>
  <si>
    <t>g group simple</t>
  </si>
  <si>
    <t>Groups simple: Median Ratio cash/totass</t>
  </si>
  <si>
    <t>Groups simple: Median Ratio cash/employment</t>
  </si>
  <si>
    <t>Indexed average cash (2012)</t>
  </si>
  <si>
    <t>Groups medium</t>
  </si>
  <si>
    <t>Groups complex</t>
  </si>
  <si>
    <t>Groups medium: Median Ratio cash/turnover</t>
  </si>
  <si>
    <t>mm2012 medium 2012 tlast_empt cash_n0</t>
  </si>
  <si>
    <t>qq2012 medium 2012 tlast_empt cash_totass_n0</t>
  </si>
  <si>
    <t>uu2012 medium 2012 tlast_empt cash_sales_n0</t>
  </si>
  <si>
    <t>h group medium</t>
  </si>
  <si>
    <t>Groups medium: Median Ratio cash/totass</t>
  </si>
  <si>
    <t>Groups medium: Median Ratio cash/employment</t>
  </si>
  <si>
    <t xml:space="preserve">Indexed average cash (2012) </t>
  </si>
  <si>
    <t>Groups complex: Median Ratio cash/turnover</t>
  </si>
  <si>
    <t>nn2012 complex 2012 tlast_empt cash_n0</t>
  </si>
  <si>
    <t>rr2012 complex 2012 tlast_empt cash_totass_n0</t>
  </si>
  <si>
    <t>vv2012 complex 2012 tlast_empt cash_sales_n0</t>
  </si>
  <si>
    <t>i group complex</t>
  </si>
  <si>
    <t>Groups complex: Median Ratio cash/totass</t>
  </si>
  <si>
    <t>Groups complex: Median Ratio cash/employment</t>
  </si>
  <si>
    <t>Z9_NBW_CASH_TOTASS_N0</t>
  </si>
  <si>
    <t>(Multiple Items)</t>
  </si>
  <si>
    <t>RatioCash/totass (%)</t>
  </si>
  <si>
    <t>Sum of Z0_NBENTR</t>
  </si>
  <si>
    <t>Total</t>
  </si>
  <si>
    <t>RatioCash/turnover (%)</t>
  </si>
  <si>
    <t>Sum of Z2_TOTASS_N0</t>
  </si>
  <si>
    <t>Total Sum of Z0_NBENTR</t>
  </si>
  <si>
    <t>Total Sum of Z4_CASH_N0</t>
  </si>
  <si>
    <t>Total Sum of Z2_TOTASS_N0</t>
  </si>
  <si>
    <t>Z9_NBW_CASH_SALES_N0</t>
  </si>
  <si>
    <t>Sum of Z2_SALES_N0</t>
  </si>
  <si>
    <t>Total Sum of Z2_SALES_N0</t>
  </si>
  <si>
    <t>Z4_NBW_CASH_N0_0</t>
  </si>
  <si>
    <t>exclusion 0</t>
  </si>
  <si>
    <t>Average cash (£) in 2008</t>
  </si>
  <si>
    <t>Sector</t>
  </si>
  <si>
    <t>2008</t>
  </si>
  <si>
    <t>ZSIZE2</t>
  </si>
  <si>
    <t>TBISSIC19</t>
  </si>
  <si>
    <t>c indep 1-4</t>
  </si>
  <si>
    <t>d indep 5-49</t>
  </si>
  <si>
    <t>e indep 50-249</t>
  </si>
  <si>
    <t>f indep 250+</t>
  </si>
  <si>
    <t>A Agriculture, forrestry and fishing</t>
  </si>
  <si>
    <t>B Mining and quarrying</t>
  </si>
  <si>
    <t>C Manufacturing</t>
  </si>
  <si>
    <t>D Electricity and gas</t>
  </si>
  <si>
    <t>E Water and waste</t>
  </si>
  <si>
    <t>F Construction</t>
  </si>
  <si>
    <t>G Distribution</t>
  </si>
  <si>
    <t>H Transport</t>
  </si>
  <si>
    <t>I Accommodation and food services</t>
  </si>
  <si>
    <t>J Information and communication</t>
  </si>
  <si>
    <t>L Real estate</t>
  </si>
  <si>
    <t>M Professional business services</t>
  </si>
  <si>
    <t>N Administrative and support services</t>
  </si>
  <si>
    <t>Average cash (£) in 2013 (cash&gt;=0)</t>
  </si>
  <si>
    <t>R Arts, recreation and other services</t>
  </si>
  <si>
    <t>delta of average cash between  2008 and 2013 (cash&gt;=0)</t>
  </si>
  <si>
    <t>indep 1-4</t>
  </si>
  <si>
    <t>indep 5-49</t>
  </si>
  <si>
    <t>indep 50-249</t>
  </si>
  <si>
    <t>indep 250+</t>
  </si>
  <si>
    <t>group simple</t>
  </si>
  <si>
    <t>group medium</t>
  </si>
  <si>
    <t>group complex</t>
  </si>
  <si>
    <t>Tot</t>
  </si>
  <si>
    <t>Agriculture, forrestry and fishing</t>
  </si>
  <si>
    <t>Mining and quarrying</t>
  </si>
  <si>
    <t>Manufacturing</t>
  </si>
  <si>
    <t>Electricity and gas</t>
  </si>
  <si>
    <t>-</t>
  </si>
  <si>
    <t>Water and waste</t>
  </si>
  <si>
    <t>Construction</t>
  </si>
  <si>
    <t>Distribution</t>
  </si>
  <si>
    <t>Transport</t>
  </si>
  <si>
    <t>Accommodation and food services</t>
  </si>
  <si>
    <t>Information and communication</t>
  </si>
  <si>
    <t>Real estate</t>
  </si>
  <si>
    <t>Professional business services</t>
  </si>
  <si>
    <t>Administrative and support services</t>
  </si>
  <si>
    <t>Arts, recreation and other services</t>
  </si>
  <si>
    <t>Stock of cash  (Bn£) 2013 / nb firms*100,000</t>
  </si>
  <si>
    <t>2013</t>
  </si>
  <si>
    <t>% change turnover 2008 2012</t>
  </si>
  <si>
    <t>Z2_NBW_SALES_N0</t>
  </si>
  <si>
    <t>2013 - number of firms</t>
  </si>
  <si>
    <t>2013 - Number of firms from  indep 1-4</t>
  </si>
  <si>
    <t>TTOTLIA_N0_2</t>
  </si>
  <si>
    <t>Liabilites</t>
  </si>
  <si>
    <t>TCASH_N0_0_2</t>
  </si>
  <si>
    <t>d =0</t>
  </si>
  <si>
    <t>e &lt;10k</t>
  </si>
  <si>
    <t>f 10-20k</t>
  </si>
  <si>
    <t>g 20-50k</t>
  </si>
  <si>
    <t>h 50-100k</t>
  </si>
  <si>
    <t>i 100-500k</t>
  </si>
  <si>
    <t>j 500-1M</t>
  </si>
  <si>
    <t>k 1-2M</t>
  </si>
  <si>
    <t>l 2-5M</t>
  </si>
  <si>
    <t>m 5-10M</t>
  </si>
  <si>
    <t>n 10M&amp;+</t>
  </si>
  <si>
    <t>TCASH_N0_2</t>
  </si>
  <si>
    <t>=0</t>
  </si>
  <si>
    <t>&lt;10k</t>
  </si>
  <si>
    <t>10-20k</t>
  </si>
  <si>
    <t>20-50k</t>
  </si>
  <si>
    <t>50-100k</t>
  </si>
  <si>
    <t>100-500k</t>
  </si>
  <si>
    <t>500-1M</t>
  </si>
  <si>
    <t>1-2M</t>
  </si>
  <si>
    <t>2-5M</t>
  </si>
  <si>
    <t>5-10M</t>
  </si>
  <si>
    <t>5M+</t>
  </si>
  <si>
    <t>a =0</t>
  </si>
  <si>
    <t>b &lt;50k</t>
  </si>
  <si>
    <t>&lt;50k</t>
  </si>
  <si>
    <t>c 50-100k</t>
  </si>
  <si>
    <t>d 100-200k</t>
  </si>
  <si>
    <t>100-200k</t>
  </si>
  <si>
    <t>e 200-500k</t>
  </si>
  <si>
    <t>200-500k</t>
  </si>
  <si>
    <t>f 500k-1M</t>
  </si>
  <si>
    <t>500k-1M</t>
  </si>
  <si>
    <t>g 1-2M</t>
  </si>
  <si>
    <t>h 2-5M</t>
  </si>
  <si>
    <t>i 5-10M</t>
  </si>
  <si>
    <t>j 10-20M</t>
  </si>
  <si>
    <t>10-20M</t>
  </si>
  <si>
    <t>k 20M&amp;+</t>
  </si>
  <si>
    <t>20M&amp;+</t>
  </si>
  <si>
    <t>a indep 1-4</t>
  </si>
  <si>
    <t>2013 - Number of firms from  indep 5-49</t>
  </si>
  <si>
    <t>2013 - Number of firms from  indep 50-249</t>
  </si>
  <si>
    <t>2013 - Number of firms from  indep 250+</t>
  </si>
  <si>
    <t>2013 - Number of firms from  group simple</t>
  </si>
  <si>
    <t>2013 - Number of firms from  group medium</t>
  </si>
  <si>
    <t>2013 - Number of firms from  group complex</t>
  </si>
  <si>
    <t>(All)</t>
  </si>
  <si>
    <t>2008 - number of firms</t>
  </si>
  <si>
    <t>TD1TOTLIA_N0_0</t>
  </si>
  <si>
    <t>Delta Cash (2007-2008)</t>
  </si>
  <si>
    <t>Delta Liabilites (2007-2008)</t>
  </si>
  <si>
    <t>Delta Cash</t>
  </si>
  <si>
    <t>Delta Liabilites</t>
  </si>
  <si>
    <t>TD1CASH_N0_0</t>
  </si>
  <si>
    <t>b. unknown</t>
  </si>
  <si>
    <t>d &lt;-200k</t>
  </si>
  <si>
    <t>e -200k -25k</t>
  </si>
  <si>
    <t>f -25k -5k</t>
  </si>
  <si>
    <t>g -5k -1k</t>
  </si>
  <si>
    <t>h -1k 1k</t>
  </si>
  <si>
    <t>i 1k 5k</t>
  </si>
  <si>
    <t>j 5k 25k</t>
  </si>
  <si>
    <t>k 25k 200k</t>
  </si>
  <si>
    <t>l 200k&amp;+</t>
  </si>
  <si>
    <t xml:space="preserve"> N/A</t>
  </si>
  <si>
    <t>&lt;-200k</t>
  </si>
  <si>
    <t>-200k -25k</t>
  </si>
  <si>
    <t>-25k -5k</t>
  </si>
  <si>
    <t>-5k -1k</t>
  </si>
  <si>
    <t>-1k 1k</t>
  </si>
  <si>
    <t>1k 5k</t>
  </si>
  <si>
    <t>5k 25k</t>
  </si>
  <si>
    <t>25k 200k</t>
  </si>
  <si>
    <t>200k&amp;+</t>
  </si>
  <si>
    <t>d &lt;-60k</t>
  </si>
  <si>
    <t>&lt;-60k</t>
  </si>
  <si>
    <t>e -60k -10k</t>
  </si>
  <si>
    <t>-60k -10k</t>
  </si>
  <si>
    <t>f -10k -1k</t>
  </si>
  <si>
    <t>-10k -1k</t>
  </si>
  <si>
    <t>g -1k 1k</t>
  </si>
  <si>
    <t>h 1k 10k</t>
  </si>
  <si>
    <t>1k 10k</t>
  </si>
  <si>
    <t>i 10k 60k</t>
  </si>
  <si>
    <t>10k 60k</t>
  </si>
  <si>
    <t>j 60k&amp;+</t>
  </si>
  <si>
    <t>60k&amp;+</t>
  </si>
  <si>
    <t>PAS LESN/A !!!</t>
  </si>
  <si>
    <t>Delta Cash (2012-2013)</t>
  </si>
  <si>
    <t>Xsize</t>
  </si>
  <si>
    <t>Ratio cash/turnover</t>
  </si>
  <si>
    <t>Average Cash (M£)</t>
  </si>
  <si>
    <t>Ratio totass/turnover</t>
  </si>
  <si>
    <t>Volume of cash</t>
  </si>
  <si>
    <t>Average cash</t>
  </si>
  <si>
    <t>Median cash</t>
  </si>
  <si>
    <t>Volume de cash</t>
  </si>
  <si>
    <t>Independents 250&amp;+</t>
  </si>
  <si>
    <t>Group complex</t>
  </si>
  <si>
    <t>bb2008 xsize cash</t>
  </si>
  <si>
    <t>bb2009 xsize cash</t>
  </si>
  <si>
    <t>bb2010 xsize cash</t>
  </si>
  <si>
    <t>bb2011 xsize cash</t>
  </si>
  <si>
    <t>bb2012 xsize cash</t>
  </si>
  <si>
    <t>bb2013 xsize cash</t>
  </si>
  <si>
    <t>Sum of CNT</t>
  </si>
  <si>
    <t>Cash values</t>
  </si>
  <si>
    <t>Volume of cash (M£)</t>
  </si>
  <si>
    <t>Indexed average cash&gt;=0</t>
  </si>
  <si>
    <t>Indexed Median cash</t>
  </si>
  <si>
    <t>Sum of TOT</t>
  </si>
  <si>
    <t>Cash/turnover</t>
  </si>
  <si>
    <t>totass/sales</t>
  </si>
  <si>
    <t>ee2008 xsize cash-totass</t>
  </si>
  <si>
    <t>ee2009 xsize cash-totass</t>
  </si>
  <si>
    <t>ee2010 xsize cash-totass</t>
  </si>
  <si>
    <t>ee2011 xsize cash-totass</t>
  </si>
  <si>
    <t>ee2012 xsize cash-totass</t>
  </si>
  <si>
    <t>ee2013 xsize cash-totass</t>
  </si>
  <si>
    <t>ff2008 xsize cash-sales</t>
  </si>
  <si>
    <t>ff2009 xsize cash-sales</t>
  </si>
  <si>
    <t>ff2010 xsize cash-sales</t>
  </si>
  <si>
    <t>ff2011 xsize cash-sales</t>
  </si>
  <si>
    <t>ff2012 xsize cash-sales</t>
  </si>
  <si>
    <t>ff2013 xsize cash-sales</t>
  </si>
  <si>
    <t>Indexed average cash</t>
  </si>
  <si>
    <t>gg2008 xsize sales_totass</t>
  </si>
  <si>
    <t>gg2009 xsize sales_totass</t>
  </si>
  <si>
    <t>gg2010 xsize sales_totass</t>
  </si>
  <si>
    <t>gg2011 xsize sales_totass</t>
  </si>
  <si>
    <t>gg2012 xsize sales_totass</t>
  </si>
  <si>
    <t>gg2013 xsize sales_totass</t>
  </si>
  <si>
    <t>%</t>
  </si>
  <si>
    <t>2009</t>
  </si>
  <si>
    <t>2010</t>
  </si>
  <si>
    <t>2011</t>
  </si>
  <si>
    <t>Total Sum of Z4_NBW_CASH_N0_0</t>
  </si>
  <si>
    <t>Z9_NBW_TOTASS_SALES_N0</t>
  </si>
  <si>
    <t>K4HLD-Holding companies</t>
  </si>
  <si>
    <t>K5OFI-Other financial instruments</t>
  </si>
  <si>
    <t>S3</t>
  </si>
  <si>
    <t>MEGG_CASH2</t>
  </si>
  <si>
    <t>Number of companies</t>
  </si>
  <si>
    <t>S5</t>
  </si>
  <si>
    <t>TBISSIC69_2</t>
  </si>
  <si>
    <t xml:space="preserve">a Flaky - eleph - cash available </t>
  </si>
  <si>
    <t xml:space="preserve">b Flaky - eleph - cash not available </t>
  </si>
  <si>
    <t>e qp only - cash available</t>
  </si>
  <si>
    <t>f qp only - cash not available</t>
  </si>
  <si>
    <t>g ap only - cash available</t>
  </si>
  <si>
    <t>h ap only - cash not available</t>
  </si>
  <si>
    <t>Flaky_eleph</t>
  </si>
  <si>
    <t>Quantification pool (hors analytic pool)</t>
  </si>
  <si>
    <t>Analytic pool</t>
  </si>
  <si>
    <t>available</t>
  </si>
  <si>
    <t>not available</t>
  </si>
  <si>
    <t xml:space="preserve"># </t>
  </si>
  <si>
    <t>Without outliers</t>
  </si>
  <si>
    <t>PNFC Total</t>
  </si>
  <si>
    <t>FINANCE</t>
  </si>
  <si>
    <t>K1BNK-Banking</t>
  </si>
  <si>
    <t>K2INSP- Insurance and pension funding</t>
  </si>
  <si>
    <t>K3AUX- Auxiliary financial services</t>
  </si>
  <si>
    <t>7487fin</t>
  </si>
  <si>
    <t>7415fin</t>
  </si>
  <si>
    <t>FINANCE Total</t>
  </si>
  <si>
    <t>PUBLIC</t>
  </si>
  <si>
    <t>O-Public administration and defence</t>
  </si>
  <si>
    <t>P801-2-Nursery, primary and secondary education</t>
  </si>
  <si>
    <t>P853-4-Higher and adult education</t>
  </si>
  <si>
    <t>Q851- Human health activities</t>
  </si>
  <si>
    <t>Q853-Social work</t>
  </si>
  <si>
    <t>PUBLIC Total</t>
  </si>
  <si>
    <t>NPISH</t>
  </si>
  <si>
    <t>RSNPISH Membership and other non-private organisations</t>
  </si>
  <si>
    <t>NPISH Total</t>
  </si>
  <si>
    <t>Sum of Z8_CASH_N0_ALL</t>
  </si>
  <si>
    <t>RSNPISH</t>
  </si>
  <si>
    <t>Total "live"</t>
  </si>
  <si>
    <t>Total Sum of Z8_CASH_N0_ALL</t>
  </si>
  <si>
    <t>Sum of Z9_CASH_SALES_N0</t>
  </si>
  <si>
    <t>Average Sales</t>
  </si>
  <si>
    <t>Sum of Z9_NBW_CASH_SALES_N0</t>
  </si>
  <si>
    <t>Total Sum of Z9_CASH_SALES_N0</t>
  </si>
  <si>
    <t>Total Sum of Z9_NBW_CASH_SALES_N0</t>
  </si>
  <si>
    <t>Without elephants or flaky records Turnover</t>
  </si>
  <si>
    <t>Sum of Z8_SALES_N0_ALL</t>
  </si>
  <si>
    <t>Total Sum of Z8_SALES_N0_ALL</t>
  </si>
  <si>
    <t>Volume of cash (Bn£)</t>
  </si>
  <si>
    <t>yy2008 xsize cash</t>
  </si>
  <si>
    <t>yy2009 xsize cash</t>
  </si>
  <si>
    <t>yy2010 xsize cash</t>
  </si>
  <si>
    <t>yy2011 xsize cash</t>
  </si>
  <si>
    <t>yy2012 xsize cash</t>
  </si>
  <si>
    <t>yy2013 xsize cash</t>
  </si>
  <si>
    <t>Average cash (£) (cash&gt;=0)</t>
  </si>
  <si>
    <t>Indexed average cash (cash&gt;=0)</t>
  </si>
  <si>
    <t>Median cash (£) (cash&gt;0)</t>
  </si>
  <si>
    <t>Indexed median cash (cash&gt;0)</t>
  </si>
  <si>
    <t>ratio cash/turnover</t>
  </si>
  <si>
    <t>Indexed ratio cash/turnover</t>
  </si>
  <si>
    <t>Total Sum of CNT</t>
  </si>
  <si>
    <t>Total Sum of TOT</t>
  </si>
  <si>
    <t>Total Sum of CNT_MED</t>
  </si>
  <si>
    <t>Total Sum of MED</t>
  </si>
  <si>
    <t>zz2008 xsize cash-sales</t>
  </si>
  <si>
    <t>zz2009 xsize cash-sales</t>
  </si>
  <si>
    <t>zz2010 xsize cash-sales</t>
  </si>
  <si>
    <t>zz2011 xsize cash-sales</t>
  </si>
  <si>
    <t>zz2012 xsize cash-sales</t>
  </si>
  <si>
    <t>zz2013 xsize cash-sales</t>
  </si>
  <si>
    <t>ratio totass/turnover</t>
  </si>
  <si>
    <t>Indexed ratio totass/turnover</t>
  </si>
  <si>
    <t>ratio cash/totass</t>
  </si>
  <si>
    <t>Indexed ratio cash/totass</t>
  </si>
  <si>
    <t>Volume of cash Bn£</t>
  </si>
  <si>
    <t>Note: En 2011 il y a une anomalie: IHS group holdings avec 37 Bn£ de cash (mais seulement 10-19 salariés, pour un groupe complexe), le second plus gros  enregistrement est "normal": WPP avec 4 Bn£.</t>
  </si>
  <si>
    <t>Number of firms with a ratio cash/turnover</t>
  </si>
  <si>
    <t>Indexed number of firms with a ratio cash/turnover</t>
  </si>
  <si>
    <t>xx2008 xsize totass_sales</t>
  </si>
  <si>
    <t>xx2009 xsize totass_sales</t>
  </si>
  <si>
    <t>xx2010 xsize totass_sales</t>
  </si>
  <si>
    <t>xx2011 xsize totass_sales</t>
  </si>
  <si>
    <t>xx2012 xsize totass_sales</t>
  </si>
  <si>
    <t>xx2013 xsize totass_sales</t>
  </si>
  <si>
    <t>Average cash (£) in 2013</t>
  </si>
  <si>
    <t>Bubbles data</t>
  </si>
  <si>
    <t>FLG_D1TANASS_N0_0</t>
  </si>
  <si>
    <t>Cash minus liabilities</t>
  </si>
  <si>
    <t>TCASH_DETTE_N0</t>
  </si>
  <si>
    <t>d 100-500k</t>
  </si>
  <si>
    <t>f 500-5M</t>
  </si>
  <si>
    <t>g &gt;5M</t>
  </si>
  <si>
    <t>1. number of firms</t>
  </si>
  <si>
    <t>h 70k+</t>
  </si>
  <si>
    <t>g 20k o 70k</t>
  </si>
  <si>
    <t>Sum of Z4_CASH_DETTE_N0</t>
  </si>
  <si>
    <t>f 5k o 20k</t>
  </si>
  <si>
    <t>e -5k o 5k</t>
  </si>
  <si>
    <t>Sum of Z3_DTANASS</t>
  </si>
  <si>
    <t>d -50k o -5k</t>
  </si>
  <si>
    <t>Sum of Z4_DIVPAY_N0</t>
  </si>
  <si>
    <t>c -500k o -50k</t>
  </si>
  <si>
    <t>Sum of Z3_NBW_DTANASS_N0_0</t>
  </si>
  <si>
    <t>b &lt;-500k</t>
  </si>
  <si>
    <t>2. tot cash</t>
  </si>
  <si>
    <t>3. tot cash-liabs</t>
  </si>
  <si>
    <t>4. avge cash-liabs</t>
  </si>
  <si>
    <t>6. tot div paid</t>
  </si>
  <si>
    <t>z both known</t>
  </si>
  <si>
    <t>Average cash minus liabilities (2012) £</t>
  </si>
  <si>
    <t>5. tot investment</t>
  </si>
  <si>
    <t>Total Sum of Z4_CASH_DETTE_N0</t>
  </si>
  <si>
    <t>Total Sum of Z3_DTANASS</t>
  </si>
  <si>
    <t>Total Sum of Z4_DIVPAY_N0</t>
  </si>
  <si>
    <t>Total Sum of Z3_NBW_DTANASS_N0_0</t>
  </si>
  <si>
    <t>bidouille mano eleph</t>
  </si>
  <si>
    <t>gbr101033512</t>
  </si>
  <si>
    <t>FLG_DNETW_N0</t>
  </si>
  <si>
    <t>FLG_tanassF_N0</t>
  </si>
  <si>
    <t>2008 with tangible assets available</t>
  </si>
  <si>
    <t>2008 - delta tangible assets 1 year available with exclusion elephants</t>
  </si>
  <si>
    <t>2008 - delta tangible assets 1 year available</t>
  </si>
  <si>
    <t>delta tangible assets 1 year average</t>
  </si>
  <si>
    <t>delta tangible assets 1 year (Bn£)</t>
  </si>
  <si>
    <t>cash (Bn£) with delta tangible assets available</t>
  </si>
  <si>
    <t>% delta tangible assets available</t>
  </si>
  <si>
    <t>% (delta tangible assets)/cash with  delta tanass  available</t>
  </si>
  <si>
    <t>2008 tanass available with exclusion elephants</t>
  </si>
  <si>
    <t>2013 - delta tangible assets 1 year available with exclusion elephants</t>
  </si>
  <si>
    <t>2013 - delta tangible assets 1 year available</t>
  </si>
  <si>
    <t>FLG_ELEP_TANASS</t>
  </si>
  <si>
    <t>Number of elephants excluded</t>
  </si>
  <si>
    <t>2013 with tanass available</t>
  </si>
  <si>
    <t>Evolution 2008-2013 tanass available with exclusion elephants</t>
  </si>
  <si>
    <t>Evolution 2008-2013 delta tangible assets 1 year available</t>
  </si>
  <si>
    <t>Investment (Bn£) 2008</t>
  </si>
  <si>
    <t>Delta tanass (Bn£) 2008</t>
  </si>
  <si>
    <t>Investment (Bn£) 2013</t>
  </si>
  <si>
    <t>Delta tanass (Bn£) 2013</t>
  </si>
  <si>
    <t>Evolution 2008 2013 investment available</t>
  </si>
  <si>
    <t>Evolution 2008 2013 delta tanass available</t>
  </si>
  <si>
    <t>Evolution 2008 2013 average investment available</t>
  </si>
  <si>
    <t>Evolution 2008 2013 delta tanass available average</t>
  </si>
  <si>
    <t>% investment/cash with  investment available 2008</t>
  </si>
  <si>
    <t>% delta tanass/cash with  delta tanass available 2008</t>
  </si>
  <si>
    <t>% investment/cash with  investment available 2013</t>
  </si>
  <si>
    <t>% delta tanass/cash with  delta tanass available 2013</t>
  </si>
  <si>
    <t>Z3_NBW_DTANASS_N0_0</t>
  </si>
  <si>
    <t>2013 tanass available with exclusion elephants</t>
  </si>
  <si>
    <t>Tangible assets (Bn£)</t>
  </si>
  <si>
    <t>tanass (Bn£)</t>
  </si>
  <si>
    <t>Evolution 2008-2013 delta tangible assets 1 year available with exclusion elephants</t>
  </si>
  <si>
    <t xml:space="preserve">Evolution 2008-2013 delta tangible assets 1 year available average  with exclusion elephants </t>
  </si>
  <si>
    <t>Evolution 2008-2013 delta tangible assets 1 year  available average</t>
  </si>
  <si>
    <t>FLG_DTANASS_N0</t>
  </si>
  <si>
    <t>FLAG_INCLUSION_QP</t>
  </si>
  <si>
    <t>HAS_DDTANASS_N0</t>
  </si>
  <si>
    <t>1</t>
  </si>
  <si>
    <t>Size</t>
  </si>
  <si>
    <t>Average investment (£)</t>
  </si>
  <si>
    <t>% incidence</t>
  </si>
  <si>
    <t>De-invest</t>
  </si>
  <si>
    <t>Stable</t>
  </si>
  <si>
    <t>Investment</t>
  </si>
  <si>
    <t>a both unk</t>
  </si>
  <si>
    <t>-1</t>
  </si>
  <si>
    <t>0</t>
  </si>
  <si>
    <t>cash</t>
  </si>
  <si>
    <t>indep
 1-4</t>
  </si>
  <si>
    <t>indep 
5-49</t>
  </si>
  <si>
    <t>indep 
50-249</t>
  </si>
  <si>
    <t>indep 
250+</t>
  </si>
  <si>
    <t>group 
simple</t>
  </si>
  <si>
    <t>Total amount of Cash (2012) M£</t>
  </si>
  <si>
    <t>Average cash (2012) £</t>
  </si>
  <si>
    <t>Average cash (2008)</t>
  </si>
  <si>
    <t>Average cash (2013)</t>
  </si>
  <si>
    <t>% change in average cash (2008-2013)</t>
  </si>
  <si>
    <t>elephant divpay</t>
  </si>
  <si>
    <t>Sum of Z4_NBW_CASH_N0</t>
  </si>
  <si>
    <t>tanass</t>
  </si>
  <si>
    <t>Nb comp.</t>
  </si>
  <si>
    <t>Total amount of Investment (2012) M£</t>
  </si>
  <si>
    <t>Average Investment (2012) £</t>
  </si>
  <si>
    <t>Average Investment (2008)</t>
  </si>
  <si>
    <t>Average Investment (2013)</t>
  </si>
  <si>
    <t>% change in average Investment (2008-2013)</t>
  </si>
  <si>
    <t>tanass eleph included</t>
  </si>
  <si>
    <t>totlia</t>
  </si>
  <si>
    <t>Sum of Z3_TOTLIA_N0</t>
  </si>
  <si>
    <t>Sum of Z3_NBW_TOTLIA_N0_0</t>
  </si>
  <si>
    <t>Total amount of liabilities (2012) (M£)</t>
  </si>
  <si>
    <t>Average Total liabilities (2012) £</t>
  </si>
  <si>
    <t>Average Total liabilities (2008)</t>
  </si>
  <si>
    <t>Average Total liabilities (2013)</t>
  </si>
  <si>
    <t>% change in average Total liabilities (2008-2013)</t>
  </si>
  <si>
    <t>cash minus liab</t>
  </si>
  <si>
    <t>Total amount of Cash minus liabilities (2012) (M£)</t>
  </si>
  <si>
    <t>Average Total Cash minus liabilities (2012) £</t>
  </si>
  <si>
    <t>Average Total Cash minus liabilities (2008)</t>
  </si>
  <si>
    <t>Average Total Cash minus liabilities (2013)</t>
  </si>
  <si>
    <t>% change in average Total Cash minus liabilities (2008-2013)</t>
  </si>
  <si>
    <t>divpay</t>
  </si>
  <si>
    <t>Total amount of Dividend paid (2012) (M£)</t>
  </si>
  <si>
    <t>Average Total Dividend paid (2012) £</t>
  </si>
  <si>
    <t>Average Total Dividend paid (2008)</t>
  </si>
  <si>
    <t>Average Total Dividend paid (2013)</t>
  </si>
  <si>
    <t>% change in average Total Dividend paid (2008-2013)</t>
  </si>
  <si>
    <t>vrai valeur</t>
  </si>
  <si>
    <t xml:space="preserve">elephant enlevé </t>
  </si>
  <si>
    <t>a la main</t>
  </si>
  <si>
    <t>TPTPROF_N0</t>
  </si>
  <si>
    <t>Investment (£)</t>
  </si>
  <si>
    <t>Pretax profit (£)</t>
  </si>
  <si>
    <t>TDTANASS_N0</t>
  </si>
  <si>
    <t>b &lt;-200k</t>
  </si>
  <si>
    <t>c -200k o 0</t>
  </si>
  <si>
    <t>d 0 - 50k</t>
  </si>
  <si>
    <t>e 50 - 200k</t>
  </si>
  <si>
    <t>f 200 - 1M</t>
  </si>
  <si>
    <t>g 1 - 5M</t>
  </si>
  <si>
    <t>h &gt;5M</t>
  </si>
  <si>
    <t>0 - 50k</t>
  </si>
  <si>
    <t>&lt;-500k</t>
  </si>
  <si>
    <t>c -500 o -20k</t>
  </si>
  <si>
    <t>d -20 o -10k</t>
  </si>
  <si>
    <t>e -10k o 0</t>
  </si>
  <si>
    <t>f 0 o 50k</t>
  </si>
  <si>
    <t>g 50k o 500k</t>
  </si>
  <si>
    <t>h &gt;500k</t>
  </si>
  <si>
    <t>&gt;500k</t>
  </si>
  <si>
    <t>Sum of Z8_DTANASS_N0</t>
  </si>
  <si>
    <t>Sum of Z8_PTPROF_N0</t>
  </si>
  <si>
    <t>Total Sum of Z8_DTANASS_N0</t>
  </si>
  <si>
    <t>Total Sum of Z8_PTPROF_N0</t>
  </si>
  <si>
    <t>Pretax profit (k£)</t>
  </si>
  <si>
    <t>eleph manually removed</t>
  </si>
  <si>
    <t>Evolution 2008-2013 Investment without elephants</t>
  </si>
  <si>
    <t>Useless</t>
  </si>
  <si>
    <t>Investment (Bn£) 2012</t>
  </si>
  <si>
    <t>All other segments 
combined</t>
  </si>
  <si>
    <t>donné a la mano par rolf</t>
  </si>
  <si>
    <t>c'est le ratio des 272k/1.4Mio</t>
  </si>
  <si>
    <t xml:space="preserve">Stock of cash 2013 (£Bn) </t>
  </si>
  <si>
    <t>No of firms*100,000</t>
  </si>
  <si>
    <t>% Change average cash(&gt;=0) 2008-2013</t>
  </si>
  <si>
    <t>% Change ratio cash/turnover 2008-2013</t>
  </si>
  <si>
    <t>% Change 2008-2013</t>
  </si>
  <si>
    <t>Indep 1-4</t>
  </si>
  <si>
    <t>Indep 5-49</t>
  </si>
  <si>
    <t>Indep 50-249</t>
  </si>
  <si>
    <t>Indep 250+</t>
  </si>
  <si>
    <t>Simple group</t>
  </si>
  <si>
    <t>Medium group</t>
  </si>
  <si>
    <t>Complex group</t>
  </si>
  <si>
    <t>Ratio total cash/total turnover (all)</t>
  </si>
  <si>
    <t xml:space="preserve">Total cash (£Bn) </t>
  </si>
  <si>
    <t xml:space="preserve">Total cash (£m) </t>
  </si>
  <si>
    <t>Average cash (£m)</t>
  </si>
  <si>
    <t>Volume of cash (£Bn)</t>
  </si>
  <si>
    <t>Indexed volume of cash</t>
  </si>
  <si>
    <t>Simple Group</t>
  </si>
  <si>
    <t>Medium Group</t>
  </si>
  <si>
    <t>Complex Group</t>
  </si>
  <si>
    <t>Number of companies (2012)</t>
  </si>
  <si>
    <t>Number of companies (2008)</t>
  </si>
  <si>
    <t>Number of companies (2013)</t>
  </si>
  <si>
    <t xml:space="preserve">Total Cash (M£) </t>
  </si>
  <si>
    <t>Complex Groups</t>
  </si>
  <si>
    <t>Net capital stock (£bn) 2008</t>
  </si>
  <si>
    <t>Net capital stock (£bn) 2012</t>
  </si>
  <si>
    <t>Net capital stock (£bn) 2013</t>
  </si>
  <si>
    <t xml:space="preserve">Change in average cash per firm 12-13 </t>
  </si>
  <si>
    <t>Cash (£m)</t>
  </si>
  <si>
    <t>Investment (£m)</t>
  </si>
  <si>
    <t>&gt;-60k</t>
  </si>
  <si>
    <t>10k - 60k</t>
  </si>
  <si>
    <t>1k - 10k</t>
  </si>
  <si>
    <t>-1k - 1k</t>
  </si>
  <si>
    <t>-60k - 10k</t>
  </si>
  <si>
    <t>-10k - 1k</t>
  </si>
  <si>
    <t>2013 - Number of firms</t>
  </si>
  <si>
    <t>Cash (£)</t>
  </si>
  <si>
    <t>500k-1m</t>
  </si>
  <si>
    <t>1-2m</t>
  </si>
  <si>
    <t>2-5m</t>
  </si>
  <si>
    <t>5-10m</t>
  </si>
  <si>
    <t>10-20m</t>
  </si>
  <si>
    <t>2008 - Number of firms</t>
  </si>
  <si>
    <t>Liabilites (£)</t>
  </si>
  <si>
    <t>20k - 70k</t>
  </si>
  <si>
    <t>5k - 20k</t>
  </si>
  <si>
    <t>-5k - 5k</t>
  </si>
  <si>
    <t>-50k - -5k</t>
  </si>
  <si>
    <t>-500k - -50k</t>
  </si>
  <si>
    <t>&gt;70k</t>
  </si>
  <si>
    <t>Total dividends paid (2012) £m</t>
  </si>
  <si>
    <t>Total investment  (2012) £m</t>
  </si>
  <si>
    <t>Total amount of cash minus liabilities (2012) £m</t>
  </si>
  <si>
    <t>Total amount of cash (2012) £m</t>
  </si>
  <si>
    <t>500k-5m</t>
  </si>
  <si>
    <t>&gt;5m</t>
  </si>
  <si>
    <t>&gt;20m</t>
  </si>
  <si>
    <t>&gt;10m</t>
  </si>
  <si>
    <t>Investment (£bn) 2008</t>
  </si>
  <si>
    <t>Investment (£bn) 2013</t>
  </si>
  <si>
    <t>Evolution 2008-2013 investment available</t>
  </si>
  <si>
    <t>Evolution 2008-2013 average investment available</t>
  </si>
  <si>
    <t>a Indep 1-4</t>
  </si>
  <si>
    <t>d Indep 5-49</t>
  </si>
  <si>
    <t>e Indep 50-249</t>
  </si>
  <si>
    <t>f Indep 250+</t>
  </si>
  <si>
    <t>g Simple group</t>
  </si>
  <si>
    <t>h Medium group</t>
  </si>
  <si>
    <t>i Complex group</t>
  </si>
  <si>
    <t>Investment (£bn)</t>
  </si>
  <si>
    <t xml:space="preserve">% Investment evolution </t>
  </si>
  <si>
    <t>Investment/cash (%) with investment available 2013</t>
  </si>
  <si>
    <t>Investment/cash (%) with investment available 2008</t>
  </si>
  <si>
    <t>Net capital stock 2008, 2012 and 2013 (without elephants)</t>
  </si>
  <si>
    <t>No. of firms</t>
  </si>
  <si>
    <t>&gt;60k</t>
  </si>
  <si>
    <t>-500k - -20k</t>
  </si>
  <si>
    <t>-20k - -10k</t>
  </si>
  <si>
    <t>-10k - 0</t>
  </si>
  <si>
    <t>50k - 500k</t>
  </si>
  <si>
    <t>-200k - 0</t>
  </si>
  <si>
    <t>50k - 200k</t>
  </si>
  <si>
    <t>200k - 1m</t>
  </si>
  <si>
    <t>1m - 5m</t>
  </si>
  <si>
    <t>Investment (£k)</t>
  </si>
  <si>
    <t>Average cash (2013) £</t>
  </si>
  <si>
    <t>Average Total Dividend paid (2013) £</t>
  </si>
  <si>
    <t>Average Total Dividend paid (2008) £</t>
  </si>
  <si>
    <t>Average Total Cash minus liabilities (2013) £</t>
  </si>
  <si>
    <t>Average Total Cash minus liabilities (2008) £</t>
  </si>
  <si>
    <t>Average Total liabilities (2013) £</t>
  </si>
  <si>
    <t>Average Total liabilities (2008) £</t>
  </si>
  <si>
    <t>Average Investment (2013) £</t>
  </si>
  <si>
    <t>Average Investment (2008) £</t>
  </si>
  <si>
    <t>Average cash (2008) £</t>
  </si>
  <si>
    <t>Total amount of Dividend paid (2013) (M£)</t>
  </si>
  <si>
    <t>Total amount of Cash minus liabilities (2013) (M£)</t>
  </si>
  <si>
    <t>Total amount of liabilities (2013) (M£)</t>
  </si>
  <si>
    <t>Total amount of Investment (2013) M£</t>
  </si>
  <si>
    <t>nb entr</t>
  </si>
  <si>
    <t>bn tot cash</t>
  </si>
  <si>
    <t>average cash</t>
  </si>
  <si>
    <t>Total amount of Cash (2013) M£</t>
  </si>
  <si>
    <t xml:space="preserve">BIS welcomes any comments, queries or feedback on this release: </t>
  </si>
  <si>
    <t>Please contact:</t>
  </si>
  <si>
    <t>BIS</t>
  </si>
  <si>
    <t>1 Victoria St</t>
  </si>
  <si>
    <t>London</t>
  </si>
  <si>
    <t>SW1H 0ET</t>
  </si>
  <si>
    <t>Email: jonathan.gershlick@bis.gsi.gov.uk</t>
  </si>
  <si>
    <t>Email: keith.brook@bis.gsi.gov.uk</t>
  </si>
  <si>
    <t>Notes:</t>
  </si>
  <si>
    <t>INDEX OF TABLES</t>
  </si>
  <si>
    <t>P6</t>
  </si>
  <si>
    <t>P8</t>
  </si>
  <si>
    <t>P9</t>
  </si>
  <si>
    <t>P11</t>
  </si>
  <si>
    <t>P12</t>
  </si>
  <si>
    <t>Note: This analysis was funded by BIS and undertaken by Rolf Hickmann of AGFE in partnership with Experian</t>
  </si>
  <si>
    <t xml:space="preserve">1. This excel workbook contains statistical analysis undertaken by AGFE/Experian on behalf of BIS using the analysis draws on the Experian pH database of all UK businesses, the most comprehensive such dataset available, focusing on the subset of 3 million live, trading UK-PNFC firms (there are 2 million more but these are either non-PNFC, or dormant, or foreign records, or very late filers etc; consolidated accounts are also left out to avoid double-counting, as each separate subsidiary is analysed) and all data in the tables are Crown Copyright. </t>
  </si>
  <si>
    <t>P15</t>
  </si>
  <si>
    <t>P20</t>
  </si>
  <si>
    <t>P22</t>
  </si>
  <si>
    <t>P11 B</t>
  </si>
  <si>
    <t>P13-14</t>
  </si>
  <si>
    <t>P21</t>
  </si>
  <si>
    <t>P25</t>
  </si>
  <si>
    <t>P30</t>
  </si>
  <si>
    <t>P31</t>
  </si>
  <si>
    <t>P32</t>
  </si>
  <si>
    <t>P33</t>
  </si>
  <si>
    <t>P35</t>
  </si>
  <si>
    <t>P39</t>
  </si>
  <si>
    <t>P39 B</t>
  </si>
  <si>
    <t>P40</t>
  </si>
  <si>
    <t>Variability of cash holdings</t>
  </si>
  <si>
    <t>Growth of cash 2008-2013</t>
  </si>
  <si>
    <t>Growth of cash patterns 2008-2013</t>
  </si>
  <si>
    <t>Comparison of average cash and total cash by sector</t>
  </si>
  <si>
    <t>Changes in cash by sector</t>
  </si>
  <si>
    <t>Average cash by sector</t>
  </si>
  <si>
    <t>Levels of cash and liabilities by firm size A</t>
  </si>
  <si>
    <t>Levels of cash and liabilities by firm size B</t>
  </si>
  <si>
    <t>Full industry sector list B</t>
  </si>
  <si>
    <t>Full industry sector list A</t>
  </si>
  <si>
    <t>Levels of cash and liabilities all PNFCs</t>
  </si>
  <si>
    <t>Net cash</t>
  </si>
  <si>
    <t>Investment performance since 2008 A</t>
  </si>
  <si>
    <t>Investment performance since 2008 B</t>
  </si>
  <si>
    <t>Positive investment</t>
  </si>
  <si>
    <t>Comparing positive and negative investment</t>
  </si>
  <si>
    <t>Profitability</t>
  </si>
  <si>
    <t>Summary 2008-2012 A</t>
  </si>
  <si>
    <t>Summary 2008-2013</t>
  </si>
  <si>
    <t>Summary 2008-2012 B</t>
  </si>
  <si>
    <t>2. For purposes of overall quantifications, key values (such as cash) for firms which do not file accounts are inferred based on the observed values for filers in the same size band and sector.</t>
  </si>
  <si>
    <t xml:space="preserve">4. By necessity, the analysis is aimed at revealing any correlations and behavioural patterns, on the sub-universe of firms which do file accounts and declare cash levels, assets, etc.; they represent nearly half the total firms, but over 90% of total value, as non-filers are mostly sole traders and small partnerships </t>
  </si>
  <si>
    <t>5. The types of data attributes used in the analysis include demographic parameters, financial (where filed), and historical.</t>
  </si>
  <si>
    <t>Jonathan Gershlick</t>
  </si>
  <si>
    <t>Alternative contact:</t>
  </si>
  <si>
    <t>Keith Brook</t>
  </si>
  <si>
    <t>Tel: +44 (0)20 7215 3292</t>
  </si>
  <si>
    <t>Tel: +44 (0)20 7215 6330</t>
  </si>
  <si>
    <t>AGFE and Experian: Analysis of cash retention behaviour of PNFCs</t>
  </si>
  <si>
    <t>See notes for details about the data contained in this release</t>
  </si>
  <si>
    <t>Index to tables</t>
  </si>
  <si>
    <t>3. In order to adjust the data to real terms, a deflator based on the year’s RPI inflation rate has been applied across all the analysis, unless otherwise stated in the powerpoint presentation.</t>
  </si>
  <si>
    <t>Note: Tab numbers refer to the relevant page in the powerpoint report</t>
  </si>
  <si>
    <t>Source: Analysis of cash retention behaviour of PNFCs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</si>
</sst>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0_-;\-&quot;£&quot;* #,##0_-;_-&quot;£&quot;* &quot;-&quot;_-;_-@_-"/>
    <numFmt numFmtId="43" formatCode="_-* #,##0.00_-;\-* #,##0.00_-;_-* &quot;-&quot;??_-;_-@_-"/>
    <numFmt numFmtId="164" formatCode="#,##0.0,,,"/>
    <numFmt numFmtId="165" formatCode="0.0%"/>
    <numFmt numFmtId="166" formatCode="###\ ###\ ###"/>
    <numFmt numFmtId="167" formatCode="0.0"/>
    <numFmt numFmtId="168" formatCode="###\ ###\ ###\ ###"/>
    <numFmt numFmtId="169" formatCode="#,##0,,,"/>
    <numFmt numFmtId="170" formatCode="_-* #,##0_-;\-\ #,##0_-;_-* &quot;-&quot;_-;_-@_-"/>
    <numFmt numFmtId="171" formatCode="_(* #,##0.00_);_(* \(#,##0.00\);_(* &quot;-&quot;??_);_(@_)"/>
    <numFmt numFmtId="172" formatCode="_-* #,##0.00\ _€_-;\-* #,##0.00\ _€_-;_-* &quot;-&quot;??\ _€_-;_-@_-"/>
    <numFmt numFmtId="173" formatCode="_(&quot;£&quot;* #,##0_);_(&quot;£&quot;* \(#,##0\);_(&quot;£&quot;* &quot;-&quot;_);_(@_)"/>
    <numFmt numFmtId="174" formatCode="0%;\-0%;\-"/>
    <numFmt numFmtId="175" formatCode="#,##0.00,,"/>
    <numFmt numFmtId="176" formatCode="#,##0.0,,"/>
    <numFmt numFmtId="177" formatCode="#,##0_ ;\-#,##0\ "/>
    <numFmt numFmtId="178" formatCode="_-* #,##0.0\ _€_-;\-* #,##0.0\ _€_-;_-* &quot;-&quot;??\ _€_-;_-@_-"/>
    <numFmt numFmtId="179" formatCode="#,##0.00,,,"/>
    <numFmt numFmtId="180" formatCode="#,##0,,"/>
    <numFmt numFmtId="181" formatCode="#,##0.0"/>
    <numFmt numFmtId="182" formatCode="#,##0,"/>
    <numFmt numFmtId="183" formatCode="#,##0.0,"/>
    <numFmt numFmtId="184" formatCode="#,##0.0000"/>
    <numFmt numFmtId="185" formatCode="#,##0.000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0"/>
      <color theme="0"/>
      <name val="Arial"/>
      <family val="2"/>
    </font>
    <font>
      <sz val="10"/>
      <color indexed="64"/>
      <name val="Arial"/>
      <family val="2"/>
    </font>
    <font>
      <b/>
      <u/>
      <sz val="11"/>
      <color theme="1"/>
      <name val="Calibri"/>
      <family val="2"/>
      <scheme val="minor"/>
    </font>
    <font>
      <b/>
      <sz val="10"/>
      <color indexed="64"/>
      <name val="Arial"/>
      <family val="2"/>
    </font>
    <font>
      <sz val="10"/>
      <color theme="1"/>
      <name val="Arial"/>
      <family val="2"/>
    </font>
    <font>
      <sz val="10"/>
      <color indexed="8"/>
      <name val="Arial"/>
      <family val="2"/>
    </font>
    <font>
      <sz val="10"/>
      <name val="Arial"/>
    </font>
    <font>
      <sz val="11"/>
      <color indexed="8"/>
      <name val="Calibri"/>
      <family val="2"/>
    </font>
    <font>
      <b/>
      <sz val="10"/>
      <color rgb="FFFF0000"/>
      <name val="Arial"/>
      <family val="2"/>
    </font>
    <font>
      <sz val="10"/>
      <color theme="0"/>
      <name val="Arial"/>
      <family val="2"/>
    </font>
    <font>
      <b/>
      <sz val="10"/>
      <name val="Arial"/>
      <family val="2"/>
    </font>
    <font>
      <b/>
      <sz val="12"/>
      <color theme="0"/>
      <name val="Calibri"/>
      <family val="2"/>
      <scheme val="minor"/>
    </font>
    <font>
      <b/>
      <sz val="12"/>
      <color theme="0" tint="-0.34998626667073579"/>
      <name val="Calibri"/>
      <family val="2"/>
      <scheme val="minor"/>
    </font>
    <font>
      <sz val="12"/>
      <color theme="0" tint="-0.34998626667073579"/>
      <name val="Calibri"/>
      <family val="2"/>
      <scheme val="minor"/>
    </font>
    <font>
      <sz val="11"/>
      <color theme="0" tint="-0.34998626667073579"/>
      <name val="Calibri"/>
      <family val="2"/>
      <scheme val="minor"/>
    </font>
    <font>
      <b/>
      <sz val="12"/>
      <color theme="1"/>
      <name val="Calibri"/>
      <family val="2"/>
      <scheme val="minor"/>
    </font>
    <font>
      <sz val="12"/>
      <color theme="1"/>
      <name val="Calibri"/>
      <family val="2"/>
      <scheme val="minor"/>
    </font>
    <font>
      <b/>
      <sz val="10"/>
      <color theme="0"/>
      <name val="Calibri"/>
      <family val="2"/>
      <scheme val="minor"/>
    </font>
    <font>
      <b/>
      <sz val="10"/>
      <color theme="0" tint="-0.34998626667073579"/>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sz val="12"/>
      <name val="Arial"/>
      <family val="2"/>
    </font>
    <font>
      <sz val="10"/>
      <color theme="1" tint="0.249977111117893"/>
      <name val="Arial"/>
      <family val="2"/>
    </font>
    <font>
      <b/>
      <sz val="12"/>
      <color theme="0"/>
      <name val="Arial"/>
      <family val="2"/>
    </font>
    <font>
      <b/>
      <sz val="12"/>
      <name val="Arial"/>
      <family val="2"/>
    </font>
    <font>
      <b/>
      <sz val="11"/>
      <color theme="0"/>
      <name val="Arial"/>
      <family val="2"/>
    </font>
    <font>
      <b/>
      <sz val="14"/>
      <color theme="0"/>
      <name val="Arial"/>
      <family val="2"/>
    </font>
    <font>
      <sz val="14"/>
      <color theme="1"/>
      <name val="Calibri"/>
      <family val="2"/>
      <scheme val="minor"/>
    </font>
    <font>
      <b/>
      <sz val="11"/>
      <color rgb="FFFF0000"/>
      <name val="Calibri"/>
      <family val="2"/>
      <scheme val="minor"/>
    </font>
    <font>
      <sz val="12"/>
      <color theme="1"/>
      <name val="Arial"/>
      <family val="2"/>
    </font>
    <font>
      <sz val="11"/>
      <color rgb="FF0070C0"/>
      <name val="Calibri"/>
      <family val="2"/>
      <scheme val="minor"/>
    </font>
    <font>
      <sz val="8"/>
      <color theme="1"/>
      <name val="Calibri"/>
      <family val="2"/>
      <scheme val="minor"/>
    </font>
    <font>
      <sz val="24"/>
      <color theme="0"/>
      <name val="Calibri"/>
      <family val="2"/>
      <scheme val="minor"/>
    </font>
    <font>
      <sz val="11"/>
      <color theme="1"/>
      <name val="Arial"/>
      <family val="2"/>
    </font>
    <font>
      <sz val="10"/>
      <color theme="1"/>
      <name val="Calibri"/>
      <family val="2"/>
      <scheme val="minor"/>
    </font>
    <font>
      <sz val="11"/>
      <name val="Calibri"/>
      <family val="2"/>
      <scheme val="minor"/>
    </font>
    <font>
      <b/>
      <sz val="18"/>
      <name val="Arial"/>
      <family val="2"/>
    </font>
    <font>
      <u/>
      <sz val="12"/>
      <color indexed="12"/>
      <name val="Arial"/>
      <family val="2"/>
    </font>
    <font>
      <u/>
      <sz val="10"/>
      <color indexed="12"/>
      <name val="Arial"/>
      <family val="2"/>
    </font>
    <font>
      <b/>
      <sz val="10"/>
      <color indexed="12"/>
      <name val="Arial"/>
      <family val="2"/>
    </font>
    <font>
      <i/>
      <sz val="10"/>
      <color indexed="8"/>
      <name val="Arial"/>
      <family val="2"/>
    </font>
    <font>
      <sz val="11"/>
      <color rgb="FF181818"/>
      <name val="Calibri"/>
      <family val="2"/>
      <scheme val="minor"/>
    </font>
  </fonts>
  <fills count="24">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9A46"/>
        <bgColor indexed="64"/>
      </patternFill>
    </fill>
    <fill>
      <patternFill patternType="solid">
        <fgColor rgb="FFFFC000"/>
        <bgColor indexed="64"/>
      </patternFill>
    </fill>
    <fill>
      <patternFill patternType="solid">
        <fgColor rgb="FFFFFF66"/>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5"/>
        <bgColor indexed="64"/>
      </patternFill>
    </fill>
    <fill>
      <patternFill patternType="solid">
        <fgColor theme="0" tint="-0.249977111117893"/>
        <bgColor indexed="64"/>
      </patternFill>
    </fill>
    <fill>
      <patternFill patternType="solid">
        <fgColor rgb="FF00B0F0"/>
        <bgColor indexed="64"/>
      </patternFill>
    </fill>
    <fill>
      <patternFill patternType="solid">
        <fgColor indexed="9"/>
        <bgColor indexed="64"/>
      </patternFill>
    </fill>
  </fills>
  <borders count="44">
    <border>
      <left/>
      <right/>
      <top/>
      <bottom/>
      <diagonal/>
    </border>
    <border>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style="thin">
        <color theme="0"/>
      </right>
      <top style="thin">
        <color theme="0"/>
      </top>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right style="thin">
        <color theme="0"/>
      </right>
      <top/>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thin">
        <color indexed="64"/>
      </left>
      <right/>
      <top style="thin">
        <color indexed="64"/>
      </top>
      <bottom/>
      <diagonal/>
    </border>
    <border>
      <left style="thin">
        <color theme="0"/>
      </left>
      <right/>
      <top style="thin">
        <color indexed="64"/>
      </top>
      <bottom style="thin">
        <color theme="0"/>
      </bottom>
      <diagonal/>
    </border>
    <border>
      <left style="medium">
        <color theme="0"/>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theme="0"/>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style="medium">
        <color theme="0"/>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theme="0"/>
      </right>
      <top style="thin">
        <color indexed="64"/>
      </top>
      <bottom style="thin">
        <color indexed="64"/>
      </bottom>
      <diagonal/>
    </border>
    <border>
      <left/>
      <right/>
      <top/>
      <bottom style="thin">
        <color theme="4" tint="0.39997558519241921"/>
      </bottom>
      <diagonal/>
    </border>
  </borders>
  <cellStyleXfs count="102">
    <xf numFmtId="0" fontId="0" fillId="0" borderId="0"/>
    <xf numFmtId="9" fontId="1" fillId="0" borderId="0" applyFont="0" applyFill="0" applyBorder="0" applyAlignment="0" applyProtection="0"/>
    <xf numFmtId="0" fontId="1" fillId="0" borderId="0"/>
    <xf numFmtId="0" fontId="3" fillId="0" borderId="0"/>
    <xf numFmtId="0" fontId="3" fillId="0" borderId="0"/>
    <xf numFmtId="9" fontId="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72" fontId="1" fillId="0" borderId="0" applyFont="0" applyFill="0" applyBorder="0" applyAlignment="0" applyProtection="0"/>
    <xf numFmtId="43" fontId="7" fillId="0" borderId="0" applyFont="0" applyFill="0" applyBorder="0" applyAlignment="0" applyProtection="0"/>
    <xf numFmtId="172" fontId="1" fillId="0" borderId="0" applyFont="0" applyFill="0" applyBorder="0" applyAlignment="0" applyProtection="0"/>
    <xf numFmtId="173" fontId="3" fillId="0" borderId="0" applyFont="0" applyFill="0" applyBorder="0" applyAlignment="0" applyProtection="0"/>
    <xf numFmtId="42" fontId="3" fillId="0" borderId="0" applyFont="0" applyFill="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9" fillId="0" borderId="0"/>
    <xf numFmtId="0" fontId="5" fillId="0" borderId="0"/>
    <xf numFmtId="0" fontId="3" fillId="0" borderId="0"/>
    <xf numFmtId="0" fontId="3"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1" fillId="0" borderId="0"/>
    <xf numFmtId="0" fontId="1" fillId="0" borderId="0"/>
    <xf numFmtId="0" fontId="1" fillId="0" borderId="0"/>
    <xf numFmtId="0" fontId="9"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8" fillId="0" borderId="0"/>
    <xf numFmtId="0" fontId="3" fillId="0" borderId="0"/>
    <xf numFmtId="9" fontId="1"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174" fontId="3"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174" fontId="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174" fontId="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alignment vertical="top"/>
      <protection locked="0"/>
    </xf>
    <xf numFmtId="0" fontId="28" fillId="0" borderId="0"/>
  </cellStyleXfs>
  <cellXfs count="541">
    <xf numFmtId="0" fontId="0" fillId="0" borderId="0" xfId="0"/>
    <xf numFmtId="0" fontId="1" fillId="0" borderId="0" xfId="2" applyFont="1"/>
    <xf numFmtId="0" fontId="1" fillId="0" borderId="0" xfId="2"/>
    <xf numFmtId="0" fontId="4" fillId="2" borderId="1" xfId="3" applyFont="1" applyFill="1" applyBorder="1" applyAlignment="1">
      <alignment vertical="center"/>
    </xf>
    <xf numFmtId="0" fontId="4" fillId="2" borderId="1" xfId="3" applyFont="1" applyFill="1" applyBorder="1" applyAlignment="1">
      <alignment vertical="top"/>
    </xf>
    <xf numFmtId="0" fontId="4" fillId="3" borderId="2" xfId="4" applyFont="1" applyFill="1" applyBorder="1" applyAlignment="1">
      <alignment horizontal="left" vertical="center" wrapText="1"/>
    </xf>
    <xf numFmtId="0" fontId="4" fillId="3" borderId="3" xfId="4" applyFont="1" applyFill="1" applyBorder="1" applyAlignment="1">
      <alignment horizontal="right" vertical="center" wrapText="1"/>
    </xf>
    <xf numFmtId="0" fontId="4" fillId="3" borderId="4" xfId="4" applyFont="1" applyFill="1" applyBorder="1" applyAlignment="1">
      <alignment horizontal="right" vertical="center" wrapText="1"/>
    </xf>
    <xf numFmtId="0" fontId="3" fillId="4" borderId="5" xfId="4" applyFont="1" applyFill="1" applyBorder="1"/>
    <xf numFmtId="3" fontId="3" fillId="4" borderId="5" xfId="4" applyNumberFormat="1" applyFont="1" applyFill="1" applyBorder="1"/>
    <xf numFmtId="164" fontId="3" fillId="4" borderId="5" xfId="4" applyNumberFormat="1" applyFont="1" applyFill="1" applyBorder="1"/>
    <xf numFmtId="9" fontId="3" fillId="4" borderId="5" xfId="5" applyFont="1" applyFill="1" applyBorder="1"/>
    <xf numFmtId="0" fontId="3" fillId="5" borderId="5" xfId="4" applyFont="1" applyFill="1" applyBorder="1"/>
    <xf numFmtId="3" fontId="3" fillId="5" borderId="5" xfId="4" applyNumberFormat="1" applyFont="1" applyFill="1" applyBorder="1"/>
    <xf numFmtId="164" fontId="3" fillId="5" borderId="5" xfId="4" applyNumberFormat="1" applyFont="1" applyFill="1" applyBorder="1"/>
    <xf numFmtId="9" fontId="3" fillId="5" borderId="5" xfId="5" applyFont="1" applyFill="1" applyBorder="1"/>
    <xf numFmtId="0" fontId="1" fillId="0" borderId="0" xfId="2" applyAlignment="1">
      <alignment horizontal="right"/>
    </xf>
    <xf numFmtId="0" fontId="6" fillId="0" borderId="0" xfId="2" applyFont="1" applyAlignment="1">
      <alignment horizontal="right"/>
    </xf>
    <xf numFmtId="165" fontId="1" fillId="0" borderId="0" xfId="2" applyNumberFormat="1" applyAlignment="1">
      <alignment horizontal="right"/>
    </xf>
    <xf numFmtId="166" fontId="1" fillId="0" borderId="0" xfId="2" applyNumberFormat="1" applyAlignment="1">
      <alignment horizontal="right"/>
    </xf>
    <xf numFmtId="167" fontId="1" fillId="0" borderId="0" xfId="2" applyNumberFormat="1" applyAlignment="1">
      <alignment horizontal="right"/>
    </xf>
    <xf numFmtId="168" fontId="1" fillId="0" borderId="0" xfId="2" applyNumberFormat="1" applyAlignment="1">
      <alignment horizontal="right"/>
    </xf>
    <xf numFmtId="4" fontId="4" fillId="2" borderId="1" xfId="3" applyNumberFormat="1" applyFont="1" applyFill="1" applyBorder="1" applyAlignment="1">
      <alignment vertical="top"/>
    </xf>
    <xf numFmtId="0" fontId="4" fillId="3" borderId="6" xfId="4" applyFont="1" applyFill="1" applyBorder="1" applyAlignment="1"/>
    <xf numFmtId="3" fontId="4" fillId="3" borderId="6" xfId="4" applyNumberFormat="1" applyFont="1" applyFill="1" applyBorder="1" applyAlignment="1"/>
    <xf numFmtId="169" fontId="4" fillId="3" borderId="6" xfId="4" applyNumberFormat="1" applyFont="1" applyFill="1" applyBorder="1" applyAlignment="1"/>
    <xf numFmtId="9" fontId="4" fillId="3" borderId="6" xfId="5" applyFont="1" applyFill="1" applyBorder="1" applyAlignment="1"/>
    <xf numFmtId="0" fontId="1" fillId="0" borderId="7" xfId="2" applyBorder="1"/>
    <xf numFmtId="3" fontId="1" fillId="0" borderId="0" xfId="2" applyNumberFormat="1"/>
    <xf numFmtId="0" fontId="5" fillId="0" borderId="0" xfId="24"/>
    <xf numFmtId="0" fontId="5" fillId="0" borderId="0" xfId="24" applyAlignment="1">
      <alignment horizontal="right"/>
    </xf>
    <xf numFmtId="0" fontId="5" fillId="0" borderId="0" xfId="24" applyAlignment="1">
      <alignment horizontal="left"/>
    </xf>
    <xf numFmtId="0" fontId="5" fillId="0" borderId="0" xfId="24" applyFont="1"/>
    <xf numFmtId="0" fontId="12" fillId="0" borderId="0" xfId="24" applyFont="1"/>
    <xf numFmtId="0" fontId="5" fillId="4" borderId="0" xfId="24" applyFont="1" applyFill="1" applyAlignment="1">
      <alignment vertical="center"/>
    </xf>
    <xf numFmtId="0" fontId="5" fillId="4" borderId="0" xfId="24" applyFill="1" applyAlignment="1"/>
    <xf numFmtId="0" fontId="5" fillId="0" borderId="0" xfId="24" applyAlignment="1"/>
    <xf numFmtId="0" fontId="5" fillId="0" borderId="0" xfId="24" applyAlignment="1">
      <alignment horizontal="center"/>
    </xf>
    <xf numFmtId="0" fontId="1" fillId="0" borderId="0" xfId="19"/>
    <xf numFmtId="0" fontId="5" fillId="4" borderId="0" xfId="24" applyFill="1" applyAlignment="1">
      <alignment vertical="center"/>
    </xf>
    <xf numFmtId="0" fontId="5" fillId="4" borderId="0" xfId="24" applyFill="1"/>
    <xf numFmtId="0" fontId="5" fillId="4" borderId="0" xfId="24" applyFont="1" applyFill="1"/>
    <xf numFmtId="0" fontId="0" fillId="4" borderId="0" xfId="0" applyNumberFormat="1" applyFill="1"/>
    <xf numFmtId="1" fontId="0" fillId="4" borderId="0" xfId="0" applyNumberFormat="1" applyFill="1"/>
    <xf numFmtId="9" fontId="0" fillId="4" borderId="0" xfId="5" applyFont="1" applyFill="1"/>
    <xf numFmtId="3" fontId="5" fillId="4" borderId="0" xfId="24" applyNumberFormat="1" applyFill="1"/>
    <xf numFmtId="169" fontId="0" fillId="4" borderId="0" xfId="0" applyNumberFormat="1" applyFill="1"/>
    <xf numFmtId="175" fontId="5" fillId="4" borderId="0" xfId="24" applyNumberFormat="1" applyFill="1" applyAlignment="1">
      <alignment horizontal="right"/>
    </xf>
    <xf numFmtId="176" fontId="5" fillId="0" borderId="0" xfId="24" applyNumberFormat="1" applyAlignment="1">
      <alignment horizontal="right"/>
    </xf>
    <xf numFmtId="175" fontId="5" fillId="0" borderId="0" xfId="24" applyNumberFormat="1" applyAlignment="1">
      <alignment horizontal="right"/>
    </xf>
    <xf numFmtId="169" fontId="5" fillId="0" borderId="0" xfId="24" applyNumberFormat="1"/>
    <xf numFmtId="3" fontId="5" fillId="0" borderId="0" xfId="24" applyNumberFormat="1"/>
    <xf numFmtId="0" fontId="4" fillId="3" borderId="3" xfId="3" applyFont="1" applyFill="1" applyBorder="1" applyAlignment="1">
      <alignment horizontal="left"/>
    </xf>
    <xf numFmtId="0" fontId="4" fillId="3" borderId="3" xfId="3" applyFont="1" applyFill="1" applyBorder="1" applyAlignment="1">
      <alignment horizontal="right" wrapText="1"/>
    </xf>
    <xf numFmtId="3" fontId="5" fillId="0" borderId="0" xfId="24" applyNumberFormat="1" applyAlignment="1">
      <alignment horizontal="right"/>
    </xf>
    <xf numFmtId="0" fontId="5" fillId="4" borderId="3" xfId="24" applyFill="1" applyBorder="1"/>
    <xf numFmtId="3" fontId="5" fillId="4" borderId="3" xfId="24" applyNumberFormat="1" applyFill="1" applyBorder="1"/>
    <xf numFmtId="0" fontId="5" fillId="5" borderId="3" xfId="24" applyFill="1" applyBorder="1"/>
    <xf numFmtId="3" fontId="5" fillId="5" borderId="3" xfId="24" applyNumberFormat="1" applyFill="1" applyBorder="1"/>
    <xf numFmtId="9" fontId="0" fillId="0" borderId="0" xfId="5" applyFont="1"/>
    <xf numFmtId="3" fontId="4" fillId="3" borderId="3" xfId="3" applyNumberFormat="1" applyFont="1" applyFill="1" applyBorder="1" applyAlignment="1">
      <alignment horizontal="right"/>
    </xf>
    <xf numFmtId="0" fontId="13" fillId="2" borderId="1" xfId="24" applyFont="1" applyFill="1" applyBorder="1" applyAlignment="1">
      <alignment horizontal="left"/>
    </xf>
    <xf numFmtId="0" fontId="1" fillId="0" borderId="0" xfId="20"/>
    <xf numFmtId="3" fontId="1" fillId="0" borderId="0" xfId="20" applyNumberFormat="1"/>
    <xf numFmtId="0" fontId="0" fillId="0" borderId="0" xfId="0" applyAlignment="1">
      <alignment horizontal="left"/>
    </xf>
    <xf numFmtId="0" fontId="5" fillId="5" borderId="0" xfId="24" applyFill="1"/>
    <xf numFmtId="0" fontId="0" fillId="0" borderId="0" xfId="0" applyNumberFormat="1"/>
    <xf numFmtId="2" fontId="5" fillId="5" borderId="0" xfId="24" applyNumberFormat="1" applyFill="1"/>
    <xf numFmtId="0" fontId="5" fillId="5" borderId="0" xfId="24" applyFont="1" applyFill="1"/>
    <xf numFmtId="0" fontId="4" fillId="3" borderId="3" xfId="3" applyFont="1" applyFill="1" applyBorder="1" applyAlignment="1">
      <alignment horizontal="right"/>
    </xf>
    <xf numFmtId="0" fontId="14" fillId="4" borderId="3" xfId="3" applyFont="1" applyFill="1" applyBorder="1"/>
    <xf numFmtId="177" fontId="3" fillId="4" borderId="3" xfId="11" applyNumberFormat="1" applyFont="1" applyFill="1" applyBorder="1" applyAlignment="1"/>
    <xf numFmtId="177" fontId="14" fillId="4" borderId="3" xfId="11" applyNumberFormat="1" applyFont="1" applyFill="1" applyBorder="1" applyAlignment="1"/>
    <xf numFmtId="0" fontId="14" fillId="5" borderId="3" xfId="3" applyFont="1" applyFill="1" applyBorder="1"/>
    <xf numFmtId="177" fontId="3" fillId="5" borderId="3" xfId="11" applyNumberFormat="1" applyFont="1" applyFill="1" applyBorder="1" applyAlignment="1"/>
    <xf numFmtId="177" fontId="14" fillId="5" borderId="3" xfId="11" applyNumberFormat="1" applyFont="1" applyFill="1" applyBorder="1" applyAlignment="1"/>
    <xf numFmtId="3" fontId="0" fillId="0" borderId="0" xfId="0" applyNumberFormat="1"/>
    <xf numFmtId="0" fontId="2" fillId="2" borderId="1" xfId="0" applyFont="1" applyFill="1" applyBorder="1" applyAlignment="1">
      <alignment vertical="center"/>
    </xf>
    <xf numFmtId="9" fontId="3" fillId="4" borderId="3" xfId="1" applyFont="1" applyFill="1" applyBorder="1" applyAlignment="1">
      <alignment horizontal="right"/>
    </xf>
    <xf numFmtId="9" fontId="3" fillId="6" borderId="3" xfId="1" applyFont="1" applyFill="1" applyBorder="1" applyAlignment="1">
      <alignment horizontal="right"/>
    </xf>
    <xf numFmtId="9" fontId="3" fillId="4" borderId="3" xfId="1" quotePrefix="1" applyFont="1" applyFill="1" applyBorder="1" applyAlignment="1">
      <alignment horizontal="center"/>
    </xf>
    <xf numFmtId="9" fontId="4" fillId="3" borderId="3" xfId="1" applyFont="1" applyFill="1" applyBorder="1" applyAlignment="1">
      <alignment horizontal="right"/>
    </xf>
    <xf numFmtId="9" fontId="4" fillId="3" borderId="3" xfId="1" applyNumberFormat="1" applyFont="1" applyFill="1" applyBorder="1" applyAlignment="1">
      <alignment horizontal="right"/>
    </xf>
    <xf numFmtId="9" fontId="0" fillId="0" borderId="0" xfId="0" applyNumberFormat="1"/>
    <xf numFmtId="9" fontId="0" fillId="0" borderId="0" xfId="1" applyFont="1"/>
    <xf numFmtId="169" fontId="0" fillId="0" borderId="0" xfId="0" applyNumberFormat="1"/>
    <xf numFmtId="178" fontId="0" fillId="0" borderId="0" xfId="11" applyNumberFormat="1" applyFont="1"/>
    <xf numFmtId="0" fontId="0" fillId="7" borderId="3" xfId="0" applyFill="1" applyBorder="1"/>
    <xf numFmtId="0" fontId="0" fillId="0" borderId="3" xfId="0" applyBorder="1"/>
    <xf numFmtId="0" fontId="0" fillId="7" borderId="3" xfId="0" applyFill="1" applyBorder="1" applyAlignment="1">
      <alignment horizontal="left"/>
    </xf>
    <xf numFmtId="0" fontId="15" fillId="3" borderId="3" xfId="0" applyFont="1" applyFill="1" applyBorder="1" applyAlignment="1">
      <alignment horizontal="right"/>
    </xf>
    <xf numFmtId="3" fontId="0" fillId="0" borderId="3" xfId="0" applyNumberFormat="1" applyBorder="1"/>
    <xf numFmtId="0" fontId="16" fillId="4" borderId="3" xfId="0" applyFont="1" applyFill="1" applyBorder="1"/>
    <xf numFmtId="3" fontId="17" fillId="4" borderId="3" xfId="0" applyNumberFormat="1" applyFont="1" applyFill="1" applyBorder="1"/>
    <xf numFmtId="3" fontId="17" fillId="8" borderId="3" xfId="0" applyNumberFormat="1" applyFont="1" applyFill="1" applyBorder="1"/>
    <xf numFmtId="3" fontId="16" fillId="4" borderId="3" xfId="0" applyNumberFormat="1" applyFont="1" applyFill="1" applyBorder="1"/>
    <xf numFmtId="0" fontId="18" fillId="0" borderId="3" xfId="0" applyFont="1" applyBorder="1"/>
    <xf numFmtId="1" fontId="0" fillId="0" borderId="3" xfId="1" applyNumberFormat="1" applyFont="1" applyFill="1" applyBorder="1"/>
    <xf numFmtId="0" fontId="19" fillId="5" borderId="3" xfId="0" applyFont="1" applyFill="1" applyBorder="1"/>
    <xf numFmtId="3" fontId="20" fillId="5" borderId="3" xfId="0" applyNumberFormat="1" applyFont="1" applyFill="1" applyBorder="1"/>
    <xf numFmtId="3" fontId="20" fillId="8" borderId="3" xfId="0" applyNumberFormat="1" applyFont="1" applyFill="1" applyBorder="1"/>
    <xf numFmtId="3" fontId="19" fillId="5" borderId="3" xfId="0" applyNumberFormat="1" applyFont="1" applyFill="1" applyBorder="1"/>
    <xf numFmtId="0" fontId="19" fillId="4" borderId="3" xfId="0" applyFont="1" applyFill="1" applyBorder="1"/>
    <xf numFmtId="3" fontId="20" fillId="4" borderId="3" xfId="0" applyNumberFormat="1" applyFont="1" applyFill="1" applyBorder="1"/>
    <xf numFmtId="3" fontId="19" fillId="4" borderId="3" xfId="0" applyNumberFormat="1" applyFont="1" applyFill="1" applyBorder="1"/>
    <xf numFmtId="3" fontId="20" fillId="7" borderId="3" xfId="0" applyNumberFormat="1" applyFont="1" applyFill="1" applyBorder="1"/>
    <xf numFmtId="0" fontId="15" fillId="3" borderId="3" xfId="0" applyFont="1" applyFill="1" applyBorder="1"/>
    <xf numFmtId="3" fontId="15" fillId="3" borderId="3" xfId="0" applyNumberFormat="1" applyFont="1" applyFill="1" applyBorder="1"/>
    <xf numFmtId="0" fontId="21" fillId="3" borderId="3" xfId="0" applyFont="1" applyFill="1" applyBorder="1" applyAlignment="1">
      <alignment horizontal="right"/>
    </xf>
    <xf numFmtId="0" fontId="22" fillId="4" borderId="3" xfId="0" applyFont="1" applyFill="1" applyBorder="1"/>
    <xf numFmtId="3" fontId="18" fillId="4" borderId="3" xfId="0" applyNumberFormat="1" applyFont="1" applyFill="1" applyBorder="1"/>
    <xf numFmtId="3" fontId="22" fillId="4" borderId="3" xfId="0" applyNumberFormat="1" applyFont="1" applyFill="1" applyBorder="1"/>
    <xf numFmtId="1" fontId="0" fillId="9" borderId="3" xfId="1" applyNumberFormat="1" applyFont="1" applyFill="1" applyBorder="1"/>
    <xf numFmtId="0" fontId="23" fillId="5" borderId="3" xfId="0" applyFont="1" applyFill="1" applyBorder="1"/>
    <xf numFmtId="3" fontId="0" fillId="5" borderId="3" xfId="0" applyNumberFormat="1" applyFill="1" applyBorder="1"/>
    <xf numFmtId="3" fontId="23" fillId="5" borderId="3" xfId="0" applyNumberFormat="1" applyFont="1" applyFill="1" applyBorder="1"/>
    <xf numFmtId="0" fontId="23" fillId="4" borderId="3" xfId="0" applyFont="1" applyFill="1" applyBorder="1"/>
    <xf numFmtId="3" fontId="0" fillId="4" borderId="3" xfId="0" applyNumberFormat="1" applyFill="1" applyBorder="1"/>
    <xf numFmtId="3" fontId="23" fillId="4" borderId="3" xfId="0" applyNumberFormat="1" applyFont="1" applyFill="1" applyBorder="1"/>
    <xf numFmtId="0" fontId="21" fillId="3" borderId="3" xfId="0" applyFont="1" applyFill="1" applyBorder="1"/>
    <xf numFmtId="3" fontId="21" fillId="3" borderId="3" xfId="0" applyNumberFormat="1" applyFont="1" applyFill="1" applyBorder="1"/>
    <xf numFmtId="1" fontId="0" fillId="10" borderId="3" xfId="1" applyNumberFormat="1" applyFont="1" applyFill="1" applyBorder="1"/>
    <xf numFmtId="1" fontId="0" fillId="11" borderId="3" xfId="1" applyNumberFormat="1" applyFont="1" applyFill="1" applyBorder="1"/>
    <xf numFmtId="1" fontId="0" fillId="12" borderId="3" xfId="1" applyNumberFormat="1" applyFont="1" applyFill="1" applyBorder="1"/>
    <xf numFmtId="1" fontId="0" fillId="13" borderId="3" xfId="1" applyNumberFormat="1" applyFont="1" applyFill="1" applyBorder="1"/>
    <xf numFmtId="1" fontId="0" fillId="7" borderId="3" xfId="1" applyNumberFormat="1" applyFont="1" applyFill="1" applyBorder="1"/>
    <xf numFmtId="0" fontId="0" fillId="0" borderId="3" xfId="0" applyBorder="1" applyAlignment="1">
      <alignment horizontal="left"/>
    </xf>
    <xf numFmtId="1" fontId="0" fillId="14" borderId="3" xfId="1" applyNumberFormat="1" applyFont="1" applyFill="1" applyBorder="1"/>
    <xf numFmtId="0" fontId="21" fillId="3" borderId="8" xfId="3" applyFont="1" applyFill="1" applyBorder="1" applyAlignment="1">
      <alignment vertical="center" wrapText="1"/>
    </xf>
    <xf numFmtId="0" fontId="21" fillId="3" borderId="11" xfId="3" applyFont="1" applyFill="1" applyBorder="1" applyAlignment="1">
      <alignment vertical="center" wrapText="1"/>
    </xf>
    <xf numFmtId="0" fontId="5" fillId="0" borderId="0" xfId="24" applyNumberFormat="1" applyAlignment="1">
      <alignment horizontal="right"/>
    </xf>
    <xf numFmtId="0" fontId="5" fillId="0" borderId="0" xfId="24" applyNumberFormat="1" applyFont="1" applyAlignment="1">
      <alignment horizontal="right"/>
    </xf>
    <xf numFmtId="0" fontId="5" fillId="0" borderId="0" xfId="24" applyNumberFormat="1" applyFont="1"/>
    <xf numFmtId="169" fontId="5" fillId="0" borderId="0" xfId="24" applyNumberFormat="1" applyFont="1"/>
    <xf numFmtId="3" fontId="5" fillId="0" borderId="0" xfId="24" applyNumberFormat="1" applyFont="1"/>
    <xf numFmtId="0" fontId="1" fillId="0" borderId="0" xfId="20" applyNumberFormat="1"/>
    <xf numFmtId="175" fontId="0" fillId="0" borderId="0" xfId="5" applyNumberFormat="1" applyFont="1"/>
    <xf numFmtId="169" fontId="5" fillId="0" borderId="0" xfId="24" applyNumberFormat="1" applyAlignment="1">
      <alignment horizontal="right"/>
    </xf>
    <xf numFmtId="0" fontId="14" fillId="4" borderId="3" xfId="3" applyNumberFormat="1" applyFont="1" applyFill="1" applyBorder="1" applyAlignment="1">
      <alignment horizontal="left"/>
    </xf>
    <xf numFmtId="179" fontId="3" fillId="4" borderId="3" xfId="3" applyNumberFormat="1" applyFont="1" applyFill="1" applyBorder="1" applyAlignment="1">
      <alignment horizontal="right"/>
    </xf>
    <xf numFmtId="164" fontId="3" fillId="4" borderId="3" xfId="3" applyNumberFormat="1" applyFont="1" applyFill="1" applyBorder="1" applyAlignment="1">
      <alignment horizontal="right"/>
    </xf>
    <xf numFmtId="1" fontId="3" fillId="4" borderId="3" xfId="11" applyNumberFormat="1" applyFont="1" applyFill="1" applyBorder="1"/>
    <xf numFmtId="0" fontId="14" fillId="5" borderId="3" xfId="3" applyNumberFormat="1" applyFont="1" applyFill="1" applyBorder="1" applyAlignment="1">
      <alignment horizontal="left"/>
    </xf>
    <xf numFmtId="179" fontId="3" fillId="5" borderId="3" xfId="3" applyNumberFormat="1" applyFont="1" applyFill="1" applyBorder="1" applyAlignment="1">
      <alignment horizontal="right"/>
    </xf>
    <xf numFmtId="164" fontId="3" fillId="5" borderId="3" xfId="3" applyNumberFormat="1" applyFont="1" applyFill="1" applyBorder="1" applyAlignment="1">
      <alignment horizontal="right"/>
    </xf>
    <xf numFmtId="1" fontId="3" fillId="5" borderId="3" xfId="11" applyNumberFormat="1" applyFont="1" applyFill="1" applyBorder="1"/>
    <xf numFmtId="2" fontId="5" fillId="0" borderId="0" xfId="1" applyNumberFormat="1" applyFont="1"/>
    <xf numFmtId="1" fontId="3" fillId="5" borderId="3" xfId="3" applyNumberFormat="1" applyFont="1" applyFill="1" applyBorder="1"/>
    <xf numFmtId="9" fontId="5" fillId="0" borderId="0" xfId="1" applyFont="1"/>
    <xf numFmtId="180" fontId="0" fillId="0" borderId="0" xfId="5" applyNumberFormat="1" applyFont="1"/>
    <xf numFmtId="0" fontId="1" fillId="0" borderId="0" xfId="20" applyAlignment="1">
      <alignment horizontal="left"/>
    </xf>
    <xf numFmtId="0" fontId="5" fillId="0" borderId="12" xfId="24" applyBorder="1"/>
    <xf numFmtId="0" fontId="5" fillId="0" borderId="13" xfId="24" applyBorder="1"/>
    <xf numFmtId="0" fontId="5" fillId="0" borderId="13" xfId="24" applyBorder="1" applyAlignment="1">
      <alignment horizontal="right"/>
    </xf>
    <xf numFmtId="0" fontId="5" fillId="0" borderId="14" xfId="24" applyBorder="1" applyAlignment="1">
      <alignment horizontal="right"/>
    </xf>
    <xf numFmtId="0" fontId="5" fillId="0" borderId="15" xfId="24" applyBorder="1"/>
    <xf numFmtId="0" fontId="5" fillId="0" borderId="0" xfId="24" applyBorder="1"/>
    <xf numFmtId="0" fontId="5" fillId="0" borderId="0" xfId="24" applyBorder="1" applyAlignment="1">
      <alignment horizontal="right"/>
    </xf>
    <xf numFmtId="0" fontId="5" fillId="0" borderId="0" xfId="24" applyFont="1" applyBorder="1" applyAlignment="1">
      <alignment horizontal="left"/>
    </xf>
    <xf numFmtId="0" fontId="5" fillId="0" borderId="16" xfId="24" applyBorder="1" applyAlignment="1">
      <alignment horizontal="right"/>
    </xf>
    <xf numFmtId="0" fontId="4" fillId="2" borderId="1" xfId="3" applyFont="1" applyFill="1" applyBorder="1" applyAlignment="1"/>
    <xf numFmtId="0" fontId="1" fillId="0" borderId="15" xfId="19" applyBorder="1"/>
    <xf numFmtId="3" fontId="5" fillId="0" borderId="0" xfId="24" applyNumberFormat="1" applyBorder="1"/>
    <xf numFmtId="0" fontId="4" fillId="3" borderId="8" xfId="3" applyFont="1" applyFill="1" applyBorder="1" applyAlignment="1"/>
    <xf numFmtId="3" fontId="3" fillId="4" borderId="3" xfId="3" applyNumberFormat="1" applyFont="1" applyFill="1" applyBorder="1"/>
    <xf numFmtId="9" fontId="3" fillId="4" borderId="3" xfId="1" applyNumberFormat="1" applyFont="1" applyFill="1" applyBorder="1"/>
    <xf numFmtId="3" fontId="3" fillId="5" borderId="3" xfId="3" applyNumberFormat="1" applyFont="1" applyFill="1" applyBorder="1"/>
    <xf numFmtId="9" fontId="3" fillId="5" borderId="3" xfId="1" applyNumberFormat="1" applyFont="1" applyFill="1" applyBorder="1"/>
    <xf numFmtId="0" fontId="0" fillId="0" borderId="0" xfId="0" applyFill="1" applyBorder="1"/>
    <xf numFmtId="3" fontId="0" fillId="0" borderId="0" xfId="0" applyNumberFormat="1" applyFill="1" applyBorder="1"/>
    <xf numFmtId="9" fontId="25" fillId="0" borderId="0" xfId="1" applyFont="1" applyFill="1" applyBorder="1"/>
    <xf numFmtId="0" fontId="0" fillId="0" borderId="0" xfId="0" applyNumberFormat="1" applyFill="1" applyBorder="1"/>
    <xf numFmtId="0" fontId="25" fillId="0" borderId="0" xfId="0" applyFont="1" applyFill="1" applyBorder="1"/>
    <xf numFmtId="0" fontId="0" fillId="0" borderId="0" xfId="0" applyAlignment="1">
      <alignment horizontal="right"/>
    </xf>
    <xf numFmtId="0" fontId="5" fillId="0" borderId="17" xfId="24" applyBorder="1"/>
    <xf numFmtId="0" fontId="5" fillId="0" borderId="18" xfId="24" applyBorder="1"/>
    <xf numFmtId="0" fontId="5" fillId="0" borderId="18" xfId="24" applyBorder="1" applyAlignment="1">
      <alignment horizontal="right"/>
    </xf>
    <xf numFmtId="0" fontId="5" fillId="0" borderId="19" xfId="24" applyBorder="1" applyAlignment="1">
      <alignment horizontal="right"/>
    </xf>
    <xf numFmtId="0" fontId="5" fillId="0" borderId="0" xfId="24" applyFill="1" applyBorder="1"/>
    <xf numFmtId="0" fontId="25" fillId="0" borderId="0" xfId="0" applyNumberFormat="1" applyFont="1" applyFill="1" applyBorder="1"/>
    <xf numFmtId="0" fontId="0" fillId="0" borderId="0" xfId="2" applyFont="1"/>
    <xf numFmtId="0" fontId="4" fillId="3" borderId="28" xfId="4" applyFont="1" applyFill="1" applyBorder="1" applyAlignment="1">
      <alignment horizontal="right" vertical="center" wrapText="1"/>
    </xf>
    <xf numFmtId="0" fontId="4" fillId="3" borderId="8" xfId="4" applyFont="1" applyFill="1" applyBorder="1" applyAlignment="1">
      <alignment horizontal="right" vertical="center" wrapText="1"/>
    </xf>
    <xf numFmtId="0" fontId="4" fillId="3" borderId="29" xfId="4" applyFont="1" applyFill="1" applyBorder="1" applyAlignment="1">
      <alignment horizontal="right" vertical="center" wrapText="1"/>
    </xf>
    <xf numFmtId="0" fontId="1" fillId="0" borderId="30" xfId="2" applyBorder="1"/>
    <xf numFmtId="0" fontId="14" fillId="4" borderId="31" xfId="4" applyFont="1" applyFill="1" applyBorder="1"/>
    <xf numFmtId="3" fontId="3" fillId="4" borderId="32" xfId="4" applyNumberFormat="1" applyFont="1" applyFill="1" applyBorder="1"/>
    <xf numFmtId="165" fontId="3" fillId="4" borderId="33" xfId="99" applyNumberFormat="1" applyFont="1" applyFill="1" applyBorder="1"/>
    <xf numFmtId="3" fontId="3" fillId="4" borderId="33" xfId="4" applyNumberFormat="1" applyFont="1" applyFill="1" applyBorder="1"/>
    <xf numFmtId="165" fontId="3" fillId="4" borderId="34" xfId="99" applyNumberFormat="1" applyFont="1" applyFill="1" applyBorder="1"/>
    <xf numFmtId="3" fontId="14" fillId="4" borderId="35" xfId="4" applyNumberFormat="1" applyFont="1" applyFill="1" applyBorder="1"/>
    <xf numFmtId="0" fontId="26" fillId="17" borderId="5" xfId="4" applyFont="1" applyFill="1" applyBorder="1"/>
    <xf numFmtId="3" fontId="26" fillId="17" borderId="5" xfId="4" applyNumberFormat="1" applyFont="1" applyFill="1" applyBorder="1"/>
    <xf numFmtId="164" fontId="26" fillId="17" borderId="5" xfId="4" applyNumberFormat="1" applyFont="1" applyFill="1" applyBorder="1"/>
    <xf numFmtId="9" fontId="26" fillId="17" borderId="5" xfId="5" applyFont="1" applyFill="1" applyBorder="1"/>
    <xf numFmtId="0" fontId="1" fillId="0" borderId="36" xfId="2" applyBorder="1"/>
    <xf numFmtId="0" fontId="14" fillId="5" borderId="5" xfId="4" applyFont="1" applyFill="1" applyBorder="1"/>
    <xf numFmtId="3" fontId="3" fillId="5" borderId="2" xfId="4" applyNumberFormat="1" applyFont="1" applyFill="1" applyBorder="1"/>
    <xf numFmtId="165" fontId="3" fillId="5" borderId="3" xfId="99" applyNumberFormat="1" applyFont="1" applyFill="1" applyBorder="1"/>
    <xf numFmtId="3" fontId="3" fillId="5" borderId="3" xfId="4" applyNumberFormat="1" applyFont="1" applyFill="1" applyBorder="1"/>
    <xf numFmtId="165" fontId="3" fillId="5" borderId="4" xfId="99" applyNumberFormat="1" applyFont="1" applyFill="1" applyBorder="1"/>
    <xf numFmtId="3" fontId="14" fillId="5" borderId="37" xfId="4" applyNumberFormat="1" applyFont="1" applyFill="1" applyBorder="1"/>
    <xf numFmtId="0" fontId="27" fillId="5" borderId="5" xfId="4" applyFont="1" applyFill="1" applyBorder="1"/>
    <xf numFmtId="3" fontId="27" fillId="5" borderId="5" xfId="4" applyNumberFormat="1" applyFont="1" applyFill="1" applyBorder="1"/>
    <xf numFmtId="164" fontId="27" fillId="5" borderId="5" xfId="4" applyNumberFormat="1" applyFont="1" applyFill="1" applyBorder="1"/>
    <xf numFmtId="9" fontId="27" fillId="5" borderId="5" xfId="5" applyFont="1" applyFill="1" applyBorder="1"/>
    <xf numFmtId="0" fontId="14" fillId="4" borderId="5" xfId="4" applyFont="1" applyFill="1" applyBorder="1"/>
    <xf numFmtId="3" fontId="3" fillId="4" borderId="2" xfId="4" applyNumberFormat="1" applyFont="1" applyFill="1" applyBorder="1"/>
    <xf numFmtId="165" fontId="3" fillId="4" borderId="3" xfId="99" applyNumberFormat="1" applyFont="1" applyFill="1" applyBorder="1"/>
    <xf numFmtId="3" fontId="3" fillId="4" borderId="3" xfId="4" applyNumberFormat="1" applyFont="1" applyFill="1" applyBorder="1"/>
    <xf numFmtId="165" fontId="3" fillId="4" borderId="4" xfId="99" applyNumberFormat="1" applyFont="1" applyFill="1" applyBorder="1"/>
    <xf numFmtId="3" fontId="14" fillId="4" borderId="37" xfId="4" applyNumberFormat="1" applyFont="1" applyFill="1" applyBorder="1"/>
    <xf numFmtId="0" fontId="27" fillId="4" borderId="5" xfId="4" applyFont="1" applyFill="1" applyBorder="1"/>
    <xf numFmtId="3" fontId="27" fillId="4" borderId="5" xfId="4" applyNumberFormat="1" applyFont="1" applyFill="1" applyBorder="1"/>
    <xf numFmtId="164" fontId="27" fillId="4" borderId="5" xfId="4" applyNumberFormat="1" applyFont="1" applyFill="1" applyBorder="1"/>
    <xf numFmtId="9" fontId="27" fillId="4" borderId="5" xfId="5" applyFont="1" applyFill="1" applyBorder="1"/>
    <xf numFmtId="3" fontId="3" fillId="5" borderId="28" xfId="4" applyNumberFormat="1" applyFont="1" applyFill="1" applyBorder="1"/>
    <xf numFmtId="165" fontId="3" fillId="5" borderId="8" xfId="99" applyNumberFormat="1" applyFont="1" applyFill="1" applyBorder="1"/>
    <xf numFmtId="3" fontId="3" fillId="5" borderId="8" xfId="4" applyNumberFormat="1" applyFont="1" applyFill="1" applyBorder="1"/>
    <xf numFmtId="0" fontId="28" fillId="4" borderId="5" xfId="4" applyFont="1" applyFill="1" applyBorder="1"/>
    <xf numFmtId="3" fontId="28" fillId="4" borderId="5" xfId="4" applyNumberFormat="1" applyFont="1" applyFill="1" applyBorder="1"/>
    <xf numFmtId="164" fontId="28" fillId="4" borderId="5" xfId="4" applyNumberFormat="1" applyFont="1" applyFill="1" applyBorder="1"/>
    <xf numFmtId="9" fontId="28" fillId="4" borderId="5" xfId="5" applyFont="1" applyFill="1" applyBorder="1"/>
    <xf numFmtId="0" fontId="28" fillId="5" borderId="5" xfId="4" applyFont="1" applyFill="1" applyBorder="1"/>
    <xf numFmtId="3" fontId="28" fillId="5" borderId="5" xfId="4" applyNumberFormat="1" applyFont="1" applyFill="1" applyBorder="1"/>
    <xf numFmtId="164" fontId="28" fillId="5" borderId="5" xfId="4" applyNumberFormat="1" applyFont="1" applyFill="1" applyBorder="1"/>
    <xf numFmtId="9" fontId="28" fillId="5" borderId="5" xfId="5" applyFont="1" applyFill="1" applyBorder="1"/>
    <xf numFmtId="0" fontId="1" fillId="0" borderId="38" xfId="2" applyBorder="1"/>
    <xf numFmtId="0" fontId="29" fillId="18" borderId="39" xfId="4" applyFont="1" applyFill="1" applyBorder="1"/>
    <xf numFmtId="3" fontId="29" fillId="18" borderId="40" xfId="4" applyNumberFormat="1" applyFont="1" applyFill="1" applyBorder="1"/>
    <xf numFmtId="165" fontId="29" fillId="18" borderId="41" xfId="99" applyNumberFormat="1" applyFont="1" applyFill="1" applyBorder="1"/>
    <xf numFmtId="165" fontId="29" fillId="18" borderId="42" xfId="99" applyNumberFormat="1" applyFont="1" applyFill="1" applyBorder="1"/>
    <xf numFmtId="3" fontId="4" fillId="3" borderId="40" xfId="4" applyNumberFormat="1" applyFont="1" applyFill="1" applyBorder="1"/>
    <xf numFmtId="165" fontId="4" fillId="3" borderId="41" xfId="99" applyNumberFormat="1" applyFont="1" applyFill="1" applyBorder="1"/>
    <xf numFmtId="165" fontId="4" fillId="3" borderId="42" xfId="99" applyNumberFormat="1" applyFont="1" applyFill="1" applyBorder="1"/>
    <xf numFmtId="0" fontId="30" fillId="3" borderId="6" xfId="4" applyFont="1" applyFill="1" applyBorder="1" applyAlignment="1"/>
    <xf numFmtId="3" fontId="30" fillId="3" borderId="6" xfId="4" applyNumberFormat="1" applyFont="1" applyFill="1" applyBorder="1" applyAlignment="1"/>
    <xf numFmtId="169" fontId="30" fillId="3" borderId="6" xfId="4" applyNumberFormat="1" applyFont="1" applyFill="1" applyBorder="1" applyAlignment="1"/>
    <xf numFmtId="9" fontId="30" fillId="3" borderId="6" xfId="5" applyFont="1" applyFill="1" applyBorder="1" applyAlignment="1"/>
    <xf numFmtId="0" fontId="14" fillId="17" borderId="5" xfId="4" applyFont="1" applyFill="1" applyBorder="1"/>
    <xf numFmtId="3" fontId="14" fillId="17" borderId="5" xfId="4" applyNumberFormat="1" applyFont="1" applyFill="1" applyBorder="1"/>
    <xf numFmtId="164" fontId="14" fillId="17" borderId="5" xfId="4" applyNumberFormat="1" applyFont="1" applyFill="1" applyBorder="1"/>
    <xf numFmtId="9" fontId="14" fillId="17" borderId="5" xfId="5" applyFont="1" applyFill="1" applyBorder="1"/>
    <xf numFmtId="0" fontId="25" fillId="19" borderId="43" xfId="0" applyFont="1" applyFill="1" applyBorder="1"/>
    <xf numFmtId="180" fontId="3" fillId="4" borderId="32" xfId="4" applyNumberFormat="1" applyFont="1" applyFill="1" applyBorder="1"/>
    <xf numFmtId="176" fontId="3" fillId="4" borderId="32" xfId="4" applyNumberFormat="1" applyFont="1" applyFill="1" applyBorder="1"/>
    <xf numFmtId="4" fontId="3" fillId="5" borderId="5" xfId="4" applyNumberFormat="1" applyFont="1" applyFill="1" applyBorder="1"/>
    <xf numFmtId="4" fontId="14" fillId="17" borderId="5" xfId="4" applyNumberFormat="1" applyFont="1" applyFill="1" applyBorder="1"/>
    <xf numFmtId="4" fontId="3" fillId="4" borderId="5" xfId="4" applyNumberFormat="1" applyFont="1" applyFill="1" applyBorder="1"/>
    <xf numFmtId="4" fontId="4" fillId="3" borderId="6" xfId="4" applyNumberFormat="1" applyFont="1" applyFill="1" applyBorder="1" applyAlignment="1"/>
    <xf numFmtId="0" fontId="30" fillId="3" borderId="3" xfId="3" applyFont="1" applyFill="1" applyBorder="1" applyAlignment="1">
      <alignment horizontal="left"/>
    </xf>
    <xf numFmtId="0" fontId="30" fillId="3" borderId="3" xfId="3" applyFont="1" applyFill="1" applyBorder="1" applyAlignment="1">
      <alignment horizontal="right"/>
    </xf>
    <xf numFmtId="0" fontId="31" fillId="4" borderId="3" xfId="3" applyFont="1" applyFill="1" applyBorder="1"/>
    <xf numFmtId="164" fontId="28" fillId="4" borderId="3" xfId="3" applyNumberFormat="1" applyFont="1" applyFill="1" applyBorder="1"/>
    <xf numFmtId="0" fontId="26" fillId="4" borderId="3" xfId="3" applyFont="1" applyFill="1" applyBorder="1"/>
    <xf numFmtId="1" fontId="28" fillId="4" borderId="3" xfId="3" applyNumberFormat="1" applyFont="1" applyFill="1" applyBorder="1"/>
    <xf numFmtId="0" fontId="31" fillId="5" borderId="3" xfId="3" applyFont="1" applyFill="1" applyBorder="1"/>
    <xf numFmtId="164" fontId="28" fillId="5" borderId="3" xfId="3" applyNumberFormat="1" applyFont="1" applyFill="1" applyBorder="1"/>
    <xf numFmtId="0" fontId="26" fillId="5" borderId="3" xfId="3" applyFont="1" applyFill="1" applyBorder="1"/>
    <xf numFmtId="1" fontId="28" fillId="5" borderId="3" xfId="3" applyNumberFormat="1" applyFont="1" applyFill="1" applyBorder="1"/>
    <xf numFmtId="164" fontId="30" fillId="3" borderId="3" xfId="3" applyNumberFormat="1" applyFont="1" applyFill="1" applyBorder="1" applyAlignment="1">
      <alignment horizontal="right"/>
    </xf>
    <xf numFmtId="1" fontId="30" fillId="3" borderId="3" xfId="3" applyNumberFormat="1" applyFont="1" applyFill="1" applyBorder="1" applyAlignment="1">
      <alignment horizontal="right"/>
    </xf>
    <xf numFmtId="0" fontId="32" fillId="3" borderId="3" xfId="3" applyFont="1" applyFill="1" applyBorder="1" applyAlignment="1">
      <alignment horizontal="left"/>
    </xf>
    <xf numFmtId="0" fontId="32" fillId="3" borderId="3" xfId="3" applyFont="1" applyFill="1" applyBorder="1" applyAlignment="1">
      <alignment horizontal="right"/>
    </xf>
    <xf numFmtId="3" fontId="27" fillId="4" borderId="3" xfId="3" applyNumberFormat="1" applyFont="1" applyFill="1" applyBorder="1"/>
    <xf numFmtId="3" fontId="27" fillId="5" borderId="3" xfId="3" applyNumberFormat="1" applyFont="1" applyFill="1" applyBorder="1"/>
    <xf numFmtId="3" fontId="32" fillId="3" borderId="3" xfId="3" applyNumberFormat="1" applyFont="1" applyFill="1" applyBorder="1" applyAlignment="1">
      <alignment horizontal="right"/>
    </xf>
    <xf numFmtId="164" fontId="0" fillId="0" borderId="0" xfId="0" applyNumberFormat="1"/>
    <xf numFmtId="1" fontId="3" fillId="4" borderId="3" xfId="3" applyNumberFormat="1" applyFont="1" applyFill="1" applyBorder="1"/>
    <xf numFmtId="1" fontId="4" fillId="3" borderId="3" xfId="3" applyNumberFormat="1" applyFont="1" applyFill="1" applyBorder="1" applyAlignment="1">
      <alignment horizontal="right"/>
    </xf>
    <xf numFmtId="165" fontId="28" fillId="4" borderId="3" xfId="1" applyNumberFormat="1" applyFont="1" applyFill="1" applyBorder="1"/>
    <xf numFmtId="3" fontId="14" fillId="4" borderId="3" xfId="3" applyNumberFormat="1" applyFont="1" applyFill="1" applyBorder="1"/>
    <xf numFmtId="165" fontId="28" fillId="5" borderId="3" xfId="1" applyNumberFormat="1" applyFont="1" applyFill="1" applyBorder="1"/>
    <xf numFmtId="165" fontId="30" fillId="3" borderId="3" xfId="1" applyNumberFormat="1" applyFont="1" applyFill="1" applyBorder="1" applyAlignment="1">
      <alignment horizontal="right"/>
    </xf>
    <xf numFmtId="9" fontId="3" fillId="4" borderId="3" xfId="1" applyFont="1" applyFill="1" applyBorder="1"/>
    <xf numFmtId="9" fontId="3" fillId="5" borderId="3" xfId="1" applyFont="1" applyFill="1" applyBorder="1"/>
    <xf numFmtId="165" fontId="3" fillId="4" borderId="3" xfId="1" applyNumberFormat="1" applyFont="1" applyFill="1" applyBorder="1"/>
    <xf numFmtId="165" fontId="3" fillId="5" borderId="3" xfId="1" applyNumberFormat="1" applyFont="1" applyFill="1" applyBorder="1"/>
    <xf numFmtId="165" fontId="4" fillId="3" borderId="3" xfId="1" applyNumberFormat="1" applyFont="1" applyFill="1" applyBorder="1" applyAlignment="1">
      <alignment horizontal="right"/>
    </xf>
    <xf numFmtId="0" fontId="33" fillId="3" borderId="3" xfId="3" applyFont="1" applyFill="1" applyBorder="1" applyAlignment="1">
      <alignment horizontal="left"/>
    </xf>
    <xf numFmtId="0" fontId="33" fillId="3" borderId="3" xfId="3" applyFont="1" applyFill="1" applyBorder="1" applyAlignment="1">
      <alignment horizontal="right"/>
    </xf>
    <xf numFmtId="0" fontId="34" fillId="4" borderId="3" xfId="0" applyFont="1" applyFill="1" applyBorder="1"/>
    <xf numFmtId="164" fontId="34" fillId="4" borderId="3" xfId="0" applyNumberFormat="1" applyFont="1" applyFill="1" applyBorder="1"/>
    <xf numFmtId="169" fontId="14" fillId="4" borderId="3" xfId="3" applyNumberFormat="1" applyFont="1" applyFill="1" applyBorder="1"/>
    <xf numFmtId="0" fontId="34" fillId="5" borderId="3" xfId="0" applyFont="1" applyFill="1" applyBorder="1"/>
    <xf numFmtId="1" fontId="34" fillId="5" borderId="3" xfId="0" applyNumberFormat="1" applyFont="1" applyFill="1" applyBorder="1"/>
    <xf numFmtId="3" fontId="14" fillId="5" borderId="3" xfId="11" applyNumberFormat="1" applyFont="1" applyFill="1" applyBorder="1"/>
    <xf numFmtId="1" fontId="34" fillId="4" borderId="3" xfId="0" applyNumberFormat="1" applyFont="1" applyFill="1" applyBorder="1"/>
    <xf numFmtId="3" fontId="28" fillId="4" borderId="3" xfId="3" applyNumberFormat="1" applyFont="1" applyFill="1" applyBorder="1"/>
    <xf numFmtId="3" fontId="28" fillId="5" borderId="3" xfId="3" applyNumberFormat="1" applyFont="1" applyFill="1" applyBorder="1"/>
    <xf numFmtId="3" fontId="30" fillId="3" borderId="3" xfId="3" applyNumberFormat="1" applyFont="1" applyFill="1" applyBorder="1" applyAlignment="1">
      <alignment horizontal="right"/>
    </xf>
    <xf numFmtId="3" fontId="3" fillId="5" borderId="3" xfId="3" quotePrefix="1" applyNumberFormat="1" applyFont="1" applyFill="1" applyBorder="1" applyAlignment="1">
      <alignment horizontal="right"/>
    </xf>
    <xf numFmtId="0" fontId="35" fillId="0" borderId="3" xfId="0" applyFont="1" applyBorder="1"/>
    <xf numFmtId="0" fontId="0" fillId="20" borderId="3" xfId="0" applyFill="1" applyBorder="1"/>
    <xf numFmtId="0" fontId="0" fillId="13" borderId="3" xfId="0" applyFill="1" applyBorder="1"/>
    <xf numFmtId="0" fontId="0" fillId="0" borderId="3" xfId="0" applyBorder="1" applyAlignment="1">
      <alignment horizontal="right"/>
    </xf>
    <xf numFmtId="0" fontId="0" fillId="14" borderId="3" xfId="0" applyFill="1" applyBorder="1"/>
    <xf numFmtId="0" fontId="30" fillId="3" borderId="3" xfId="0" applyFont="1" applyFill="1" applyBorder="1" applyAlignment="1">
      <alignment horizontal="right"/>
    </xf>
    <xf numFmtId="3" fontId="0" fillId="20" borderId="3" xfId="0" applyNumberFormat="1" applyFill="1" applyBorder="1"/>
    <xf numFmtId="0" fontId="36" fillId="4" borderId="3" xfId="0" applyFont="1" applyFill="1" applyBorder="1"/>
    <xf numFmtId="3" fontId="36" fillId="4" borderId="3" xfId="0" applyNumberFormat="1" applyFont="1" applyFill="1" applyBorder="1" applyAlignment="1">
      <alignment horizontal="right"/>
    </xf>
    <xf numFmtId="0" fontId="36" fillId="5" borderId="3" xfId="0" applyFont="1" applyFill="1" applyBorder="1"/>
    <xf numFmtId="3" fontId="36" fillId="5" borderId="3" xfId="0" applyNumberFormat="1" applyFont="1" applyFill="1" applyBorder="1" applyAlignment="1">
      <alignment horizontal="right"/>
    </xf>
    <xf numFmtId="3" fontId="4" fillId="3" borderId="3" xfId="0" applyNumberFormat="1" applyFont="1" applyFill="1" applyBorder="1" applyAlignment="1">
      <alignment horizontal="right"/>
    </xf>
    <xf numFmtId="3" fontId="0" fillId="0" borderId="3" xfId="0" applyNumberFormat="1" applyBorder="1" applyAlignment="1">
      <alignment horizontal="right"/>
    </xf>
    <xf numFmtId="169" fontId="0" fillId="0" borderId="3" xfId="0" applyNumberFormat="1" applyBorder="1" applyAlignment="1">
      <alignment horizontal="right"/>
    </xf>
    <xf numFmtId="181" fontId="0" fillId="0" borderId="3" xfId="0" applyNumberFormat="1" applyBorder="1" applyAlignment="1">
      <alignment horizontal="right"/>
    </xf>
    <xf numFmtId="0" fontId="0" fillId="3" borderId="3" xfId="0" applyFill="1" applyBorder="1"/>
    <xf numFmtId="0" fontId="0" fillId="13" borderId="3" xfId="0" applyFill="1" applyBorder="1" applyAlignment="1">
      <alignment horizontal="left"/>
    </xf>
    <xf numFmtId="180" fontId="36" fillId="4" borderId="3" xfId="0" applyNumberFormat="1" applyFont="1" applyFill="1" applyBorder="1" applyAlignment="1">
      <alignment horizontal="right"/>
    </xf>
    <xf numFmtId="180" fontId="0" fillId="0" borderId="3" xfId="0" applyNumberFormat="1" applyBorder="1"/>
    <xf numFmtId="180" fontId="36" fillId="5" borderId="3" xfId="0" applyNumberFormat="1" applyFont="1" applyFill="1" applyBorder="1" applyAlignment="1">
      <alignment horizontal="right"/>
    </xf>
    <xf numFmtId="3" fontId="0" fillId="3" borderId="3" xfId="0" applyNumberFormat="1" applyFill="1" applyBorder="1"/>
    <xf numFmtId="0" fontId="30" fillId="3" borderId="3" xfId="0" applyFont="1" applyFill="1" applyBorder="1"/>
    <xf numFmtId="180" fontId="30" fillId="3" borderId="3" xfId="0" applyNumberFormat="1" applyFont="1" applyFill="1" applyBorder="1" applyAlignment="1">
      <alignment horizontal="right"/>
    </xf>
    <xf numFmtId="180" fontId="0" fillId="3" borderId="3" xfId="0" applyNumberFormat="1" applyFill="1" applyBorder="1"/>
    <xf numFmtId="0" fontId="2" fillId="3" borderId="3" xfId="0" applyFont="1" applyFill="1" applyBorder="1" applyAlignment="1">
      <alignment horizontal="right"/>
    </xf>
    <xf numFmtId="0" fontId="0" fillId="4" borderId="3" xfId="0" applyFill="1" applyBorder="1"/>
    <xf numFmtId="180" fontId="0" fillId="4" borderId="3" xfId="0" applyNumberFormat="1" applyFill="1" applyBorder="1" applyAlignment="1">
      <alignment horizontal="right"/>
    </xf>
    <xf numFmtId="0" fontId="0" fillId="10" borderId="3" xfId="0" applyFill="1" applyBorder="1"/>
    <xf numFmtId="0" fontId="0" fillId="5" borderId="3" xfId="0" applyFill="1" applyBorder="1"/>
    <xf numFmtId="180" fontId="0" fillId="5" borderId="3" xfId="0" applyNumberFormat="1" applyFill="1" applyBorder="1" applyAlignment="1">
      <alignment horizontal="right"/>
    </xf>
    <xf numFmtId="0" fontId="2" fillId="3" borderId="3" xfId="0" applyFont="1" applyFill="1" applyBorder="1"/>
    <xf numFmtId="180" fontId="2" fillId="3" borderId="3" xfId="0" applyNumberFormat="1" applyFont="1" applyFill="1" applyBorder="1" applyAlignment="1">
      <alignment horizontal="right"/>
    </xf>
    <xf numFmtId="3" fontId="0" fillId="10" borderId="3" xfId="0" applyNumberFormat="1" applyFill="1" applyBorder="1"/>
    <xf numFmtId="182" fontId="0" fillId="4" borderId="3" xfId="0" applyNumberFormat="1" applyFill="1" applyBorder="1" applyAlignment="1">
      <alignment horizontal="right"/>
    </xf>
    <xf numFmtId="182" fontId="0" fillId="0" borderId="3" xfId="0" applyNumberFormat="1" applyBorder="1"/>
    <xf numFmtId="182" fontId="0" fillId="5" borderId="3" xfId="0" applyNumberFormat="1" applyFill="1" applyBorder="1" applyAlignment="1">
      <alignment horizontal="right"/>
    </xf>
    <xf numFmtId="182" fontId="2" fillId="3" borderId="3" xfId="0" applyNumberFormat="1" applyFont="1" applyFill="1" applyBorder="1" applyAlignment="1">
      <alignment horizontal="right"/>
    </xf>
    <xf numFmtId="0" fontId="32" fillId="3" borderId="3" xfId="0" applyFont="1" applyFill="1" applyBorder="1" applyAlignment="1">
      <alignment horizontal="right"/>
    </xf>
    <xf numFmtId="180" fontId="0" fillId="10" borderId="3" xfId="0" applyNumberFormat="1" applyFill="1" applyBorder="1"/>
    <xf numFmtId="3" fontId="0" fillId="21" borderId="3" xfId="0" applyNumberFormat="1" applyFill="1" applyBorder="1"/>
    <xf numFmtId="3" fontId="0" fillId="7" borderId="3" xfId="0" applyNumberFormat="1" applyFill="1" applyBorder="1"/>
    <xf numFmtId="3" fontId="0" fillId="17" borderId="3" xfId="0" applyNumberFormat="1" applyFill="1" applyBorder="1"/>
    <xf numFmtId="0" fontId="0" fillId="17" borderId="3" xfId="0" applyFill="1" applyBorder="1"/>
    <xf numFmtId="0" fontId="30" fillId="3" borderId="3" xfId="0" applyFont="1" applyFill="1" applyBorder="1" applyAlignment="1">
      <alignment horizontal="left" vertical="center" wrapText="1"/>
    </xf>
    <xf numFmtId="0" fontId="37" fillId="0" borderId="0" xfId="0" applyFont="1"/>
    <xf numFmtId="0" fontId="4" fillId="3" borderId="8" xfId="3" applyFont="1" applyFill="1" applyBorder="1" applyAlignment="1">
      <alignment horizontal="right"/>
    </xf>
    <xf numFmtId="0" fontId="4" fillId="3" borderId="8" xfId="3" applyFont="1" applyFill="1" applyBorder="1" applyAlignment="1">
      <alignment horizontal="right" wrapText="1"/>
    </xf>
    <xf numFmtId="3" fontId="0" fillId="5" borderId="0" xfId="0" applyNumberFormat="1" applyFont="1" applyFill="1"/>
    <xf numFmtId="164" fontId="3" fillId="4" borderId="3" xfId="3" applyNumberFormat="1" applyFont="1" applyFill="1" applyBorder="1"/>
    <xf numFmtId="164" fontId="3" fillId="5" borderId="3" xfId="3" applyNumberFormat="1" applyFont="1" applyFill="1" applyBorder="1"/>
    <xf numFmtId="9" fontId="14" fillId="4" borderId="3" xfId="3" applyNumberFormat="1" applyFont="1" applyFill="1" applyBorder="1"/>
    <xf numFmtId="9" fontId="3" fillId="4" borderId="3" xfId="3" applyNumberFormat="1" applyFont="1" applyFill="1" applyBorder="1"/>
    <xf numFmtId="9" fontId="25" fillId="5" borderId="0" xfId="1" applyFont="1" applyFill="1"/>
    <xf numFmtId="9" fontId="0" fillId="5" borderId="0" xfId="1" applyFont="1" applyFill="1"/>
    <xf numFmtId="0" fontId="14" fillId="0" borderId="0" xfId="3" applyFont="1" applyFill="1" applyBorder="1" applyAlignment="1"/>
    <xf numFmtId="0" fontId="4" fillId="0" borderId="0" xfId="3" applyFont="1" applyFill="1" applyBorder="1" applyAlignment="1"/>
    <xf numFmtId="184" fontId="0" fillId="0" borderId="0" xfId="0" applyNumberFormat="1"/>
    <xf numFmtId="185" fontId="0" fillId="0" borderId="0" xfId="0" applyNumberFormat="1"/>
    <xf numFmtId="0" fontId="38" fillId="0" borderId="0" xfId="0" applyFont="1"/>
    <xf numFmtId="0" fontId="4" fillId="0" borderId="0" xfId="3" applyFont="1" applyFill="1" applyBorder="1" applyAlignment="1">
      <alignment horizontal="left"/>
    </xf>
    <xf numFmtId="0" fontId="14" fillId="0" borderId="0" xfId="3" applyFont="1" applyFill="1" applyBorder="1"/>
    <xf numFmtId="3" fontId="3" fillId="0" borderId="0" xfId="3" applyNumberFormat="1" applyFont="1" applyFill="1" applyBorder="1"/>
    <xf numFmtId="164" fontId="3" fillId="0" borderId="0" xfId="3" applyNumberFormat="1" applyFont="1" applyFill="1" applyBorder="1"/>
    <xf numFmtId="9" fontId="14" fillId="0" borderId="0" xfId="3" applyNumberFormat="1" applyFont="1" applyFill="1" applyBorder="1"/>
    <xf numFmtId="9" fontId="3" fillId="0" borderId="0" xfId="3" applyNumberFormat="1" applyFont="1" applyFill="1" applyBorder="1"/>
    <xf numFmtId="9" fontId="3" fillId="0" borderId="0" xfId="1" applyFont="1" applyFill="1" applyBorder="1"/>
    <xf numFmtId="3" fontId="0" fillId="22" borderId="3" xfId="0" applyNumberFormat="1" applyFill="1" applyBorder="1"/>
    <xf numFmtId="9" fontId="0" fillId="0" borderId="3" xfId="1" applyFont="1" applyBorder="1"/>
    <xf numFmtId="0" fontId="2" fillId="3" borderId="3" xfId="0" applyFont="1" applyFill="1" applyBorder="1" applyAlignment="1">
      <alignment vertical="center" wrapText="1"/>
    </xf>
    <xf numFmtId="0" fontId="2" fillId="3" borderId="3" xfId="0" applyFont="1" applyFill="1" applyBorder="1" applyAlignment="1">
      <alignment horizontal="right" vertical="center" wrapText="1"/>
    </xf>
    <xf numFmtId="3" fontId="0" fillId="4" borderId="3" xfId="0" applyNumberFormat="1" applyFill="1" applyBorder="1" applyAlignment="1">
      <alignment horizontal="right"/>
    </xf>
    <xf numFmtId="9" fontId="0" fillId="4" borderId="3" xfId="1" applyFont="1" applyFill="1" applyBorder="1" applyAlignment="1">
      <alignment horizontal="right"/>
    </xf>
    <xf numFmtId="9" fontId="0" fillId="0" borderId="3" xfId="0" applyNumberFormat="1" applyBorder="1"/>
    <xf numFmtId="3" fontId="0" fillId="5" borderId="3" xfId="0" applyNumberFormat="1" applyFill="1" applyBorder="1" applyAlignment="1">
      <alignment horizontal="right"/>
    </xf>
    <xf numFmtId="9" fontId="0" fillId="5" borderId="3" xfId="1" applyFont="1" applyFill="1" applyBorder="1" applyAlignment="1">
      <alignment horizontal="right"/>
    </xf>
    <xf numFmtId="3" fontId="2" fillId="3" borderId="3" xfId="0" applyNumberFormat="1" applyFont="1" applyFill="1" applyBorder="1" applyAlignment="1">
      <alignment horizontal="right"/>
    </xf>
    <xf numFmtId="9" fontId="2" fillId="3" borderId="3" xfId="1" applyFont="1" applyFill="1" applyBorder="1" applyAlignment="1">
      <alignment horizontal="right"/>
    </xf>
    <xf numFmtId="165" fontId="0" fillId="0" borderId="3" xfId="1" applyNumberFormat="1" applyFont="1" applyBorder="1"/>
    <xf numFmtId="0" fontId="0" fillId="0" borderId="3" xfId="0" applyFill="1" applyBorder="1"/>
    <xf numFmtId="0" fontId="26" fillId="18" borderId="3" xfId="0" applyFont="1" applyFill="1" applyBorder="1" applyAlignment="1">
      <alignment horizontal="right"/>
    </xf>
    <xf numFmtId="0" fontId="36" fillId="18" borderId="3" xfId="0" applyFont="1" applyFill="1" applyBorder="1"/>
    <xf numFmtId="3" fontId="36" fillId="18" borderId="3" xfId="0" applyNumberFormat="1" applyFont="1" applyFill="1" applyBorder="1" applyAlignment="1">
      <alignment horizontal="right"/>
    </xf>
    <xf numFmtId="0" fontId="0" fillId="22" borderId="3" xfId="0" applyFill="1" applyBorder="1"/>
    <xf numFmtId="3" fontId="30" fillId="3" borderId="3" xfId="0" applyNumberFormat="1" applyFont="1" applyFill="1" applyBorder="1" applyAlignment="1">
      <alignment horizontal="right"/>
    </xf>
    <xf numFmtId="3" fontId="31" fillId="18" borderId="3" xfId="0" applyNumberFormat="1" applyFont="1" applyFill="1" applyBorder="1" applyAlignment="1">
      <alignment horizontal="right"/>
    </xf>
    <xf numFmtId="180" fontId="36" fillId="18" borderId="3" xfId="0" applyNumberFormat="1" applyFont="1" applyFill="1" applyBorder="1" applyAlignment="1">
      <alignment horizontal="right"/>
    </xf>
    <xf numFmtId="180" fontId="28" fillId="18" borderId="3" xfId="0" applyNumberFormat="1" applyFont="1" applyFill="1" applyBorder="1" applyAlignment="1">
      <alignment horizontal="right"/>
    </xf>
    <xf numFmtId="180" fontId="31" fillId="18" borderId="3" xfId="0" applyNumberFormat="1" applyFont="1" applyFill="1" applyBorder="1" applyAlignment="1">
      <alignment horizontal="right"/>
    </xf>
    <xf numFmtId="0" fontId="0" fillId="13" borderId="0" xfId="0" applyFill="1"/>
    <xf numFmtId="0" fontId="0" fillId="0" borderId="0" xfId="0" applyAlignment="1">
      <alignment wrapText="1"/>
    </xf>
    <xf numFmtId="0" fontId="0" fillId="0" borderId="0" xfId="0" applyAlignment="1">
      <alignment horizontal="right" wrapText="1"/>
    </xf>
    <xf numFmtId="0" fontId="30" fillId="3" borderId="3" xfId="0" applyFont="1" applyFill="1" applyBorder="1" applyAlignment="1">
      <alignment horizontal="right" vertical="center" wrapText="1"/>
    </xf>
    <xf numFmtId="3" fontId="36" fillId="4" borderId="3" xfId="0" applyNumberFormat="1" applyFont="1" applyFill="1" applyBorder="1"/>
    <xf numFmtId="3" fontId="40" fillId="4" borderId="3" xfId="0" applyNumberFormat="1" applyFont="1" applyFill="1" applyBorder="1" applyAlignment="1">
      <alignment horizontal="right"/>
    </xf>
    <xf numFmtId="0" fontId="36" fillId="0" borderId="0" xfId="0" applyFont="1" applyAlignment="1">
      <alignment wrapText="1"/>
    </xf>
    <xf numFmtId="0" fontId="40" fillId="0" borderId="0" xfId="0" applyFont="1" applyAlignment="1">
      <alignment horizontal="right" wrapText="1"/>
    </xf>
    <xf numFmtId="180" fontId="40" fillId="5" borderId="3" xfId="0" applyNumberFormat="1" applyFont="1" applyFill="1" applyBorder="1" applyAlignment="1">
      <alignment horizontal="right"/>
    </xf>
    <xf numFmtId="3" fontId="0" fillId="0" borderId="0" xfId="0" applyNumberFormat="1" applyAlignment="1">
      <alignment horizontal="right"/>
    </xf>
    <xf numFmtId="3" fontId="40" fillId="5" borderId="3" xfId="0" applyNumberFormat="1" applyFont="1" applyFill="1" applyBorder="1" applyAlignment="1">
      <alignment horizontal="right"/>
    </xf>
    <xf numFmtId="165" fontId="40" fillId="5" borderId="3" xfId="0" applyNumberFormat="1" applyFont="1" applyFill="1" applyBorder="1" applyAlignment="1">
      <alignment horizontal="right"/>
    </xf>
    <xf numFmtId="3" fontId="0" fillId="18" borderId="0" xfId="0" applyNumberFormat="1" applyFill="1"/>
    <xf numFmtId="180" fontId="40" fillId="4" borderId="3" xfId="0" applyNumberFormat="1" applyFont="1" applyFill="1" applyBorder="1" applyAlignment="1">
      <alignment horizontal="right"/>
    </xf>
    <xf numFmtId="165" fontId="40" fillId="4" borderId="3" xfId="0" applyNumberFormat="1" applyFont="1" applyFill="1" applyBorder="1" applyAlignment="1">
      <alignment horizontal="right"/>
    </xf>
    <xf numFmtId="0" fontId="0" fillId="13" borderId="0" xfId="0" applyFill="1" applyAlignment="1">
      <alignment horizontal="left"/>
    </xf>
    <xf numFmtId="180" fontId="0" fillId="0" borderId="0" xfId="0" applyNumberFormat="1" applyAlignment="1">
      <alignment horizontal="right"/>
    </xf>
    <xf numFmtId="165" fontId="0" fillId="0" borderId="0" xfId="1" applyNumberFormat="1" applyFont="1"/>
    <xf numFmtId="183" fontId="0" fillId="0" borderId="0" xfId="0" applyNumberFormat="1" applyAlignment="1">
      <alignment horizontal="right"/>
    </xf>
    <xf numFmtId="9" fontId="0" fillId="0" borderId="0" xfId="1" applyNumberFormat="1" applyFont="1"/>
    <xf numFmtId="168" fontId="0" fillId="0" borderId="0" xfId="0" applyNumberFormat="1" applyAlignment="1">
      <alignment horizontal="right"/>
    </xf>
    <xf numFmtId="0" fontId="6" fillId="0" borderId="0" xfId="0" applyFont="1" applyAlignment="1">
      <alignment horizontal="right"/>
    </xf>
    <xf numFmtId="165" fontId="0" fillId="0" borderId="0" xfId="0" applyNumberFormat="1" applyAlignment="1">
      <alignment horizontal="right"/>
    </xf>
    <xf numFmtId="3" fontId="0" fillId="21" borderId="0" xfId="0" applyNumberFormat="1" applyFill="1"/>
    <xf numFmtId="182" fontId="24" fillId="4" borderId="3" xfId="0" applyNumberFormat="1" applyFont="1" applyFill="1" applyBorder="1" applyAlignment="1">
      <alignment horizontal="right"/>
    </xf>
    <xf numFmtId="182" fontId="24" fillId="5" borderId="3" xfId="0" applyNumberFormat="1" applyFont="1" applyFill="1" applyBorder="1" applyAlignment="1">
      <alignment horizontal="right"/>
    </xf>
    <xf numFmtId="182" fontId="35" fillId="3" borderId="3" xfId="0" applyNumberFormat="1" applyFont="1" applyFill="1" applyBorder="1" applyAlignment="1">
      <alignment horizontal="right"/>
    </xf>
    <xf numFmtId="9" fontId="3" fillId="0" borderId="0" xfId="3" applyNumberFormat="1" applyFont="1" applyFill="1" applyBorder="1" applyAlignment="1">
      <alignment wrapText="1"/>
    </xf>
    <xf numFmtId="0" fontId="0" fillId="7" borderId="0" xfId="0" applyFill="1"/>
    <xf numFmtId="0" fontId="0" fillId="7" borderId="0" xfId="0" applyFill="1" applyAlignment="1">
      <alignment horizontal="left"/>
    </xf>
    <xf numFmtId="0" fontId="0" fillId="0" borderId="15" xfId="19" applyFont="1" applyBorder="1"/>
    <xf numFmtId="0" fontId="41" fillId="0" borderId="0" xfId="2" applyFont="1"/>
    <xf numFmtId="0" fontId="32" fillId="3" borderId="3" xfId="0" applyFont="1" applyFill="1" applyBorder="1" applyAlignment="1">
      <alignment wrapText="1"/>
    </xf>
    <xf numFmtId="49" fontId="36" fillId="4" borderId="3" xfId="0" applyNumberFormat="1" applyFont="1" applyFill="1" applyBorder="1"/>
    <xf numFmtId="49" fontId="36" fillId="5" borderId="3" xfId="0" applyNumberFormat="1" applyFont="1" applyFill="1" applyBorder="1"/>
    <xf numFmtId="0" fontId="19" fillId="5" borderId="3" xfId="0" applyFont="1" applyFill="1" applyBorder="1" applyAlignment="1">
      <alignment horizontal="left"/>
    </xf>
    <xf numFmtId="0" fontId="23" fillId="5" borderId="3" xfId="0" applyFont="1" applyFill="1" applyBorder="1" applyAlignment="1">
      <alignment horizontal="left"/>
    </xf>
    <xf numFmtId="0" fontId="25" fillId="0" borderId="3" xfId="0" applyFont="1" applyBorder="1"/>
    <xf numFmtId="0" fontId="25" fillId="0" borderId="3" xfId="0" applyFont="1" applyBorder="1" applyAlignment="1">
      <alignment horizontal="right"/>
    </xf>
    <xf numFmtId="2" fontId="36" fillId="4" borderId="3" xfId="0" applyNumberFormat="1" applyFont="1" applyFill="1" applyBorder="1"/>
    <xf numFmtId="180" fontId="4" fillId="3" borderId="3" xfId="0" applyNumberFormat="1" applyFont="1" applyFill="1" applyBorder="1" applyAlignment="1">
      <alignment horizontal="right"/>
    </xf>
    <xf numFmtId="182" fontId="36" fillId="4" borderId="3" xfId="0" applyNumberFormat="1" applyFont="1" applyFill="1" applyBorder="1" applyAlignment="1">
      <alignment horizontal="right"/>
    </xf>
    <xf numFmtId="182" fontId="36" fillId="5" borderId="3" xfId="0" applyNumberFormat="1" applyFont="1" applyFill="1" applyBorder="1" applyAlignment="1">
      <alignment horizontal="right"/>
    </xf>
    <xf numFmtId="183" fontId="36" fillId="5" borderId="3" xfId="0" applyNumberFormat="1" applyFont="1" applyFill="1" applyBorder="1" applyAlignment="1">
      <alignment horizontal="right"/>
    </xf>
    <xf numFmtId="182" fontId="4" fillId="3" borderId="3" xfId="0" applyNumberFormat="1" applyFont="1" applyFill="1" applyBorder="1" applyAlignment="1">
      <alignment horizontal="right"/>
    </xf>
    <xf numFmtId="49" fontId="0" fillId="4" borderId="3" xfId="0" applyNumberFormat="1" applyFill="1" applyBorder="1"/>
    <xf numFmtId="49" fontId="0" fillId="5" borderId="3" xfId="0" applyNumberFormat="1" applyFill="1" applyBorder="1"/>
    <xf numFmtId="49" fontId="2" fillId="3" borderId="3" xfId="0" applyNumberFormat="1" applyFont="1" applyFill="1" applyBorder="1" applyAlignment="1">
      <alignment horizontal="right"/>
    </xf>
    <xf numFmtId="182" fontId="42" fillId="4" borderId="3" xfId="0" applyNumberFormat="1" applyFont="1" applyFill="1" applyBorder="1" applyAlignment="1">
      <alignment horizontal="right"/>
    </xf>
    <xf numFmtId="182" fontId="42" fillId="5" borderId="3" xfId="0" applyNumberFormat="1" applyFont="1" applyFill="1" applyBorder="1" applyAlignment="1">
      <alignment horizontal="right"/>
    </xf>
    <xf numFmtId="0" fontId="30" fillId="3" borderId="3" xfId="0" applyFont="1" applyFill="1" applyBorder="1" applyAlignment="1">
      <alignment horizontal="left" vertical="center" wrapText="1"/>
    </xf>
    <xf numFmtId="165" fontId="0" fillId="0" borderId="3" xfId="0" applyNumberFormat="1" applyBorder="1" applyAlignment="1">
      <alignment horizontal="right"/>
    </xf>
    <xf numFmtId="168" fontId="0" fillId="0" borderId="3" xfId="0" applyNumberFormat="1" applyBorder="1" applyAlignment="1">
      <alignment horizontal="right"/>
    </xf>
    <xf numFmtId="0" fontId="6" fillId="0" borderId="3" xfId="0" applyFont="1" applyBorder="1" applyAlignment="1">
      <alignment horizontal="right"/>
    </xf>
    <xf numFmtId="9" fontId="0" fillId="0" borderId="3" xfId="1" applyNumberFormat="1" applyFont="1" applyBorder="1"/>
    <xf numFmtId="183" fontId="0" fillId="0" borderId="3" xfId="0" applyNumberFormat="1" applyBorder="1" applyAlignment="1">
      <alignment horizontal="right"/>
    </xf>
    <xf numFmtId="180" fontId="0" fillId="0" borderId="3" xfId="0" applyNumberFormat="1" applyBorder="1" applyAlignment="1">
      <alignment horizontal="right"/>
    </xf>
    <xf numFmtId="0" fontId="0" fillId="0" borderId="3" xfId="0" applyNumberFormat="1" applyBorder="1"/>
    <xf numFmtId="3" fontId="0" fillId="18" borderId="3" xfId="0" applyNumberFormat="1" applyFill="1" applyBorder="1"/>
    <xf numFmtId="169" fontId="0" fillId="4" borderId="3" xfId="0" applyNumberFormat="1" applyFill="1" applyBorder="1"/>
    <xf numFmtId="169" fontId="0" fillId="5" borderId="3" xfId="0" applyNumberFormat="1" applyFill="1" applyBorder="1"/>
    <xf numFmtId="165" fontId="0" fillId="0" borderId="3" xfId="1" applyNumberFormat="1" applyFont="1" applyBorder="1" applyAlignment="1">
      <alignment horizontal="right"/>
    </xf>
    <xf numFmtId="0" fontId="36" fillId="0" borderId="3" xfId="0" applyFont="1" applyBorder="1" applyAlignment="1">
      <alignment wrapText="1"/>
    </xf>
    <xf numFmtId="0" fontId="40" fillId="0" borderId="3" xfId="0" applyFont="1" applyBorder="1" applyAlignment="1">
      <alignment horizontal="right" wrapText="1"/>
    </xf>
    <xf numFmtId="0" fontId="0" fillId="0" borderId="3" xfId="0" applyBorder="1" applyAlignment="1">
      <alignment horizontal="right" wrapText="1"/>
    </xf>
    <xf numFmtId="0" fontId="0" fillId="0" borderId="3" xfId="0" applyBorder="1" applyAlignment="1">
      <alignment wrapText="1"/>
    </xf>
    <xf numFmtId="0" fontId="3" fillId="23" borderId="0" xfId="3" applyNumberFormat="1" applyFont="1" applyFill="1" applyBorder="1" applyAlignment="1" applyProtection="1">
      <alignment vertical="top"/>
      <protection locked="0"/>
    </xf>
    <xf numFmtId="0" fontId="43" fillId="23" borderId="0" xfId="3" applyNumberFormat="1" applyFont="1" applyFill="1" applyBorder="1" applyAlignment="1" applyProtection="1">
      <alignment vertical="top"/>
      <protection locked="0"/>
    </xf>
    <xf numFmtId="0" fontId="3" fillId="23" borderId="0" xfId="3" applyNumberFormat="1" applyFill="1" applyBorder="1" applyAlignment="1" applyProtection="1">
      <alignment vertical="top"/>
      <protection locked="0"/>
    </xf>
    <xf numFmtId="0" fontId="14" fillId="23" borderId="0" xfId="3" applyNumberFormat="1" applyFont="1" applyFill="1" applyBorder="1" applyAlignment="1" applyProtection="1">
      <alignment vertical="top" wrapText="1"/>
      <protection locked="0"/>
    </xf>
    <xf numFmtId="0" fontId="45" fillId="23" borderId="0" xfId="100" applyNumberFormat="1" applyFont="1" applyFill="1" applyBorder="1" applyAlignment="1" applyProtection="1">
      <alignment vertical="top"/>
      <protection locked="0"/>
    </xf>
    <xf numFmtId="0" fontId="14" fillId="23" borderId="0" xfId="3" applyNumberFormat="1" applyFont="1" applyFill="1" applyBorder="1" applyAlignment="1" applyProtection="1">
      <alignment vertical="top"/>
      <protection locked="0"/>
    </xf>
    <xf numFmtId="0" fontId="14" fillId="0" borderId="0" xfId="3" applyFont="1"/>
    <xf numFmtId="0" fontId="3" fillId="0" borderId="0" xfId="3" applyFont="1"/>
    <xf numFmtId="0" fontId="31" fillId="0" borderId="0" xfId="3" applyFont="1"/>
    <xf numFmtId="0" fontId="46" fillId="0" borderId="0" xfId="3" applyFont="1"/>
    <xf numFmtId="0" fontId="14" fillId="0" borderId="0" xfId="101" applyFont="1"/>
    <xf numFmtId="0" fontId="47" fillId="0" borderId="0" xfId="3" applyFont="1"/>
    <xf numFmtId="0" fontId="0" fillId="23" borderId="0" xfId="0" applyNumberFormat="1" applyFont="1" applyFill="1" applyBorder="1" applyAlignment="1" applyProtection="1">
      <alignment vertical="top" wrapText="1"/>
      <protection locked="0"/>
    </xf>
    <xf numFmtId="0" fontId="45" fillId="0" borderId="0" xfId="100" applyFont="1" applyAlignment="1" applyProtection="1">
      <alignment vertical="top" wrapText="1"/>
    </xf>
    <xf numFmtId="0" fontId="48" fillId="23" borderId="0" xfId="0" applyNumberFormat="1" applyFont="1" applyFill="1" applyBorder="1" applyAlignment="1" applyProtection="1">
      <alignment vertical="top" wrapText="1"/>
      <protection locked="0"/>
    </xf>
    <xf numFmtId="0" fontId="48" fillId="0" borderId="0" xfId="100" applyFont="1" applyAlignment="1" applyProtection="1">
      <alignment vertical="top" wrapText="1"/>
    </xf>
    <xf numFmtId="0" fontId="44" fillId="0" borderId="0" xfId="100" applyAlignment="1" applyProtection="1">
      <alignment vertical="top" wrapText="1"/>
    </xf>
    <xf numFmtId="0" fontId="44" fillId="0" borderId="0" xfId="100" applyAlignment="1" applyProtection="1"/>
    <xf numFmtId="0" fontId="13" fillId="2" borderId="1" xfId="24" applyFont="1" applyFill="1" applyBorder="1" applyAlignment="1">
      <alignment horizontal="left"/>
    </xf>
    <xf numFmtId="0" fontId="4" fillId="3" borderId="8" xfId="3" applyFont="1" applyFill="1" applyBorder="1" applyAlignment="1">
      <alignment horizontal="center" wrapText="1"/>
    </xf>
    <xf numFmtId="0" fontId="4" fillId="3" borderId="11" xfId="3" applyFont="1" applyFill="1" applyBorder="1" applyAlignment="1">
      <alignment horizontal="center" wrapText="1"/>
    </xf>
    <xf numFmtId="0" fontId="4" fillId="3" borderId="5" xfId="3" applyFont="1" applyFill="1" applyBorder="1" applyAlignment="1">
      <alignment horizontal="center" wrapText="1"/>
    </xf>
    <xf numFmtId="0" fontId="4" fillId="3" borderId="9" xfId="3" applyFont="1" applyFill="1" applyBorder="1" applyAlignment="1">
      <alignment horizontal="center" wrapText="1"/>
    </xf>
    <xf numFmtId="0" fontId="4" fillId="3" borderId="10" xfId="3" applyFont="1" applyFill="1" applyBorder="1" applyAlignment="1">
      <alignment horizontal="center" wrapText="1"/>
    </xf>
    <xf numFmtId="0" fontId="2" fillId="2" borderId="1" xfId="0" applyFont="1" applyFill="1" applyBorder="1" applyAlignment="1">
      <alignment horizontal="left" vertical="center"/>
    </xf>
    <xf numFmtId="0" fontId="2" fillId="2" borderId="0" xfId="0" applyFont="1" applyFill="1" applyBorder="1" applyAlignment="1">
      <alignment horizontal="left" vertical="center"/>
    </xf>
    <xf numFmtId="0" fontId="5" fillId="0" borderId="0" xfId="24" applyFont="1" applyAlignment="1">
      <alignment horizontal="center"/>
    </xf>
    <xf numFmtId="0" fontId="5" fillId="0" borderId="0" xfId="24" applyAlignment="1">
      <alignment horizontal="center"/>
    </xf>
    <xf numFmtId="0" fontId="5" fillId="0" borderId="0" xfId="24" applyFont="1" applyBorder="1" applyAlignment="1">
      <alignment horizontal="center"/>
    </xf>
    <xf numFmtId="0" fontId="5" fillId="0" borderId="0" xfId="24" applyBorder="1" applyAlignment="1">
      <alignment horizontal="center"/>
    </xf>
    <xf numFmtId="0" fontId="13" fillId="16" borderId="0" xfId="24" applyFont="1" applyFill="1" applyBorder="1" applyAlignment="1">
      <alignment horizontal="center"/>
    </xf>
    <xf numFmtId="0" fontId="5" fillId="0" borderId="0" xfId="24" applyNumberFormat="1" applyFont="1" applyAlignment="1">
      <alignment horizontal="center"/>
    </xf>
    <xf numFmtId="0" fontId="5" fillId="0" borderId="0" xfId="24" applyNumberFormat="1" applyAlignment="1">
      <alignment horizontal="center"/>
    </xf>
    <xf numFmtId="0" fontId="5" fillId="15" borderId="0" xfId="24" applyFont="1" applyFill="1" applyAlignment="1">
      <alignment horizontal="center"/>
    </xf>
    <xf numFmtId="0" fontId="5" fillId="15" borderId="0" xfId="24" applyFill="1" applyAlignment="1">
      <alignment horizontal="center"/>
    </xf>
    <xf numFmtId="0" fontId="13" fillId="16" borderId="0" xfId="24" applyFont="1" applyFill="1" applyAlignment="1">
      <alignment horizontal="center"/>
    </xf>
    <xf numFmtId="0" fontId="4" fillId="2" borderId="1" xfId="24" applyNumberFormat="1" applyFont="1" applyFill="1" applyBorder="1" applyAlignment="1">
      <alignment horizontal="left"/>
    </xf>
    <xf numFmtId="0" fontId="4" fillId="3" borderId="25" xfId="4" applyFont="1" applyFill="1" applyBorder="1" applyAlignment="1">
      <alignment horizontal="center" vertical="center" wrapText="1"/>
    </xf>
    <xf numFmtId="0" fontId="4" fillId="3" borderId="10"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26" xfId="4" applyFont="1" applyFill="1" applyBorder="1" applyAlignment="1">
      <alignment horizontal="center" vertical="center" wrapText="1"/>
    </xf>
    <xf numFmtId="0" fontId="4" fillId="2" borderId="1" xfId="4" applyFont="1" applyFill="1" applyBorder="1" applyAlignment="1">
      <alignment horizontal="left"/>
    </xf>
    <xf numFmtId="0" fontId="4" fillId="2" borderId="0" xfId="4" applyFont="1" applyFill="1" applyBorder="1" applyAlignment="1">
      <alignment horizontal="left"/>
    </xf>
    <xf numFmtId="0" fontId="4" fillId="3" borderId="20" xfId="4" applyFont="1" applyFill="1" applyBorder="1" applyAlignment="1">
      <alignment horizontal="center" vertical="center" wrapText="1"/>
    </xf>
    <xf numFmtId="0" fontId="4" fillId="3" borderId="0" xfId="4" applyFont="1" applyFill="1" applyBorder="1" applyAlignment="1">
      <alignment horizontal="center" vertical="center" wrapText="1"/>
    </xf>
    <xf numFmtId="0" fontId="4" fillId="3" borderId="21" xfId="4" applyFont="1" applyFill="1" applyBorder="1" applyAlignment="1">
      <alignment horizontal="center" vertical="center" wrapText="1"/>
    </xf>
    <xf numFmtId="0" fontId="4" fillId="3" borderId="22" xfId="4" applyFont="1" applyFill="1" applyBorder="1" applyAlignment="1">
      <alignment horizontal="center" vertical="center" wrapText="1"/>
    </xf>
    <xf numFmtId="0" fontId="4" fillId="3" borderId="23" xfId="4" applyFont="1" applyFill="1" applyBorder="1" applyAlignment="1">
      <alignment horizontal="center" vertical="center" wrapText="1"/>
    </xf>
    <xf numFmtId="0" fontId="4" fillId="3" borderId="24" xfId="4" applyFont="1" applyFill="1" applyBorder="1" applyAlignment="1">
      <alignment horizontal="center" vertical="center"/>
    </xf>
    <xf numFmtId="0" fontId="4" fillId="3" borderId="27" xfId="4" applyFont="1" applyFill="1" applyBorder="1" applyAlignment="1">
      <alignment horizontal="center" vertical="center"/>
    </xf>
    <xf numFmtId="0" fontId="4" fillId="2" borderId="1" xfId="3" applyFont="1" applyFill="1" applyBorder="1" applyAlignment="1">
      <alignment horizontal="left" vertical="center"/>
    </xf>
    <xf numFmtId="0" fontId="2" fillId="2" borderId="0" xfId="0" applyFont="1" applyFill="1" applyAlignment="1">
      <alignment horizontal="left" vertical="center"/>
    </xf>
    <xf numFmtId="0" fontId="15" fillId="2" borderId="1" xfId="0" applyFont="1" applyFill="1" applyBorder="1" applyAlignment="1">
      <alignment horizontal="left" vertical="center"/>
    </xf>
    <xf numFmtId="0" fontId="15" fillId="2" borderId="0" xfId="0" applyFont="1" applyFill="1" applyAlignment="1">
      <alignment horizontal="left" vertical="center"/>
    </xf>
    <xf numFmtId="0" fontId="21" fillId="3" borderId="3" xfId="3" applyFont="1" applyFill="1" applyBorder="1" applyAlignment="1">
      <alignment horizontal="left" vertical="center"/>
    </xf>
    <xf numFmtId="0" fontId="21" fillId="3" borderId="3" xfId="0" applyFont="1" applyFill="1" applyBorder="1" applyAlignment="1">
      <alignment horizontal="center"/>
    </xf>
    <xf numFmtId="0" fontId="21" fillId="3" borderId="3" xfId="0" applyFont="1" applyFill="1" applyBorder="1" applyAlignment="1">
      <alignment horizontal="right" vertical="center"/>
    </xf>
    <xf numFmtId="0" fontId="15" fillId="2" borderId="5" xfId="0" applyFont="1" applyFill="1" applyBorder="1" applyAlignment="1">
      <alignment horizontal="left"/>
    </xf>
    <xf numFmtId="0" fontId="15" fillId="2" borderId="9" xfId="0" applyFont="1" applyFill="1" applyBorder="1" applyAlignment="1">
      <alignment horizontal="left"/>
    </xf>
    <xf numFmtId="0" fontId="15" fillId="2" borderId="10" xfId="0" applyFont="1" applyFill="1" applyBorder="1" applyAlignment="1">
      <alignment horizontal="left"/>
    </xf>
    <xf numFmtId="0" fontId="15" fillId="3" borderId="8" xfId="3" applyFont="1" applyFill="1" applyBorder="1" applyAlignment="1">
      <alignment horizontal="left" vertical="center"/>
    </xf>
    <xf numFmtId="0" fontId="15" fillId="3" borderId="11" xfId="3" applyFont="1" applyFill="1" applyBorder="1" applyAlignment="1">
      <alignment horizontal="left" vertical="center"/>
    </xf>
    <xf numFmtId="0" fontId="15" fillId="3" borderId="5" xfId="0"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8" xfId="0" applyFont="1" applyFill="1" applyBorder="1" applyAlignment="1">
      <alignment horizontal="right" vertical="center"/>
    </xf>
    <xf numFmtId="0" fontId="15" fillId="3" borderId="11" xfId="0" applyFont="1" applyFill="1" applyBorder="1" applyAlignment="1">
      <alignment horizontal="right" vertical="center"/>
    </xf>
    <xf numFmtId="0" fontId="21" fillId="2" borderId="3" xfId="0" applyFont="1" applyFill="1" applyBorder="1" applyAlignment="1">
      <alignment horizontal="left"/>
    </xf>
    <xf numFmtId="0" fontId="21" fillId="3" borderId="8" xfId="3" applyFont="1" applyFill="1" applyBorder="1" applyAlignment="1">
      <alignment horizontal="left" vertical="center" wrapText="1"/>
    </xf>
    <xf numFmtId="0" fontId="21" fillId="3" borderId="11" xfId="3" applyFont="1" applyFill="1" applyBorder="1" applyAlignment="1">
      <alignment horizontal="left" vertical="center" wrapText="1"/>
    </xf>
    <xf numFmtId="0" fontId="21" fillId="3" borderId="5" xfId="0" applyFont="1" applyFill="1" applyBorder="1" applyAlignment="1">
      <alignment horizontal="center"/>
    </xf>
    <xf numFmtId="0" fontId="21" fillId="3" borderId="9" xfId="0" applyFont="1" applyFill="1" applyBorder="1" applyAlignment="1">
      <alignment horizontal="center"/>
    </xf>
    <xf numFmtId="0" fontId="21" fillId="3" borderId="8" xfId="0" applyFont="1" applyFill="1" applyBorder="1" applyAlignment="1">
      <alignment horizontal="right" vertical="center"/>
    </xf>
    <xf numFmtId="0" fontId="21" fillId="3" borderId="11" xfId="0" applyFont="1" applyFill="1" applyBorder="1" applyAlignment="1">
      <alignment horizontal="right" vertical="center"/>
    </xf>
    <xf numFmtId="0" fontId="30" fillId="2" borderId="3" xfId="0" applyFont="1" applyFill="1" applyBorder="1" applyAlignment="1">
      <alignment horizontal="left"/>
    </xf>
    <xf numFmtId="0" fontId="30" fillId="3" borderId="3" xfId="0" applyFont="1" applyFill="1" applyBorder="1" applyAlignment="1">
      <alignment horizontal="left" vertical="center" wrapText="1"/>
    </xf>
    <xf numFmtId="0" fontId="30" fillId="3" borderId="3" xfId="0" applyFont="1" applyFill="1" applyBorder="1" applyAlignment="1">
      <alignment horizontal="center"/>
    </xf>
    <xf numFmtId="0" fontId="4" fillId="2" borderId="1" xfId="3" applyFont="1" applyFill="1" applyBorder="1" applyAlignment="1">
      <alignment horizontal="left"/>
    </xf>
    <xf numFmtId="0" fontId="2" fillId="2" borderId="3" xfId="0" applyFont="1" applyFill="1" applyBorder="1" applyAlignment="1">
      <alignment horizontal="left"/>
    </xf>
    <xf numFmtId="0" fontId="2" fillId="3" borderId="3" xfId="0" applyFont="1" applyFill="1" applyBorder="1" applyAlignment="1">
      <alignment horizontal="left" vertical="center" wrapText="1"/>
    </xf>
    <xf numFmtId="0" fontId="2" fillId="3" borderId="3" xfId="0" applyFont="1" applyFill="1" applyBorder="1" applyAlignment="1">
      <alignment horizontal="center"/>
    </xf>
    <xf numFmtId="0" fontId="2" fillId="2" borderId="5"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3" borderId="8"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5"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39" fillId="14" borderId="0" xfId="0" applyFont="1" applyFill="1" applyAlignment="1">
      <alignment horizontal="center" vertical="center"/>
    </xf>
    <xf numFmtId="0" fontId="39" fillId="14" borderId="0" xfId="0" applyFont="1" applyFill="1" applyAlignment="1">
      <alignment horizontal="left" vertical="center"/>
    </xf>
    <xf numFmtId="0" fontId="39" fillId="14" borderId="0" xfId="0" applyFont="1" applyFill="1" applyAlignment="1">
      <alignment horizontal="left" vertical="center" wrapText="1"/>
    </xf>
    <xf numFmtId="0" fontId="39" fillId="14" borderId="3" xfId="0" applyFont="1" applyFill="1" applyBorder="1" applyAlignment="1">
      <alignment horizontal="center" vertical="center"/>
    </xf>
    <xf numFmtId="0" fontId="39" fillId="14" borderId="3" xfId="0" applyFont="1" applyFill="1" applyBorder="1" applyAlignment="1">
      <alignment horizontal="left" vertical="center"/>
    </xf>
    <xf numFmtId="0" fontId="39" fillId="14" borderId="3" xfId="0" applyFont="1" applyFill="1" applyBorder="1" applyAlignment="1">
      <alignment horizontal="left" vertical="center" wrapText="1"/>
    </xf>
  </cellXfs>
  <cellStyles count="102">
    <cellStyle name="Comma 2" xfId="6"/>
    <cellStyle name="Comma 3" xfId="7"/>
    <cellStyle name="Comma 4" xfId="8"/>
    <cellStyle name="Comma 4 2" xfId="9"/>
    <cellStyle name="Comma 5" xfId="10"/>
    <cellStyle name="Comma 6" xfId="11"/>
    <cellStyle name="Comma 7" xfId="12"/>
    <cellStyle name="Comma 8" xfId="13"/>
    <cellStyle name="Currency 2" xfId="14"/>
    <cellStyle name="Currency 2 2" xfId="15"/>
    <cellStyle name="Hyperlink" xfId="100" builtinId="8"/>
    <cellStyle name="Normal" xfId="0" builtinId="0"/>
    <cellStyle name="Normal 10" xfId="16"/>
    <cellStyle name="Normal 11" xfId="17"/>
    <cellStyle name="Normal 11 2" xfId="18"/>
    <cellStyle name="Normal 12" xfId="3"/>
    <cellStyle name="Normal 13" xfId="19"/>
    <cellStyle name="Normal 14" xfId="2"/>
    <cellStyle name="Normal 15" xfId="20"/>
    <cellStyle name="Normal 16" xfId="21"/>
    <cellStyle name="Normal 17" xfId="22"/>
    <cellStyle name="Normal 17 2" xfId="23"/>
    <cellStyle name="Normal 18" xfId="24"/>
    <cellStyle name="Normal 18 2" xfId="25"/>
    <cellStyle name="Normal 19" xfId="26"/>
    <cellStyle name="Normal 19 2" xfId="27"/>
    <cellStyle name="Normal 2" xfId="28"/>
    <cellStyle name="Normal 2 2" xfId="29"/>
    <cellStyle name="Normal 2 2 2" xfId="30"/>
    <cellStyle name="Normal 2 2_SIC 4-dig count of BIS-Cash analytical population" xfId="31"/>
    <cellStyle name="Normal 2 3" xfId="4"/>
    <cellStyle name="Normal 2 4" xfId="32"/>
    <cellStyle name="Normal 2 5" xfId="33"/>
    <cellStyle name="Normal 2 6" xfId="34"/>
    <cellStyle name="Normal 2 7" xfId="35"/>
    <cellStyle name="Normal 2 8" xfId="36"/>
    <cellStyle name="Normal 2 9" xfId="37"/>
    <cellStyle name="Normal 2_SIC 4-dig count of BIS-Cash analytical population" xfId="38"/>
    <cellStyle name="Normal 3" xfId="39"/>
    <cellStyle name="Normal 3 2" xfId="40"/>
    <cellStyle name="Normal 3 3" xfId="41"/>
    <cellStyle name="Normal 3 4" xfId="42"/>
    <cellStyle name="Normal 3 4 2" xfId="43"/>
    <cellStyle name="Normal 3 4 3" xfId="44"/>
    <cellStyle name="Normal 3_SIC 4-dig count of BIS-Cash analytical population" xfId="45"/>
    <cellStyle name="Normal 4" xfId="46"/>
    <cellStyle name="Normal 4 2" xfId="47"/>
    <cellStyle name="Normal 4 2 2" xfId="48"/>
    <cellStyle name="Normal 4 2_SIC 4-dig count of BIS-Cash analytical population" xfId="49"/>
    <cellStyle name="Normal 4 3" xfId="50"/>
    <cellStyle name="Normal 4_SIC 4-dig count of BIS-Cash analytical population" xfId="51"/>
    <cellStyle name="Normal 5" xfId="52"/>
    <cellStyle name="Normal 5 2" xfId="53"/>
    <cellStyle name="Normal 5_SIC 4-dig count of BIS-Cash analytical population" xfId="54"/>
    <cellStyle name="Normal 6" xfId="55"/>
    <cellStyle name="Normal 6 2" xfId="56"/>
    <cellStyle name="Normal 6_SIC 4-dig count of BIS-Cash analytical population" xfId="57"/>
    <cellStyle name="Normal 7" xfId="58"/>
    <cellStyle name="Normal 8" xfId="59"/>
    <cellStyle name="Normal 9" xfId="60"/>
    <cellStyle name="Normal_mid sized businesses basic data1 with edits" xfId="101"/>
    <cellStyle name="Percent" xfId="1" builtinId="5"/>
    <cellStyle name="Percent 10" xfId="61"/>
    <cellStyle name="Percent 11" xfId="5"/>
    <cellStyle name="Percent 12" xfId="62"/>
    <cellStyle name="Percent 2" xfId="63"/>
    <cellStyle name="Percent 2 2" xfId="64"/>
    <cellStyle name="Percent 2 2 2" xfId="65"/>
    <cellStyle name="Percent 2 2 2 2" xfId="66"/>
    <cellStyle name="Percent 2 2 3" xfId="67"/>
    <cellStyle name="Percent 2 3" xfId="68"/>
    <cellStyle name="Percent 2 3 2" xfId="69"/>
    <cellStyle name="Percent 2 4" xfId="70"/>
    <cellStyle name="Percent 2 5" xfId="71"/>
    <cellStyle name="Percent 2 5 2" xfId="72"/>
    <cellStyle name="Percent 2 5 3" xfId="73"/>
    <cellStyle name="Percent 2 5 4" xfId="74"/>
    <cellStyle name="Percent 2 6" xfId="75"/>
    <cellStyle name="Percent 2 6 2" xfId="76"/>
    <cellStyle name="Percent 2 7" xfId="77"/>
    <cellStyle name="Percent 2 8" xfId="78"/>
    <cellStyle name="Percent 3" xfId="79"/>
    <cellStyle name="Percent 3 2" xfId="80"/>
    <cellStyle name="Percent 3 2 2" xfId="81"/>
    <cellStyle name="Percent 3 2 2 2" xfId="82"/>
    <cellStyle name="Percent 3 2 3" xfId="83"/>
    <cellStyle name="Percent 3 3" xfId="84"/>
    <cellStyle name="Percent 3 3 2" xfId="85"/>
    <cellStyle name="Percent 3 4" xfId="86"/>
    <cellStyle name="Percent 3 4 2" xfId="87"/>
    <cellStyle name="Percent 3 5" xfId="88"/>
    <cellStyle name="Percent 3 6" xfId="89"/>
    <cellStyle name="Percent 4" xfId="90"/>
    <cellStyle name="Percent 4 2" xfId="91"/>
    <cellStyle name="Percent 4 2 2" xfId="92"/>
    <cellStyle name="Percent 4 3" xfId="93"/>
    <cellStyle name="Percent 5" xfId="94"/>
    <cellStyle name="Percent 5 2" xfId="95"/>
    <cellStyle name="Percent 6" xfId="96"/>
    <cellStyle name="Percent 7" xfId="97"/>
    <cellStyle name="Percent 8" xfId="98"/>
    <cellStyle name="Percent 9" xfId="99"/>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5019920655267"/>
          <c:y val="5.1400554097404488E-2"/>
          <c:w val="0.84049558991790574"/>
          <c:h val="0.69315215806357544"/>
        </c:manualLayout>
      </c:layout>
      <c:lineChart>
        <c:grouping val="standard"/>
        <c:varyColors val="0"/>
        <c:ser>
          <c:idx val="1"/>
          <c:order val="0"/>
          <c:tx>
            <c:strRef>
              <c:f>'P6'!$P$6</c:f>
              <c:strCache>
                <c:ptCount val="1"/>
                <c:pt idx="0">
                  <c:v>Independents</c:v>
                </c:pt>
              </c:strCache>
            </c:strRef>
          </c:tx>
          <c:spPr>
            <a:ln w="28575">
              <a:solidFill>
                <a:schemeClr val="accent1"/>
              </a:solidFill>
              <a:prstDash val="solid"/>
            </a:ln>
          </c:spPr>
          <c:marker>
            <c:symbol val="none"/>
          </c:marker>
          <c:cat>
            <c:strRef>
              <c:f>'P6'!$O$12:$O$22</c:f>
              <c:strCache>
                <c:ptCount val="11"/>
                <c:pt idx="0">
                  <c:v>N/A</c:v>
                </c:pt>
                <c:pt idx="1">
                  <c:v>1-2</c:v>
                </c:pt>
                <c:pt idx="2">
                  <c:v>3-4</c:v>
                </c:pt>
                <c:pt idx="3">
                  <c:v>5-9</c:v>
                </c:pt>
                <c:pt idx="4">
                  <c:v>10-19</c:v>
                </c:pt>
                <c:pt idx="5">
                  <c:v>20-49</c:v>
                </c:pt>
                <c:pt idx="6">
                  <c:v>50-99</c:v>
                </c:pt>
                <c:pt idx="7">
                  <c:v>100-199</c:v>
                </c:pt>
                <c:pt idx="8">
                  <c:v>200-499</c:v>
                </c:pt>
                <c:pt idx="9">
                  <c:v>500-999</c:v>
                </c:pt>
                <c:pt idx="10">
                  <c:v>1000&amp;+</c:v>
                </c:pt>
              </c:strCache>
            </c:strRef>
          </c:cat>
          <c:val>
            <c:numRef>
              <c:f>'P6'!$Z$12:$Z$22</c:f>
              <c:numCache>
                <c:formatCode>#,##0.00,,</c:formatCode>
                <c:ptCount val="11"/>
                <c:pt idx="0">
                  <c:v>27876.973668736704</c:v>
                </c:pt>
                <c:pt idx="1">
                  <c:v>34827.256720674639</c:v>
                </c:pt>
                <c:pt idx="2">
                  <c:v>48221.747863925688</c:v>
                </c:pt>
                <c:pt idx="3">
                  <c:v>68302.012038761488</c:v>
                </c:pt>
                <c:pt idx="4">
                  <c:v>116719.87100344697</c:v>
                </c:pt>
                <c:pt idx="5">
                  <c:v>235981.44869361675</c:v>
                </c:pt>
                <c:pt idx="6">
                  <c:v>577297.97518484085</c:v>
                </c:pt>
                <c:pt idx="7">
                  <c:v>710836.751174859</c:v>
                </c:pt>
                <c:pt idx="8">
                  <c:v>1220994.7184459406</c:v>
                </c:pt>
                <c:pt idx="9">
                  <c:v>2537956.4455065574</c:v>
                </c:pt>
                <c:pt idx="10">
                  <c:v>2139187.6205804227</c:v>
                </c:pt>
              </c:numCache>
            </c:numRef>
          </c:val>
          <c:smooth val="0"/>
        </c:ser>
        <c:ser>
          <c:idx val="0"/>
          <c:order val="1"/>
          <c:tx>
            <c:strRef>
              <c:f>'P6'!$P$31</c:f>
              <c:strCache>
                <c:ptCount val="1"/>
                <c:pt idx="0">
                  <c:v>Groups simple</c:v>
                </c:pt>
              </c:strCache>
            </c:strRef>
          </c:tx>
          <c:spPr>
            <a:ln>
              <a:solidFill>
                <a:schemeClr val="accent6">
                  <a:lumMod val="75000"/>
                </a:schemeClr>
              </a:solidFill>
            </a:ln>
          </c:spPr>
          <c:marker>
            <c:symbol val="none"/>
          </c:marker>
          <c:val>
            <c:numRef>
              <c:f>'P6'!$Z$37:$Z$47</c:f>
              <c:numCache>
                <c:formatCode>#,##0.00,,</c:formatCode>
                <c:ptCount val="11"/>
                <c:pt idx="0">
                  <c:v>96606.869663706355</c:v>
                </c:pt>
                <c:pt idx="1">
                  <c:v>142343.29104734078</c:v>
                </c:pt>
                <c:pt idx="2">
                  <c:v>168159.01652815301</c:v>
                </c:pt>
                <c:pt idx="3">
                  <c:v>168911.73124190039</c:v>
                </c:pt>
                <c:pt idx="4">
                  <c:v>263265.18340768653</c:v>
                </c:pt>
                <c:pt idx="5">
                  <c:v>352082.9067159738</c:v>
                </c:pt>
                <c:pt idx="6">
                  <c:v>613929.0837471314</c:v>
                </c:pt>
                <c:pt idx="7">
                  <c:v>1153968.4180212072</c:v>
                </c:pt>
                <c:pt idx="8">
                  <c:v>1451981.5924505708</c:v>
                </c:pt>
                <c:pt idx="9">
                  <c:v>2553951.4279143889</c:v>
                </c:pt>
                <c:pt idx="10">
                  <c:v>1809526.7639765628</c:v>
                </c:pt>
              </c:numCache>
            </c:numRef>
          </c:val>
          <c:smooth val="0"/>
        </c:ser>
        <c:ser>
          <c:idx val="2"/>
          <c:order val="2"/>
          <c:tx>
            <c:strRef>
              <c:f>'P6'!$P$59</c:f>
              <c:strCache>
                <c:ptCount val="1"/>
                <c:pt idx="0">
                  <c:v>Groups medium</c:v>
                </c:pt>
              </c:strCache>
            </c:strRef>
          </c:tx>
          <c:spPr>
            <a:ln>
              <a:solidFill>
                <a:srgbClr val="FF0000"/>
              </a:solidFill>
              <a:prstDash val="sysDash"/>
            </a:ln>
          </c:spPr>
          <c:marker>
            <c:symbol val="none"/>
          </c:marker>
          <c:val>
            <c:numRef>
              <c:f>'P6'!$Z$65:$Z$75</c:f>
              <c:numCache>
                <c:formatCode>#,##0.00,,</c:formatCode>
                <c:ptCount val="11"/>
                <c:pt idx="0">
                  <c:v>114589.86933745242</c:v>
                </c:pt>
                <c:pt idx="1">
                  <c:v>215625.61486044721</c:v>
                </c:pt>
                <c:pt idx="2">
                  <c:v>275971.6847628706</c:v>
                </c:pt>
                <c:pt idx="3">
                  <c:v>311994.2993895078</c:v>
                </c:pt>
                <c:pt idx="4">
                  <c:v>393252.46567151707</c:v>
                </c:pt>
                <c:pt idx="5">
                  <c:v>587749.85459992406</c:v>
                </c:pt>
                <c:pt idx="6">
                  <c:v>840031.9686497472</c:v>
                </c:pt>
                <c:pt idx="7">
                  <c:v>1430052.4927858657</c:v>
                </c:pt>
                <c:pt idx="8">
                  <c:v>2643308.7749912627</c:v>
                </c:pt>
                <c:pt idx="9">
                  <c:v>5717591.2986579789</c:v>
                </c:pt>
                <c:pt idx="10">
                  <c:v>7027198.5715897959</c:v>
                </c:pt>
              </c:numCache>
            </c:numRef>
          </c:val>
          <c:smooth val="0"/>
        </c:ser>
        <c:ser>
          <c:idx val="3"/>
          <c:order val="3"/>
          <c:tx>
            <c:strRef>
              <c:f>'P6'!$P$87</c:f>
              <c:strCache>
                <c:ptCount val="1"/>
                <c:pt idx="0">
                  <c:v>Groups complex</c:v>
                </c:pt>
              </c:strCache>
            </c:strRef>
          </c:tx>
          <c:spPr>
            <a:ln>
              <a:solidFill>
                <a:srgbClr val="FF0000">
                  <a:alpha val="99000"/>
                </a:srgbClr>
              </a:solidFill>
            </a:ln>
          </c:spPr>
          <c:marker>
            <c:symbol val="none"/>
          </c:marker>
          <c:val>
            <c:numRef>
              <c:f>'P6'!$Z$93:$Z$103</c:f>
              <c:numCache>
                <c:formatCode>#,##0.00,,</c:formatCode>
                <c:ptCount val="11"/>
                <c:pt idx="0">
                  <c:v>1476536.1332208288</c:v>
                </c:pt>
                <c:pt idx="1">
                  <c:v>786653.57773764664</c:v>
                </c:pt>
                <c:pt idx="2">
                  <c:v>514199.18103624752</c:v>
                </c:pt>
                <c:pt idx="3">
                  <c:v>1204903.9454865772</c:v>
                </c:pt>
                <c:pt idx="4">
                  <c:v>1032288.585358368</c:v>
                </c:pt>
                <c:pt idx="5">
                  <c:v>1538708.1274822361</c:v>
                </c:pt>
                <c:pt idx="6">
                  <c:v>2185481.7764155045</c:v>
                </c:pt>
                <c:pt idx="7">
                  <c:v>3309946.4647848401</c:v>
                </c:pt>
                <c:pt idx="8">
                  <c:v>5153743.6181293158</c:v>
                </c:pt>
                <c:pt idx="9">
                  <c:v>8734152.7319035456</c:v>
                </c:pt>
                <c:pt idx="10">
                  <c:v>22555354.006507952</c:v>
                </c:pt>
              </c:numCache>
            </c:numRef>
          </c:val>
          <c:smooth val="0"/>
        </c:ser>
        <c:dLbls>
          <c:showLegendKey val="0"/>
          <c:showVal val="0"/>
          <c:showCatName val="0"/>
          <c:showSerName val="0"/>
          <c:showPercent val="0"/>
          <c:showBubbleSize val="0"/>
        </c:dLbls>
        <c:marker val="1"/>
        <c:smooth val="0"/>
        <c:axId val="96088832"/>
        <c:axId val="96090752"/>
      </c:lineChart>
      <c:catAx>
        <c:axId val="96088832"/>
        <c:scaling>
          <c:orientation val="minMax"/>
        </c:scaling>
        <c:delete val="0"/>
        <c:axPos val="b"/>
        <c:title>
          <c:tx>
            <c:strRef>
              <c:f>'P6'!$P$5</c:f>
              <c:strCache>
                <c:ptCount val="1"/>
                <c:pt idx="0">
                  <c:v>Employment</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96090752"/>
        <c:crosses val="autoZero"/>
        <c:auto val="1"/>
        <c:lblAlgn val="ctr"/>
        <c:lblOffset val="100"/>
        <c:noMultiLvlLbl val="0"/>
      </c:catAx>
      <c:valAx>
        <c:axId val="96090752"/>
        <c:scaling>
          <c:orientation val="minMax"/>
        </c:scaling>
        <c:delete val="0"/>
        <c:axPos val="l"/>
        <c:title>
          <c:tx>
            <c:rich>
              <a:bodyPr/>
              <a:lstStyle/>
              <a:p>
                <a:pPr>
                  <a:defRPr sz="1000" u="none" strike="noStrike" baseline="0">
                    <a:latin typeface="Arial"/>
                    <a:ea typeface="Arial"/>
                    <a:cs typeface="Arial"/>
                  </a:defRPr>
                </a:pPr>
                <a:r>
                  <a:rPr lang="en-GB"/>
                  <a:t>Average cash (£m)</a:t>
                </a:r>
              </a:p>
            </c:rich>
          </c:tx>
          <c:layout>
            <c:manualLayout>
              <c:xMode val="edge"/>
              <c:yMode val="edge"/>
              <c:x val="1.7737260220396407E-2"/>
              <c:y val="0.29043015456401283"/>
            </c:manualLayout>
          </c:layout>
          <c:overlay val="0"/>
          <c:spPr>
            <a:effectLst/>
          </c:spPr>
        </c:title>
        <c:numFmt formatCode="#,##0,," sourceLinked="0"/>
        <c:majorTickMark val="out"/>
        <c:minorTickMark val="none"/>
        <c:tickLblPos val="nextTo"/>
        <c:crossAx val="96088832"/>
        <c:crosses val="autoZero"/>
        <c:crossBetween val="between"/>
      </c:valAx>
      <c:spPr>
        <a:noFill/>
        <a:ln w="25400">
          <a:noFill/>
        </a:ln>
      </c:spPr>
    </c:plotArea>
    <c:legend>
      <c:legendPos val="r"/>
      <c:layout>
        <c:manualLayout>
          <c:xMode val="edge"/>
          <c:yMode val="edge"/>
          <c:x val="0.55663996477425826"/>
          <c:y val="4.9799913861284191E-2"/>
          <c:w val="0.32011563678279814"/>
          <c:h val="0.33822425381583476"/>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'P9'!$W$1</c:f>
          <c:strCache>
            <c:ptCount val="1"/>
            <c:pt idx="0">
              <c:v>Ration cash/turnover</c:v>
            </c:pt>
          </c:strCache>
        </c:strRef>
      </c:tx>
      <c:layout>
        <c:manualLayout>
          <c:xMode val="edge"/>
          <c:yMode val="edge"/>
          <c:x val="0.3547201167846365"/>
          <c:y val="2.777762412959843E-2"/>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0.12320007469578097"/>
          <c:y val="0.12457203266258385"/>
          <c:w val="0.6524655150214409"/>
          <c:h val="0.7809083536391862"/>
        </c:manualLayout>
      </c:layout>
      <c:lineChart>
        <c:grouping val="standard"/>
        <c:varyColors val="0"/>
        <c:ser>
          <c:idx val="1"/>
          <c:order val="0"/>
          <c:tx>
            <c:strRef>
              <c:f>'P9'!$K$32</c:f>
              <c:strCache>
                <c:ptCount val="1"/>
                <c:pt idx="0">
                  <c:v>indep 1-4</c:v>
                </c:pt>
              </c:strCache>
            </c:strRef>
          </c:tx>
          <c:spPr>
            <a:ln>
              <a:solidFill>
                <a:schemeClr val="accent3"/>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'P9'!$L$32:$Q$32</c:f>
              <c:numCache>
                <c:formatCode>0%</c:formatCode>
                <c:ptCount val="6"/>
                <c:pt idx="0">
                  <c:v>0.1533020881356659</c:v>
                </c:pt>
                <c:pt idx="1">
                  <c:v>0.16916134234321953</c:v>
                </c:pt>
                <c:pt idx="2">
                  <c:v>0.16955814421562102</c:v>
                </c:pt>
                <c:pt idx="3">
                  <c:v>0.17238842513825708</c:v>
                </c:pt>
                <c:pt idx="4">
                  <c:v>0.1411885359477352</c:v>
                </c:pt>
                <c:pt idx="5">
                  <c:v>0.16650530204535086</c:v>
                </c:pt>
              </c:numCache>
            </c:numRef>
          </c:val>
          <c:smooth val="0"/>
        </c:ser>
        <c:ser>
          <c:idx val="2"/>
          <c:order val="1"/>
          <c:tx>
            <c:strRef>
              <c:f>'P9'!$K$33</c:f>
              <c:strCache>
                <c:ptCount val="1"/>
                <c:pt idx="0">
                  <c:v>indep 5-49</c:v>
                </c:pt>
              </c:strCache>
            </c:strRef>
          </c:tx>
          <c:spPr>
            <a:ln>
              <a:solidFill>
                <a:schemeClr val="accent1"/>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'P9'!$L$33:$Q$33</c:f>
              <c:numCache>
                <c:formatCode>0%</c:formatCode>
                <c:ptCount val="6"/>
                <c:pt idx="0">
                  <c:v>9.7599867833679535E-2</c:v>
                </c:pt>
                <c:pt idx="1">
                  <c:v>0.10151226667977796</c:v>
                </c:pt>
                <c:pt idx="2">
                  <c:v>9.8349559029234077E-2</c:v>
                </c:pt>
                <c:pt idx="3">
                  <c:v>9.9187718638409764E-2</c:v>
                </c:pt>
                <c:pt idx="4">
                  <c:v>9.1393571310437072E-2</c:v>
                </c:pt>
                <c:pt idx="5">
                  <c:v>9.3705924252832917E-2</c:v>
                </c:pt>
              </c:numCache>
            </c:numRef>
          </c:val>
          <c:smooth val="0"/>
        </c:ser>
        <c:ser>
          <c:idx val="3"/>
          <c:order val="2"/>
          <c:tx>
            <c:strRef>
              <c:f>'P9'!$K$34</c:f>
              <c:strCache>
                <c:ptCount val="1"/>
                <c:pt idx="0">
                  <c:v>indep 50-249</c:v>
                </c:pt>
              </c:strCache>
            </c:strRef>
          </c:tx>
          <c:spPr>
            <a:ln>
              <a:solidFill>
                <a:schemeClr val="tx2"/>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'P9'!$L$34:$Q$34</c:f>
              <c:numCache>
                <c:formatCode>0%</c:formatCode>
                <c:ptCount val="6"/>
                <c:pt idx="0">
                  <c:v>6.5793477072241993E-2</c:v>
                </c:pt>
                <c:pt idx="1">
                  <c:v>6.9795197504922399E-2</c:v>
                </c:pt>
                <c:pt idx="2">
                  <c:v>7.3824766723496082E-2</c:v>
                </c:pt>
                <c:pt idx="3">
                  <c:v>7.3007170457246459E-2</c:v>
                </c:pt>
                <c:pt idx="4">
                  <c:v>8.4294408786740493E-2</c:v>
                </c:pt>
                <c:pt idx="5">
                  <c:v>7.4182557072073385E-2</c:v>
                </c:pt>
              </c:numCache>
            </c:numRef>
          </c:val>
          <c:smooth val="0"/>
        </c:ser>
        <c:ser>
          <c:idx val="4"/>
          <c:order val="3"/>
          <c:tx>
            <c:strRef>
              <c:f>'P9'!$K$35</c:f>
              <c:strCache>
                <c:ptCount val="1"/>
                <c:pt idx="0">
                  <c:v>indep 250+</c:v>
                </c:pt>
              </c:strCache>
            </c:strRef>
          </c:tx>
          <c:spPr>
            <a:ln>
              <a:solidFill>
                <a:schemeClr val="tx2"/>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'P9'!$L$35:$Q$35</c:f>
              <c:numCache>
                <c:formatCode>0%</c:formatCode>
                <c:ptCount val="6"/>
                <c:pt idx="0">
                  <c:v>5.263118648641827E-2</c:v>
                </c:pt>
                <c:pt idx="1">
                  <c:v>6.2826714214803195E-2</c:v>
                </c:pt>
                <c:pt idx="2">
                  <c:v>6.2489902904969669E-2</c:v>
                </c:pt>
                <c:pt idx="3">
                  <c:v>6.6063614340042945E-2</c:v>
                </c:pt>
                <c:pt idx="4">
                  <c:v>7.2868260490093442E-2</c:v>
                </c:pt>
                <c:pt idx="5">
                  <c:v>7.8489588608674901E-2</c:v>
                </c:pt>
              </c:numCache>
            </c:numRef>
          </c:val>
          <c:smooth val="0"/>
        </c:ser>
        <c:ser>
          <c:idx val="6"/>
          <c:order val="4"/>
          <c:tx>
            <c:strRef>
              <c:f>'P9'!$K$36</c:f>
              <c:strCache>
                <c:ptCount val="1"/>
                <c:pt idx="0">
                  <c:v>group simple</c:v>
                </c:pt>
              </c:strCache>
            </c:strRef>
          </c:tx>
          <c:spPr>
            <a:ln>
              <a:solidFill>
                <a:schemeClr val="accent6">
                  <a:lumMod val="75000"/>
                </a:schemeClr>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'P9'!$L$36:$Q$36</c:f>
              <c:numCache>
                <c:formatCode>0%</c:formatCode>
                <c:ptCount val="6"/>
                <c:pt idx="0">
                  <c:v>0.10049789299527681</c:v>
                </c:pt>
                <c:pt idx="1">
                  <c:v>0.10550188099105523</c:v>
                </c:pt>
                <c:pt idx="2">
                  <c:v>0.10462854635417927</c:v>
                </c:pt>
                <c:pt idx="3">
                  <c:v>0.11439498431725939</c:v>
                </c:pt>
                <c:pt idx="4">
                  <c:v>9.6183892312171643E-2</c:v>
                </c:pt>
                <c:pt idx="5">
                  <c:v>0.10052339321872709</c:v>
                </c:pt>
              </c:numCache>
            </c:numRef>
          </c:val>
          <c:smooth val="0"/>
        </c:ser>
        <c:ser>
          <c:idx val="7"/>
          <c:order val="5"/>
          <c:tx>
            <c:strRef>
              <c:f>'P9'!$K$37</c:f>
              <c:strCache>
                <c:ptCount val="1"/>
                <c:pt idx="0">
                  <c:v>group medium</c:v>
                </c:pt>
              </c:strCache>
            </c:strRef>
          </c:tx>
          <c:spPr>
            <a:ln>
              <a:solidFill>
                <a:srgbClr val="FF0000"/>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'P9'!$L$37:$Q$37</c:f>
              <c:numCache>
                <c:formatCode>0%</c:formatCode>
                <c:ptCount val="6"/>
                <c:pt idx="0">
                  <c:v>8.0130049929919636E-2</c:v>
                </c:pt>
                <c:pt idx="1">
                  <c:v>8.2397763426355214E-2</c:v>
                </c:pt>
                <c:pt idx="2">
                  <c:v>9.0633823070522521E-2</c:v>
                </c:pt>
                <c:pt idx="3">
                  <c:v>9.3180604787646601E-2</c:v>
                </c:pt>
                <c:pt idx="4">
                  <c:v>9.2654811774497831E-2</c:v>
                </c:pt>
                <c:pt idx="5">
                  <c:v>8.7696355589570979E-2</c:v>
                </c:pt>
              </c:numCache>
            </c:numRef>
          </c:val>
          <c:smooth val="0"/>
        </c:ser>
        <c:ser>
          <c:idx val="8"/>
          <c:order val="6"/>
          <c:tx>
            <c:strRef>
              <c:f>'P9'!$K$38</c:f>
              <c:strCache>
                <c:ptCount val="1"/>
                <c:pt idx="0">
                  <c:v>group complex</c:v>
                </c:pt>
              </c:strCache>
            </c:strRef>
          </c:tx>
          <c:spPr>
            <a:ln>
              <a:solidFill>
                <a:srgbClr val="FF0000"/>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'P9'!$L$38:$Q$38</c:f>
              <c:numCache>
                <c:formatCode>0%</c:formatCode>
                <c:ptCount val="6"/>
                <c:pt idx="0">
                  <c:v>5.8156917260383606E-2</c:v>
                </c:pt>
                <c:pt idx="1">
                  <c:v>5.9627279233654247E-2</c:v>
                </c:pt>
                <c:pt idx="2">
                  <c:v>6.5922604970413509E-2</c:v>
                </c:pt>
                <c:pt idx="3">
                  <c:v>6.8530992237916394E-2</c:v>
                </c:pt>
                <c:pt idx="4">
                  <c:v>5.9675442778034986E-2</c:v>
                </c:pt>
                <c:pt idx="5">
                  <c:v>6.6688682459993362E-2</c:v>
                </c:pt>
              </c:numCache>
            </c:numRef>
          </c:val>
          <c:smooth val="0"/>
        </c:ser>
        <c:dLbls>
          <c:showLegendKey val="0"/>
          <c:showVal val="0"/>
          <c:showCatName val="0"/>
          <c:showSerName val="0"/>
          <c:showPercent val="0"/>
          <c:showBubbleSize val="0"/>
        </c:dLbls>
        <c:marker val="1"/>
        <c:smooth val="0"/>
        <c:axId val="110938752"/>
        <c:axId val="110948736"/>
      </c:lineChart>
      <c:catAx>
        <c:axId val="110938752"/>
        <c:scaling>
          <c:orientation val="minMax"/>
        </c:scaling>
        <c:delete val="0"/>
        <c:axPos val="b"/>
        <c:numFmt formatCode="General" sourceLinked="1"/>
        <c:majorTickMark val="out"/>
        <c:minorTickMark val="none"/>
        <c:tickLblPos val="nextTo"/>
        <c:crossAx val="110948736"/>
        <c:crosses val="autoZero"/>
        <c:auto val="1"/>
        <c:lblAlgn val="ctr"/>
        <c:lblOffset val="100"/>
        <c:noMultiLvlLbl val="0"/>
      </c:catAx>
      <c:valAx>
        <c:axId val="110948736"/>
        <c:scaling>
          <c:orientation val="minMax"/>
          <c:max val="0.2"/>
        </c:scaling>
        <c:delete val="0"/>
        <c:axPos val="l"/>
        <c:title>
          <c:tx>
            <c:strRef>
              <c:f>'P9'!$W$1</c:f>
              <c:strCache>
                <c:ptCount val="1"/>
                <c:pt idx="0">
                  <c:v>Ration cash/turnover</c:v>
                </c:pt>
              </c:strCache>
            </c:strRef>
          </c:tx>
          <c:layout>
            <c:manualLayout>
              <c:xMode val="edge"/>
              <c:yMode val="edge"/>
              <c:x val="1.2253177768284478E-3"/>
              <c:y val="0.2492319742107062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110938752"/>
        <c:crosses val="autoZero"/>
        <c:crossBetween val="between"/>
      </c:valAx>
      <c:spPr>
        <a:noFill/>
        <a:ln w="25400">
          <a:noFill/>
        </a:ln>
      </c:spPr>
    </c:plotArea>
    <c:legend>
      <c:legendPos val="r"/>
      <c:layout>
        <c:manualLayout>
          <c:xMode val="edge"/>
          <c:yMode val="edge"/>
          <c:x val="0.73041772507006997"/>
          <c:y val="8.1130295008191911E-2"/>
          <c:w val="0.26690482342036759"/>
          <c:h val="0.60688438005133216"/>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'P9'!$X$5</c:f>
          <c:strCache>
            <c:ptCount val="1"/>
            <c:pt idx="0">
              <c:v>Ratio totass/turnover</c:v>
            </c:pt>
          </c:strCache>
        </c:strRef>
      </c:tx>
      <c:layout>
        <c:manualLayout>
          <c:xMode val="edge"/>
          <c:yMode val="edge"/>
          <c:x val="0.3547201167846365"/>
          <c:y val="2.777762412959843E-2"/>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0.12320007469578097"/>
          <c:y val="0.12457203266258385"/>
          <c:w val="0.6524655150214409"/>
          <c:h val="0.7809083536391862"/>
        </c:manualLayout>
      </c:layout>
      <c:lineChart>
        <c:grouping val="standard"/>
        <c:varyColors val="0"/>
        <c:ser>
          <c:idx val="1"/>
          <c:order val="0"/>
          <c:tx>
            <c:strRef>
              <c:f>'P9'!$K$43</c:f>
              <c:strCache>
                <c:ptCount val="1"/>
                <c:pt idx="0">
                  <c:v>indep 1-4</c:v>
                </c:pt>
              </c:strCache>
            </c:strRef>
          </c:tx>
          <c:spPr>
            <a:ln>
              <a:solidFill>
                <a:schemeClr val="accent3"/>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'P9'!$L$43:$Q$43</c:f>
              <c:numCache>
                <c:formatCode>0%</c:formatCode>
                <c:ptCount val="6"/>
                <c:pt idx="0">
                  <c:v>1.0593269336453603</c:v>
                </c:pt>
                <c:pt idx="1">
                  <c:v>1.1751034167207408</c:v>
                </c:pt>
                <c:pt idx="2">
                  <c:v>1.2059896239091177</c:v>
                </c:pt>
                <c:pt idx="3">
                  <c:v>1.3022541533433338</c:v>
                </c:pt>
                <c:pt idx="4">
                  <c:v>1.2927890014968948</c:v>
                </c:pt>
                <c:pt idx="5">
                  <c:v>1.4771029833810616</c:v>
                </c:pt>
              </c:numCache>
            </c:numRef>
          </c:val>
          <c:smooth val="0"/>
        </c:ser>
        <c:ser>
          <c:idx val="2"/>
          <c:order val="1"/>
          <c:tx>
            <c:strRef>
              <c:f>'P9'!$K$44</c:f>
              <c:strCache>
                <c:ptCount val="1"/>
                <c:pt idx="0">
                  <c:v>indep 5-49</c:v>
                </c:pt>
              </c:strCache>
            </c:strRef>
          </c:tx>
          <c:spPr>
            <a:ln>
              <a:solidFill>
                <a:schemeClr val="accent1"/>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'P9'!$L$44:$Q$44</c:f>
              <c:numCache>
                <c:formatCode>0%</c:formatCode>
                <c:ptCount val="6"/>
                <c:pt idx="0">
                  <c:v>0.61453316316493589</c:v>
                </c:pt>
                <c:pt idx="1">
                  <c:v>0.68540948884910802</c:v>
                </c:pt>
                <c:pt idx="2">
                  <c:v>0.65861781512618323</c:v>
                </c:pt>
                <c:pt idx="3">
                  <c:v>0.6512149575479047</c:v>
                </c:pt>
                <c:pt idx="4">
                  <c:v>0.61323898572323687</c:v>
                </c:pt>
                <c:pt idx="5">
                  <c:v>0.6136711025885826</c:v>
                </c:pt>
              </c:numCache>
            </c:numRef>
          </c:val>
          <c:smooth val="0"/>
        </c:ser>
        <c:ser>
          <c:idx val="3"/>
          <c:order val="2"/>
          <c:tx>
            <c:strRef>
              <c:f>'P9'!$K$45</c:f>
              <c:strCache>
                <c:ptCount val="1"/>
                <c:pt idx="0">
                  <c:v>indep 50-249</c:v>
                </c:pt>
              </c:strCache>
            </c:strRef>
          </c:tx>
          <c:spPr>
            <a:ln>
              <a:solidFill>
                <a:schemeClr val="tx2"/>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'P9'!$L$45:$Q$45</c:f>
              <c:numCache>
                <c:formatCode>0%</c:formatCode>
                <c:ptCount val="6"/>
                <c:pt idx="0">
                  <c:v>0.68712101812216664</c:v>
                </c:pt>
                <c:pt idx="1">
                  <c:v>0.64177773475703204</c:v>
                </c:pt>
                <c:pt idx="2">
                  <c:v>0.64643981892242319</c:v>
                </c:pt>
                <c:pt idx="3">
                  <c:v>0.64446757158050338</c:v>
                </c:pt>
                <c:pt idx="4">
                  <c:v>0.75483151702824236</c:v>
                </c:pt>
                <c:pt idx="5">
                  <c:v>0.66949847927216577</c:v>
                </c:pt>
              </c:numCache>
            </c:numRef>
          </c:val>
          <c:smooth val="0"/>
        </c:ser>
        <c:ser>
          <c:idx val="4"/>
          <c:order val="3"/>
          <c:tx>
            <c:strRef>
              <c:f>'P9'!$K$46</c:f>
              <c:strCache>
                <c:ptCount val="1"/>
                <c:pt idx="0">
                  <c:v>indep 250+</c:v>
                </c:pt>
              </c:strCache>
            </c:strRef>
          </c:tx>
          <c:spPr>
            <a:ln>
              <a:solidFill>
                <a:schemeClr val="tx2"/>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'P9'!$L$46:$Q$46</c:f>
              <c:numCache>
                <c:formatCode>0%</c:formatCode>
                <c:ptCount val="6"/>
                <c:pt idx="0">
                  <c:v>0.72856392187087549</c:v>
                </c:pt>
                <c:pt idx="1">
                  <c:v>0.87218294499085836</c:v>
                </c:pt>
                <c:pt idx="2">
                  <c:v>0.88369005142294221</c:v>
                </c:pt>
                <c:pt idx="3">
                  <c:v>0.84410625906831882</c:v>
                </c:pt>
                <c:pt idx="4">
                  <c:v>0.8466479199835697</c:v>
                </c:pt>
                <c:pt idx="5">
                  <c:v>0.72680819902152138</c:v>
                </c:pt>
              </c:numCache>
            </c:numRef>
          </c:val>
          <c:smooth val="0"/>
        </c:ser>
        <c:ser>
          <c:idx val="6"/>
          <c:order val="4"/>
          <c:tx>
            <c:strRef>
              <c:f>'P9'!$K$47</c:f>
              <c:strCache>
                <c:ptCount val="1"/>
                <c:pt idx="0">
                  <c:v>group simple</c:v>
                </c:pt>
              </c:strCache>
            </c:strRef>
          </c:tx>
          <c:spPr>
            <a:ln>
              <a:solidFill>
                <a:schemeClr val="accent6">
                  <a:lumMod val="75000"/>
                </a:schemeClr>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'P9'!$L$47:$Q$47</c:f>
              <c:numCache>
                <c:formatCode>0%</c:formatCode>
                <c:ptCount val="6"/>
                <c:pt idx="0">
                  <c:v>0.98948601900254662</c:v>
                </c:pt>
                <c:pt idx="1">
                  <c:v>0.98570494885864202</c:v>
                </c:pt>
                <c:pt idx="2">
                  <c:v>1.047342495504354</c:v>
                </c:pt>
                <c:pt idx="3">
                  <c:v>1.1459532671007844</c:v>
                </c:pt>
                <c:pt idx="4">
                  <c:v>0.96490080297957403</c:v>
                </c:pt>
                <c:pt idx="5">
                  <c:v>0.96972626342806345</c:v>
                </c:pt>
              </c:numCache>
            </c:numRef>
          </c:val>
          <c:smooth val="0"/>
        </c:ser>
        <c:ser>
          <c:idx val="7"/>
          <c:order val="5"/>
          <c:tx>
            <c:strRef>
              <c:f>'P9'!$K$48</c:f>
              <c:strCache>
                <c:ptCount val="1"/>
                <c:pt idx="0">
                  <c:v>group medium</c:v>
                </c:pt>
              </c:strCache>
            </c:strRef>
          </c:tx>
          <c:spPr>
            <a:ln>
              <a:solidFill>
                <a:srgbClr val="FF0000"/>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'P9'!$L$48:$Q$48</c:f>
              <c:numCache>
                <c:formatCode>0%</c:formatCode>
                <c:ptCount val="6"/>
                <c:pt idx="0">
                  <c:v>1.1541069160175437</c:v>
                </c:pt>
                <c:pt idx="1">
                  <c:v>1.1603341351925975</c:v>
                </c:pt>
                <c:pt idx="2">
                  <c:v>1.1545733197406145</c:v>
                </c:pt>
                <c:pt idx="3">
                  <c:v>1.1496044032580208</c:v>
                </c:pt>
                <c:pt idx="4">
                  <c:v>1.2162996899176106</c:v>
                </c:pt>
                <c:pt idx="5">
                  <c:v>1.1049828904701251</c:v>
                </c:pt>
              </c:numCache>
            </c:numRef>
          </c:val>
          <c:smooth val="0"/>
        </c:ser>
        <c:ser>
          <c:idx val="8"/>
          <c:order val="6"/>
          <c:tx>
            <c:strRef>
              <c:f>'P9'!$K$49</c:f>
              <c:strCache>
                <c:ptCount val="1"/>
                <c:pt idx="0">
                  <c:v>group complex</c:v>
                </c:pt>
              </c:strCache>
            </c:strRef>
          </c:tx>
          <c:spPr>
            <a:ln>
              <a:solidFill>
                <a:srgbClr val="FF0000"/>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'P9'!$L$49:$Q$49</c:f>
              <c:numCache>
                <c:formatCode>0%</c:formatCode>
                <c:ptCount val="6"/>
                <c:pt idx="0">
                  <c:v>1.2638705435637876</c:v>
                </c:pt>
                <c:pt idx="1">
                  <c:v>1.5300360743656545</c:v>
                </c:pt>
                <c:pt idx="2">
                  <c:v>1.6085747563562796</c:v>
                </c:pt>
                <c:pt idx="3">
                  <c:v>1.4225686069917678</c:v>
                </c:pt>
                <c:pt idx="4">
                  <c:v>1.359090395530195</c:v>
                </c:pt>
                <c:pt idx="5">
                  <c:v>1.3664043012545006</c:v>
                </c:pt>
              </c:numCache>
            </c:numRef>
          </c:val>
          <c:smooth val="0"/>
        </c:ser>
        <c:dLbls>
          <c:showLegendKey val="0"/>
          <c:showVal val="0"/>
          <c:showCatName val="0"/>
          <c:showSerName val="0"/>
          <c:showPercent val="0"/>
          <c:showBubbleSize val="0"/>
        </c:dLbls>
        <c:marker val="1"/>
        <c:smooth val="0"/>
        <c:axId val="110991232"/>
        <c:axId val="110992768"/>
      </c:lineChart>
      <c:catAx>
        <c:axId val="110991232"/>
        <c:scaling>
          <c:orientation val="minMax"/>
        </c:scaling>
        <c:delete val="0"/>
        <c:axPos val="b"/>
        <c:numFmt formatCode="General" sourceLinked="1"/>
        <c:majorTickMark val="out"/>
        <c:minorTickMark val="none"/>
        <c:tickLblPos val="nextTo"/>
        <c:crossAx val="110992768"/>
        <c:crosses val="autoZero"/>
        <c:auto val="1"/>
        <c:lblAlgn val="ctr"/>
        <c:lblOffset val="100"/>
        <c:noMultiLvlLbl val="0"/>
      </c:catAx>
      <c:valAx>
        <c:axId val="110992768"/>
        <c:scaling>
          <c:orientation val="minMax"/>
          <c:max val="1.8"/>
        </c:scaling>
        <c:delete val="0"/>
        <c:axPos val="l"/>
        <c:title>
          <c:tx>
            <c:strRef>
              <c:f>'P9'!$X$5</c:f>
              <c:strCache>
                <c:ptCount val="1"/>
                <c:pt idx="0">
                  <c:v>Ratio totass/turnover</c:v>
                </c:pt>
              </c:strCache>
            </c:strRef>
          </c:tx>
          <c:layout>
            <c:manualLayout>
              <c:xMode val="edge"/>
              <c:yMode val="edge"/>
              <c:x val="1.2253177768284478E-3"/>
              <c:y val="0.2492319742107062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110991232"/>
        <c:crosses val="autoZero"/>
        <c:crossBetween val="between"/>
      </c:valAx>
      <c:spPr>
        <a:noFill/>
        <a:ln w="25400">
          <a:noFill/>
        </a:ln>
      </c:spPr>
    </c:plotArea>
    <c:legend>
      <c:legendPos val="r"/>
      <c:layout>
        <c:manualLayout>
          <c:xMode val="edge"/>
          <c:yMode val="edge"/>
          <c:x val="0.73041772507006997"/>
          <c:y val="8.1130295008191911E-2"/>
          <c:w val="0.26690482342036759"/>
          <c:h val="0.60688438005133216"/>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Levels of cash in different firm groups as a proportion of turnover</a:t>
            </a:r>
          </a:p>
        </c:rich>
      </c:tx>
      <c:layout/>
      <c:overlay val="0"/>
    </c:title>
    <c:autoTitleDeleted val="0"/>
    <c:plotArea>
      <c:layout/>
      <c:lineChart>
        <c:grouping val="standard"/>
        <c:varyColors val="0"/>
        <c:ser>
          <c:idx val="0"/>
          <c:order val="0"/>
          <c:tx>
            <c:strRef>
              <c:f>'P9'!$L$118</c:f>
              <c:strCache>
                <c:ptCount val="1"/>
                <c:pt idx="0">
                  <c:v>Indep 1-4</c:v>
                </c:pt>
              </c:strCache>
            </c:strRef>
          </c:tx>
          <c:spPr>
            <a:ln>
              <a:solidFill>
                <a:schemeClr val="tx2"/>
              </a:solidFill>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'P9'!$L$119:$L$124</c:f>
              <c:numCache>
                <c:formatCode>0%</c:formatCode>
                <c:ptCount val="6"/>
                <c:pt idx="0">
                  <c:v>0.15330208813566604</c:v>
                </c:pt>
                <c:pt idx="1">
                  <c:v>0.16916134234321953</c:v>
                </c:pt>
                <c:pt idx="2">
                  <c:v>0.16955814421562102</c:v>
                </c:pt>
                <c:pt idx="3">
                  <c:v>0.17238842513825708</c:v>
                </c:pt>
                <c:pt idx="4">
                  <c:v>0.1411885359477352</c:v>
                </c:pt>
                <c:pt idx="5">
                  <c:v>0.16650530204535086</c:v>
                </c:pt>
              </c:numCache>
            </c:numRef>
          </c:val>
          <c:smooth val="0"/>
        </c:ser>
        <c:ser>
          <c:idx val="1"/>
          <c:order val="1"/>
          <c:tx>
            <c:strRef>
              <c:f>'P9'!$M$118</c:f>
              <c:strCache>
                <c:ptCount val="1"/>
                <c:pt idx="0">
                  <c:v>Indep 5-49</c:v>
                </c:pt>
              </c:strCache>
            </c:strRef>
          </c:tx>
          <c:spPr>
            <a:ln>
              <a:solidFill>
                <a:srgbClr val="0070C0"/>
              </a:solidFill>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'P9'!$M$119:$M$124</c:f>
              <c:numCache>
                <c:formatCode>0%</c:formatCode>
                <c:ptCount val="6"/>
                <c:pt idx="0">
                  <c:v>9.7599867833679535E-2</c:v>
                </c:pt>
                <c:pt idx="1">
                  <c:v>0.10151226667977796</c:v>
                </c:pt>
                <c:pt idx="2">
                  <c:v>9.8349559029234077E-2</c:v>
                </c:pt>
                <c:pt idx="3">
                  <c:v>9.9187718638409764E-2</c:v>
                </c:pt>
                <c:pt idx="4">
                  <c:v>9.1393571310437072E-2</c:v>
                </c:pt>
                <c:pt idx="5">
                  <c:v>9.3705924252832917E-2</c:v>
                </c:pt>
              </c:numCache>
            </c:numRef>
          </c:val>
          <c:smooth val="0"/>
        </c:ser>
        <c:ser>
          <c:idx val="2"/>
          <c:order val="2"/>
          <c:tx>
            <c:strRef>
              <c:f>'P9'!$N$118</c:f>
              <c:strCache>
                <c:ptCount val="1"/>
                <c:pt idx="0">
                  <c:v>Indep 50-249</c:v>
                </c:pt>
              </c:strCache>
            </c:strRef>
          </c:tx>
          <c:spPr>
            <a:ln>
              <a:solidFill>
                <a:srgbClr val="00B050"/>
              </a:solidFill>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'P9'!$N$119:$N$124</c:f>
              <c:numCache>
                <c:formatCode>0%</c:formatCode>
                <c:ptCount val="6"/>
                <c:pt idx="0">
                  <c:v>6.5793477072241993E-2</c:v>
                </c:pt>
                <c:pt idx="1">
                  <c:v>6.9795197504922399E-2</c:v>
                </c:pt>
                <c:pt idx="2">
                  <c:v>7.3824766723496082E-2</c:v>
                </c:pt>
                <c:pt idx="3">
                  <c:v>7.3007170457246459E-2</c:v>
                </c:pt>
                <c:pt idx="4">
                  <c:v>8.4294408786740493E-2</c:v>
                </c:pt>
                <c:pt idx="5">
                  <c:v>7.4182557072073385E-2</c:v>
                </c:pt>
              </c:numCache>
            </c:numRef>
          </c:val>
          <c:smooth val="0"/>
        </c:ser>
        <c:ser>
          <c:idx val="3"/>
          <c:order val="3"/>
          <c:tx>
            <c:strRef>
              <c:f>'P9'!$O$118</c:f>
              <c:strCache>
                <c:ptCount val="1"/>
                <c:pt idx="0">
                  <c:v>Indep 250+</c:v>
                </c:pt>
              </c:strCache>
            </c:strRef>
          </c:tx>
          <c:spPr>
            <a:ln>
              <a:solidFill>
                <a:schemeClr val="tx2"/>
              </a:solidFill>
              <a:prstDash val="dash"/>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'P9'!$O$119:$O$124</c:f>
              <c:numCache>
                <c:formatCode>0%</c:formatCode>
                <c:ptCount val="6"/>
                <c:pt idx="0">
                  <c:v>5.263118648641827E-2</c:v>
                </c:pt>
                <c:pt idx="1">
                  <c:v>6.2826714214803195E-2</c:v>
                </c:pt>
                <c:pt idx="2">
                  <c:v>6.2489902904969669E-2</c:v>
                </c:pt>
                <c:pt idx="3">
                  <c:v>6.6063614340042945E-2</c:v>
                </c:pt>
                <c:pt idx="4">
                  <c:v>7.2868260490093442E-2</c:v>
                </c:pt>
                <c:pt idx="5">
                  <c:v>7.8489588608674901E-2</c:v>
                </c:pt>
              </c:numCache>
            </c:numRef>
          </c:val>
          <c:smooth val="0"/>
        </c:ser>
        <c:ser>
          <c:idx val="4"/>
          <c:order val="4"/>
          <c:tx>
            <c:strRef>
              <c:f>'P9'!$P$118</c:f>
              <c:strCache>
                <c:ptCount val="1"/>
                <c:pt idx="0">
                  <c:v>Simple group</c:v>
                </c:pt>
              </c:strCache>
            </c:strRef>
          </c:tx>
          <c:spPr>
            <a:ln>
              <a:solidFill>
                <a:schemeClr val="accent6"/>
              </a:solidFill>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'P9'!$P$119:$P$124</c:f>
              <c:numCache>
                <c:formatCode>0%</c:formatCode>
                <c:ptCount val="6"/>
                <c:pt idx="0">
                  <c:v>0.10049789299527681</c:v>
                </c:pt>
                <c:pt idx="1">
                  <c:v>0.10550188099105523</c:v>
                </c:pt>
                <c:pt idx="2">
                  <c:v>0.10462854635417927</c:v>
                </c:pt>
                <c:pt idx="3">
                  <c:v>0.11439498431725939</c:v>
                </c:pt>
                <c:pt idx="4">
                  <c:v>9.6183892312171643E-2</c:v>
                </c:pt>
                <c:pt idx="5">
                  <c:v>0.10052339321872709</c:v>
                </c:pt>
              </c:numCache>
            </c:numRef>
          </c:val>
          <c:smooth val="0"/>
        </c:ser>
        <c:ser>
          <c:idx val="5"/>
          <c:order val="5"/>
          <c:tx>
            <c:strRef>
              <c:f>'P9'!$Q$118</c:f>
              <c:strCache>
                <c:ptCount val="1"/>
                <c:pt idx="0">
                  <c:v>Medium group</c:v>
                </c:pt>
              </c:strCache>
            </c:strRef>
          </c:tx>
          <c:spPr>
            <a:ln>
              <a:solidFill>
                <a:srgbClr val="FF0000"/>
              </a:solidFill>
              <a:prstDash val="dash"/>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'P9'!$Q$119:$Q$124</c:f>
              <c:numCache>
                <c:formatCode>0%</c:formatCode>
                <c:ptCount val="6"/>
                <c:pt idx="0">
                  <c:v>8.0130049929919636E-2</c:v>
                </c:pt>
                <c:pt idx="1">
                  <c:v>8.2397763426355214E-2</c:v>
                </c:pt>
                <c:pt idx="2">
                  <c:v>9.0633823070522521E-2</c:v>
                </c:pt>
                <c:pt idx="3">
                  <c:v>9.3180604787646601E-2</c:v>
                </c:pt>
                <c:pt idx="4">
                  <c:v>9.2654811774497831E-2</c:v>
                </c:pt>
                <c:pt idx="5">
                  <c:v>8.7696355589570979E-2</c:v>
                </c:pt>
              </c:numCache>
            </c:numRef>
          </c:val>
          <c:smooth val="0"/>
        </c:ser>
        <c:ser>
          <c:idx val="6"/>
          <c:order val="6"/>
          <c:tx>
            <c:strRef>
              <c:f>'P9'!$R$118</c:f>
              <c:strCache>
                <c:ptCount val="1"/>
                <c:pt idx="0">
                  <c:v>Complex group</c:v>
                </c:pt>
              </c:strCache>
            </c:strRef>
          </c:tx>
          <c:spPr>
            <a:ln>
              <a:solidFill>
                <a:srgbClr val="FF0000"/>
              </a:solidFill>
            </a:ln>
          </c:spPr>
          <c:marker>
            <c:symbol val="none"/>
          </c:marker>
          <c:cat>
            <c:numRef>
              <c:f>'P9'!$K$119:$K$124</c:f>
              <c:numCache>
                <c:formatCode>General</c:formatCode>
                <c:ptCount val="6"/>
                <c:pt idx="0">
                  <c:v>2008</c:v>
                </c:pt>
                <c:pt idx="1">
                  <c:v>2009</c:v>
                </c:pt>
                <c:pt idx="2">
                  <c:v>2010</c:v>
                </c:pt>
                <c:pt idx="3">
                  <c:v>2011</c:v>
                </c:pt>
                <c:pt idx="4">
                  <c:v>2012</c:v>
                </c:pt>
                <c:pt idx="5">
                  <c:v>2013</c:v>
                </c:pt>
              </c:numCache>
            </c:numRef>
          </c:cat>
          <c:val>
            <c:numRef>
              <c:f>'P9'!$R$119:$R$124</c:f>
              <c:numCache>
                <c:formatCode>0%</c:formatCode>
                <c:ptCount val="6"/>
                <c:pt idx="0">
                  <c:v>5.8156917260383606E-2</c:v>
                </c:pt>
                <c:pt idx="1">
                  <c:v>5.9627279233654247E-2</c:v>
                </c:pt>
                <c:pt idx="2">
                  <c:v>6.5922604970413509E-2</c:v>
                </c:pt>
                <c:pt idx="3">
                  <c:v>6.8530992237916394E-2</c:v>
                </c:pt>
                <c:pt idx="4">
                  <c:v>5.9675442778034986E-2</c:v>
                </c:pt>
                <c:pt idx="5">
                  <c:v>6.6688682459993362E-2</c:v>
                </c:pt>
              </c:numCache>
            </c:numRef>
          </c:val>
          <c:smooth val="0"/>
        </c:ser>
        <c:dLbls>
          <c:showLegendKey val="0"/>
          <c:showVal val="0"/>
          <c:showCatName val="0"/>
          <c:showSerName val="0"/>
          <c:showPercent val="0"/>
          <c:showBubbleSize val="0"/>
        </c:dLbls>
        <c:marker val="1"/>
        <c:smooth val="0"/>
        <c:axId val="111178112"/>
        <c:axId val="111179648"/>
      </c:lineChart>
      <c:catAx>
        <c:axId val="111178112"/>
        <c:scaling>
          <c:orientation val="minMax"/>
        </c:scaling>
        <c:delete val="0"/>
        <c:axPos val="b"/>
        <c:numFmt formatCode="General" sourceLinked="1"/>
        <c:majorTickMark val="out"/>
        <c:minorTickMark val="none"/>
        <c:tickLblPos val="nextTo"/>
        <c:crossAx val="111179648"/>
        <c:crosses val="autoZero"/>
        <c:auto val="1"/>
        <c:lblAlgn val="ctr"/>
        <c:lblOffset val="100"/>
        <c:noMultiLvlLbl val="0"/>
      </c:catAx>
      <c:valAx>
        <c:axId val="111179648"/>
        <c:scaling>
          <c:orientation val="minMax"/>
          <c:max val="0.18000000000000002"/>
          <c:min val="4.0000000000000008E-2"/>
        </c:scaling>
        <c:delete val="0"/>
        <c:axPos val="l"/>
        <c:majorGridlines/>
        <c:numFmt formatCode="0%" sourceLinked="1"/>
        <c:majorTickMark val="out"/>
        <c:minorTickMark val="none"/>
        <c:tickLblPos val="nextTo"/>
        <c:crossAx val="1111781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7.3380168647199623E-2"/>
          <c:y val="3.9802047596688643E-2"/>
          <c:w val="0.89560488050091047"/>
          <c:h val="0.80043484048971814"/>
        </c:manualLayout>
      </c:layout>
      <c:bubbleChart>
        <c:varyColors val="0"/>
        <c:ser>
          <c:idx val="1"/>
          <c:order val="0"/>
          <c:tx>
            <c:strRef>
              <c:f>'P11 B'!$Q$8</c:f>
              <c:strCache>
                <c:ptCount val="1"/>
                <c:pt idx="0">
                  <c:v>Average cash (£m)</c:v>
                </c:pt>
              </c:strCache>
            </c:strRef>
          </c:tx>
          <c:invertIfNegative val="0"/>
          <c:xVal>
            <c:numRef>
              <c:f>'P11 B'!$O$9:$O$66</c:f>
              <c:numCache>
                <c:formatCode>#,##0.0,,,</c:formatCode>
                <c:ptCount val="58"/>
                <c:pt idx="0">
                  <c:v>1447839600.9958985</c:v>
                </c:pt>
                <c:pt idx="1">
                  <c:v>2284485637.7342005</c:v>
                </c:pt>
                <c:pt idx="2">
                  <c:v>404624618.42809993</c:v>
                </c:pt>
                <c:pt idx="3">
                  <c:v>2303153315.204</c:v>
                </c:pt>
                <c:pt idx="4">
                  <c:v>7546373735.3803997</c:v>
                </c:pt>
                <c:pt idx="5">
                  <c:v>2192922078.0316</c:v>
                </c:pt>
                <c:pt idx="6">
                  <c:v>702603158.53349996</c:v>
                </c:pt>
                <c:pt idx="7">
                  <c:v>1479376092.2337008</c:v>
                </c:pt>
                <c:pt idx="8">
                  <c:v>631390030.29230011</c:v>
                </c:pt>
                <c:pt idx="9">
                  <c:v>7689130836.5899029</c:v>
                </c:pt>
                <c:pt idx="10">
                  <c:v>5886222529.4260015</c:v>
                </c:pt>
                <c:pt idx="11">
                  <c:v>1512093222.4733007</c:v>
                </c:pt>
                <c:pt idx="12">
                  <c:v>573580821.84350002</c:v>
                </c:pt>
                <c:pt idx="13">
                  <c:v>3152573362.1194997</c:v>
                </c:pt>
                <c:pt idx="14">
                  <c:v>3643557365.684998</c:v>
                </c:pt>
                <c:pt idx="15">
                  <c:v>2273174664.2913008</c:v>
                </c:pt>
                <c:pt idx="16">
                  <c:v>4659157842.2621975</c:v>
                </c:pt>
                <c:pt idx="17">
                  <c:v>4024996732.9389992</c:v>
                </c:pt>
                <c:pt idx="18">
                  <c:v>3310131984.4363995</c:v>
                </c:pt>
                <c:pt idx="19">
                  <c:v>7587155118.6261978</c:v>
                </c:pt>
                <c:pt idx="20">
                  <c:v>1112525208.2581999</c:v>
                </c:pt>
                <c:pt idx="21">
                  <c:v>4062274083.5232</c:v>
                </c:pt>
                <c:pt idx="22">
                  <c:v>3107791017.7564993</c:v>
                </c:pt>
                <c:pt idx="23">
                  <c:v>2479613976.0696006</c:v>
                </c:pt>
                <c:pt idx="24">
                  <c:v>3012129051.9159999</c:v>
                </c:pt>
                <c:pt idx="25">
                  <c:v>2485699685.6658006</c:v>
                </c:pt>
                <c:pt idx="26">
                  <c:v>4802292485.4982004</c:v>
                </c:pt>
                <c:pt idx="27">
                  <c:v>7107828299.4495983</c:v>
                </c:pt>
                <c:pt idx="28">
                  <c:v>14452591121.037006</c:v>
                </c:pt>
                <c:pt idx="29">
                  <c:v>2456908142.0825005</c:v>
                </c:pt>
                <c:pt idx="30">
                  <c:v>11345892422.621805</c:v>
                </c:pt>
                <c:pt idx="31">
                  <c:v>2415934656.7892008</c:v>
                </c:pt>
                <c:pt idx="32">
                  <c:v>19482915315.648911</c:v>
                </c:pt>
                <c:pt idx="33">
                  <c:v>4820517792.6969995</c:v>
                </c:pt>
                <c:pt idx="34">
                  <c:v>4816663352.440402</c:v>
                </c:pt>
                <c:pt idx="35">
                  <c:v>1337478261.2535999</c:v>
                </c:pt>
                <c:pt idx="36">
                  <c:v>4017352546.9458003</c:v>
                </c:pt>
                <c:pt idx="37">
                  <c:v>2298763404.5204</c:v>
                </c:pt>
                <c:pt idx="38">
                  <c:v>2285049268.1973</c:v>
                </c:pt>
                <c:pt idx="39">
                  <c:v>1726980682.8678002</c:v>
                </c:pt>
                <c:pt idx="40">
                  <c:v>2008525993.3421009</c:v>
                </c:pt>
                <c:pt idx="41">
                  <c:v>11026043396.276899</c:v>
                </c:pt>
                <c:pt idx="42">
                  <c:v>1229238338.0891004</c:v>
                </c:pt>
                <c:pt idx="43">
                  <c:v>6442089577.7440042</c:v>
                </c:pt>
                <c:pt idx="44">
                  <c:v>5731591145.2647009</c:v>
                </c:pt>
                <c:pt idx="45">
                  <c:v>1716209447.7793999</c:v>
                </c:pt>
                <c:pt idx="46">
                  <c:v>114503341.83349997</c:v>
                </c:pt>
                <c:pt idx="47">
                  <c:v>7955804262.6935053</c:v>
                </c:pt>
                <c:pt idx="48">
                  <c:v>2301772125.6661992</c:v>
                </c:pt>
                <c:pt idx="49">
                  <c:v>3570066939.1661992</c:v>
                </c:pt>
                <c:pt idx="50">
                  <c:v>2764740226.9439998</c:v>
                </c:pt>
                <c:pt idx="51">
                  <c:v>2908066203.1483002</c:v>
                </c:pt>
                <c:pt idx="52">
                  <c:v>8657015773.6574993</c:v>
                </c:pt>
                <c:pt idx="53">
                  <c:v>5244378173.1585016</c:v>
                </c:pt>
                <c:pt idx="54">
                  <c:v>2198608989.9445996</c:v>
                </c:pt>
                <c:pt idx="55">
                  <c:v>3200480327.4028997</c:v>
                </c:pt>
                <c:pt idx="56">
                  <c:v>805677383.79429996</c:v>
                </c:pt>
                <c:pt idx="57">
                  <c:v>1868587451.7328002</c:v>
                </c:pt>
              </c:numCache>
            </c:numRef>
          </c:xVal>
          <c:yVal>
            <c:numRef>
              <c:f>'P11 B'!$P$9:$P$66</c:f>
              <c:numCache>
                <c:formatCode>0%</c:formatCode>
                <c:ptCount val="58"/>
                <c:pt idx="0">
                  <c:v>4.3916504717082687E-2</c:v>
                </c:pt>
                <c:pt idx="1">
                  <c:v>3.3824284859723372E-2</c:v>
                </c:pt>
                <c:pt idx="2">
                  <c:v>4.5006932221932583E-2</c:v>
                </c:pt>
                <c:pt idx="3">
                  <c:v>6.4075015103555386E-2</c:v>
                </c:pt>
                <c:pt idx="4">
                  <c:v>0.1781832638383197</c:v>
                </c:pt>
                <c:pt idx="5">
                  <c:v>3.8761258711071125E-2</c:v>
                </c:pt>
                <c:pt idx="6">
                  <c:v>8.8082353730898719E-2</c:v>
                </c:pt>
                <c:pt idx="7">
                  <c:v>5.2259949298091392E-2</c:v>
                </c:pt>
                <c:pt idx="8">
                  <c:v>2.2128980199754362E-2</c:v>
                </c:pt>
                <c:pt idx="9">
                  <c:v>0.12262884875865804</c:v>
                </c:pt>
                <c:pt idx="10">
                  <c:v>6.853042365083048E-2</c:v>
                </c:pt>
                <c:pt idx="11">
                  <c:v>0.17246024784261257</c:v>
                </c:pt>
                <c:pt idx="12">
                  <c:v>0.10736297501611705</c:v>
                </c:pt>
                <c:pt idx="13">
                  <c:v>3.3376052681125992E-2</c:v>
                </c:pt>
                <c:pt idx="14">
                  <c:v>0.21896172061591759</c:v>
                </c:pt>
                <c:pt idx="15">
                  <c:v>8.0098986099508288E-2</c:v>
                </c:pt>
                <c:pt idx="16">
                  <c:v>6.7252952224628362E-2</c:v>
                </c:pt>
                <c:pt idx="17">
                  <c:v>0.1487807660021512</c:v>
                </c:pt>
                <c:pt idx="18">
                  <c:v>7.2568524358606556E-2</c:v>
                </c:pt>
                <c:pt idx="19">
                  <c:v>4.6735986816275381E-2</c:v>
                </c:pt>
                <c:pt idx="20">
                  <c:v>7.7648388359103634E-2</c:v>
                </c:pt>
                <c:pt idx="21">
                  <c:v>0.11725590007618321</c:v>
                </c:pt>
                <c:pt idx="22">
                  <c:v>7.0781371531007595E-2</c:v>
                </c:pt>
                <c:pt idx="23">
                  <c:v>2.8577971570280317E-2</c:v>
                </c:pt>
                <c:pt idx="24">
                  <c:v>2.8890051487095111E-2</c:v>
                </c:pt>
                <c:pt idx="25">
                  <c:v>3.6657204710374272E-2</c:v>
                </c:pt>
                <c:pt idx="26">
                  <c:v>6.7419218179517265E-2</c:v>
                </c:pt>
                <c:pt idx="27">
                  <c:v>0.23563457763821324</c:v>
                </c:pt>
                <c:pt idx="28">
                  <c:v>0.25684182565603653</c:v>
                </c:pt>
                <c:pt idx="29">
                  <c:v>8.9617253750815459E-2</c:v>
                </c:pt>
                <c:pt idx="30">
                  <c:v>0.12209089422541901</c:v>
                </c:pt>
                <c:pt idx="31">
                  <c:v>0.41892229385275864</c:v>
                </c:pt>
                <c:pt idx="32">
                  <c:v>0.17558843711340336</c:v>
                </c:pt>
                <c:pt idx="33">
                  <c:v>8.0753281836331112E-2</c:v>
                </c:pt>
                <c:pt idx="34">
                  <c:v>0.15335890009017536</c:v>
                </c:pt>
                <c:pt idx="35">
                  <c:v>5.022899556780596E-2</c:v>
                </c:pt>
                <c:pt idx="36">
                  <c:v>0.19404088586008292</c:v>
                </c:pt>
                <c:pt idx="37">
                  <c:v>5.0513957801341089E-2</c:v>
                </c:pt>
                <c:pt idx="38">
                  <c:v>6.2625480232271893E-2</c:v>
                </c:pt>
                <c:pt idx="39">
                  <c:v>4.7063148221742304E-2</c:v>
                </c:pt>
                <c:pt idx="40">
                  <c:v>4.1769751979955361E-2</c:v>
                </c:pt>
                <c:pt idx="41">
                  <c:v>0.14547191887307964</c:v>
                </c:pt>
                <c:pt idx="42">
                  <c:v>6.4977427241807842E-2</c:v>
                </c:pt>
                <c:pt idx="43">
                  <c:v>0.17580409718028928</c:v>
                </c:pt>
                <c:pt idx="44">
                  <c:v>9.5745250215503161E-2</c:v>
                </c:pt>
                <c:pt idx="45">
                  <c:v>1.442025335155926E-2</c:v>
                </c:pt>
                <c:pt idx="46">
                  <c:v>3.4389463419625704E-2</c:v>
                </c:pt>
                <c:pt idx="47">
                  <c:v>4.8917095810626178E-2</c:v>
                </c:pt>
                <c:pt idx="48">
                  <c:v>8.6000393877437242E-2</c:v>
                </c:pt>
                <c:pt idx="49">
                  <c:v>4.226635562592794E-2</c:v>
                </c:pt>
                <c:pt idx="50">
                  <c:v>0.13184690943436833</c:v>
                </c:pt>
                <c:pt idx="51">
                  <c:v>8.2066233884764334E-2</c:v>
                </c:pt>
                <c:pt idx="52">
                  <c:v>6.9836822582848818E-2</c:v>
                </c:pt>
                <c:pt idx="53">
                  <c:v>8.5355369809409526E-2</c:v>
                </c:pt>
                <c:pt idx="54">
                  <c:v>4.1887030237443883E-2</c:v>
                </c:pt>
                <c:pt idx="55">
                  <c:v>0.1133430142113277</c:v>
                </c:pt>
                <c:pt idx="56">
                  <c:v>9.798893992172085E-2</c:v>
                </c:pt>
                <c:pt idx="57">
                  <c:v>0.15332507433457354</c:v>
                </c:pt>
              </c:numCache>
            </c:numRef>
          </c:yVal>
          <c:bubbleSize>
            <c:numRef>
              <c:f>'P11 B'!$Q$9:$Q$66</c:f>
              <c:numCache>
                <c:formatCode>#,##0</c:formatCode>
                <c:ptCount val="58"/>
                <c:pt idx="0">
                  <c:v>1364599.0584315725</c:v>
                </c:pt>
                <c:pt idx="1">
                  <c:v>687270.04745312885</c:v>
                </c:pt>
                <c:pt idx="2">
                  <c:v>528921.06984065345</c:v>
                </c:pt>
                <c:pt idx="3">
                  <c:v>522849.78778751421</c:v>
                </c:pt>
                <c:pt idx="4">
                  <c:v>452068.15643565566</c:v>
                </c:pt>
                <c:pt idx="5">
                  <c:v>433127.01521461585</c:v>
                </c:pt>
                <c:pt idx="6">
                  <c:v>400343.68007606833</c:v>
                </c:pt>
                <c:pt idx="7">
                  <c:v>318693.68639243877</c:v>
                </c:pt>
                <c:pt idx="8">
                  <c:v>251049.71383391655</c:v>
                </c:pt>
                <c:pt idx="9">
                  <c:v>205048.95694791601</c:v>
                </c:pt>
                <c:pt idx="10">
                  <c:v>199384.27374249717</c:v>
                </c:pt>
                <c:pt idx="11">
                  <c:v>197814.39331152546</c:v>
                </c:pt>
                <c:pt idx="12">
                  <c:v>195294.7980400068</c:v>
                </c:pt>
                <c:pt idx="13">
                  <c:v>194627.32202244102</c:v>
                </c:pt>
                <c:pt idx="14">
                  <c:v>191796.46079301985</c:v>
                </c:pt>
                <c:pt idx="15">
                  <c:v>184107.44831062612</c:v>
                </c:pt>
                <c:pt idx="16">
                  <c:v>168042.91431371987</c:v>
                </c:pt>
                <c:pt idx="17">
                  <c:v>161464.8881955632</c:v>
                </c:pt>
                <c:pt idx="18">
                  <c:v>161343.92593275491</c:v>
                </c:pt>
                <c:pt idx="19">
                  <c:v>153409.12547518447</c:v>
                </c:pt>
                <c:pt idx="20">
                  <c:v>146384.89582344735</c:v>
                </c:pt>
                <c:pt idx="21">
                  <c:v>141095.27572933209</c:v>
                </c:pt>
                <c:pt idx="22">
                  <c:v>136852.83446019195</c:v>
                </c:pt>
                <c:pt idx="23">
                  <c:v>134754.30553065598</c:v>
                </c:pt>
                <c:pt idx="24">
                  <c:v>134590.21679696155</c:v>
                </c:pt>
                <c:pt idx="25">
                  <c:v>124067.86551863242</c:v>
                </c:pt>
                <c:pt idx="26">
                  <c:v>115470.25620953138</c:v>
                </c:pt>
                <c:pt idx="27">
                  <c:v>100591.96574369655</c:v>
                </c:pt>
                <c:pt idx="28">
                  <c:v>100525.77812504004</c:v>
                </c:pt>
                <c:pt idx="29">
                  <c:v>98370.76161444989</c:v>
                </c:pt>
                <c:pt idx="30">
                  <c:v>97936.058891858484</c:v>
                </c:pt>
                <c:pt idx="31">
                  <c:v>89148.880324324753</c:v>
                </c:pt>
                <c:pt idx="32">
                  <c:v>83918.399912342124</c:v>
                </c:pt>
                <c:pt idx="33">
                  <c:v>81785.47687852259</c:v>
                </c:pt>
                <c:pt idx="34">
                  <c:v>78100.033279399446</c:v>
                </c:pt>
                <c:pt idx="35">
                  <c:v>73617.253481594002</c:v>
                </c:pt>
                <c:pt idx="36">
                  <c:v>71351.10377496804</c:v>
                </c:pt>
                <c:pt idx="37">
                  <c:v>68368.777459489036</c:v>
                </c:pt>
                <c:pt idx="38">
                  <c:v>66984.705777776806</c:v>
                </c:pt>
                <c:pt idx="39">
                  <c:v>65657.175336189801</c:v>
                </c:pt>
                <c:pt idx="40">
                  <c:v>64355.206451204773</c:v>
                </c:pt>
                <c:pt idx="41">
                  <c:v>63222.000873137345</c:v>
                </c:pt>
                <c:pt idx="42">
                  <c:v>61622.134454035513</c:v>
                </c:pt>
                <c:pt idx="43">
                  <c:v>60375.156537839423</c:v>
                </c:pt>
                <c:pt idx="44">
                  <c:v>59464.358733695422</c:v>
                </c:pt>
                <c:pt idx="45">
                  <c:v>52488.284790023543</c:v>
                </c:pt>
                <c:pt idx="46">
                  <c:v>51834.921608646429</c:v>
                </c:pt>
                <c:pt idx="47">
                  <c:v>50325.480670096244</c:v>
                </c:pt>
                <c:pt idx="48">
                  <c:v>50034.173673293612</c:v>
                </c:pt>
                <c:pt idx="49">
                  <c:v>42086.941965508209</c:v>
                </c:pt>
                <c:pt idx="50">
                  <c:v>38854.086413761113</c:v>
                </c:pt>
                <c:pt idx="51">
                  <c:v>37855.587127678991</c:v>
                </c:pt>
                <c:pt idx="52">
                  <c:v>29495.895296602372</c:v>
                </c:pt>
                <c:pt idx="53">
                  <c:v>29414.380672031439</c:v>
                </c:pt>
                <c:pt idx="54">
                  <c:v>29370.394479475803</c:v>
                </c:pt>
                <c:pt idx="55">
                  <c:v>28732.463056521738</c:v>
                </c:pt>
                <c:pt idx="56">
                  <c:v>24871.191695817124</c:v>
                </c:pt>
                <c:pt idx="57">
                  <c:v>16299.469227700389</c:v>
                </c:pt>
              </c:numCache>
            </c:numRef>
          </c:bubbleSize>
          <c:bubble3D val="1"/>
        </c:ser>
        <c:dLbls>
          <c:showLegendKey val="0"/>
          <c:showVal val="0"/>
          <c:showCatName val="0"/>
          <c:showSerName val="0"/>
          <c:showPercent val="0"/>
          <c:showBubbleSize val="0"/>
        </c:dLbls>
        <c:bubbleScale val="50"/>
        <c:showNegBubbles val="0"/>
        <c:axId val="116530560"/>
        <c:axId val="116532736"/>
      </c:bubbleChart>
      <c:valAx>
        <c:axId val="116530560"/>
        <c:scaling>
          <c:orientation val="minMax"/>
          <c:min val="0"/>
        </c:scaling>
        <c:delete val="0"/>
        <c:axPos val="b"/>
        <c:title>
          <c:tx>
            <c:strRef>
              <c:f>'P11 B'!$O$8</c:f>
              <c:strCache>
                <c:ptCount val="1"/>
                <c:pt idx="0">
                  <c:v>Total cash (£m)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none"/>
        <c:minorTickMark val="none"/>
        <c:tickLblPos val="nextTo"/>
        <c:crossAx val="116532736"/>
        <c:crosses val="autoZero"/>
        <c:crossBetween val="midCat"/>
      </c:valAx>
      <c:valAx>
        <c:axId val="116532736"/>
        <c:scaling>
          <c:orientation val="minMax"/>
          <c:max val="0.5"/>
          <c:min val="0"/>
        </c:scaling>
        <c:delete val="0"/>
        <c:axPos val="l"/>
        <c:title>
          <c:tx>
            <c:strRef>
              <c:f>'P11 B'!$P$8</c:f>
              <c:strCache>
                <c:ptCount val="1"/>
                <c:pt idx="0">
                  <c:v>ratio average: (cash/turnover)*</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none"/>
        <c:minorTickMark val="none"/>
        <c:tickLblPos val="nextTo"/>
        <c:crossAx val="116530560"/>
        <c:crosses val="autoZero"/>
        <c:crossBetween val="midCat"/>
      </c:valAx>
      <c:spPr>
        <a:noFill/>
        <a:ln w="25400">
          <a:noFill/>
        </a:ln>
      </c:spPr>
    </c:plotArea>
    <c:legend>
      <c:legendPos val="b"/>
      <c:layout>
        <c:manualLayout>
          <c:xMode val="edge"/>
          <c:yMode val="edge"/>
          <c:x val="0.82722658637034752"/>
          <c:y val="0.12972481771032018"/>
          <c:w val="0.15115866658164284"/>
          <c:h val="0.16828669499429347"/>
        </c:manualLayout>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7.0584128122441428E-2"/>
          <c:y val="3.9802054349806222E-2"/>
          <c:w val="0.89560488050091047"/>
          <c:h val="0.80043484048971814"/>
        </c:manualLayout>
      </c:layout>
      <c:bubbleChart>
        <c:varyColors val="0"/>
        <c:ser>
          <c:idx val="1"/>
          <c:order val="0"/>
          <c:tx>
            <c:v>Average cash / Average turnover</c:v>
          </c:tx>
          <c:invertIfNegative val="0"/>
          <c:xVal>
            <c:numRef>
              <c:f>'P12'!$O$9:$O$66</c:f>
              <c:numCache>
                <c:formatCode>#,##0.0,,,</c:formatCode>
                <c:ptCount val="58"/>
                <c:pt idx="0">
                  <c:v>19482915315.648857</c:v>
                </c:pt>
                <c:pt idx="1">
                  <c:v>14452591121.03701</c:v>
                </c:pt>
                <c:pt idx="2">
                  <c:v>11345892422.621817</c:v>
                </c:pt>
                <c:pt idx="3">
                  <c:v>11026043396.276892</c:v>
                </c:pt>
                <c:pt idx="4">
                  <c:v>8657015773.6575069</c:v>
                </c:pt>
                <c:pt idx="5">
                  <c:v>7955804262.6935005</c:v>
                </c:pt>
                <c:pt idx="6">
                  <c:v>7689130836.5899029</c:v>
                </c:pt>
                <c:pt idx="7">
                  <c:v>7587155118.626194</c:v>
                </c:pt>
                <c:pt idx="8">
                  <c:v>7546373735.3803968</c:v>
                </c:pt>
                <c:pt idx="9">
                  <c:v>7107828299.4496088</c:v>
                </c:pt>
                <c:pt idx="10">
                  <c:v>6442089577.7439919</c:v>
                </c:pt>
                <c:pt idx="11">
                  <c:v>5886222529.4260149</c:v>
                </c:pt>
                <c:pt idx="12">
                  <c:v>5731591145.2647018</c:v>
                </c:pt>
                <c:pt idx="13">
                  <c:v>5244378173.1585073</c:v>
                </c:pt>
                <c:pt idx="14">
                  <c:v>4820517792.6970043</c:v>
                </c:pt>
                <c:pt idx="15">
                  <c:v>4816663352.4404049</c:v>
                </c:pt>
                <c:pt idx="16">
                  <c:v>4802292485.4982023</c:v>
                </c:pt>
                <c:pt idx="17">
                  <c:v>4659157842.2621975</c:v>
                </c:pt>
                <c:pt idx="18">
                  <c:v>4062274083.5231991</c:v>
                </c:pt>
                <c:pt idx="19">
                  <c:v>4024996732.9389987</c:v>
                </c:pt>
                <c:pt idx="20">
                  <c:v>4017352546.9457936</c:v>
                </c:pt>
                <c:pt idx="21">
                  <c:v>3643557365.6850047</c:v>
                </c:pt>
                <c:pt idx="22">
                  <c:v>3570066939.166203</c:v>
                </c:pt>
                <c:pt idx="23">
                  <c:v>3310131984.436399</c:v>
                </c:pt>
                <c:pt idx="24">
                  <c:v>3200480327.4028983</c:v>
                </c:pt>
                <c:pt idx="25">
                  <c:v>3152573362.1194983</c:v>
                </c:pt>
                <c:pt idx="26">
                  <c:v>3107791017.7565026</c:v>
                </c:pt>
                <c:pt idx="27">
                  <c:v>3012129051.9159985</c:v>
                </c:pt>
                <c:pt idx="28">
                  <c:v>2908066203.1483016</c:v>
                </c:pt>
                <c:pt idx="29">
                  <c:v>2764740226.9439993</c:v>
                </c:pt>
                <c:pt idx="30">
                  <c:v>2485699685.665803</c:v>
                </c:pt>
                <c:pt idx="31">
                  <c:v>2479613976.0695972</c:v>
                </c:pt>
                <c:pt idx="32">
                  <c:v>2456908142.0824966</c:v>
                </c:pt>
                <c:pt idx="33">
                  <c:v>2415934656.7891974</c:v>
                </c:pt>
                <c:pt idx="34">
                  <c:v>2303153315.203999</c:v>
                </c:pt>
                <c:pt idx="35">
                  <c:v>2301772125.6661992</c:v>
                </c:pt>
                <c:pt idx="36">
                  <c:v>2298763404.520401</c:v>
                </c:pt>
                <c:pt idx="37">
                  <c:v>2285049268.1973009</c:v>
                </c:pt>
                <c:pt idx="38">
                  <c:v>2284485637.7341995</c:v>
                </c:pt>
                <c:pt idx="39">
                  <c:v>2273174664.2912984</c:v>
                </c:pt>
                <c:pt idx="40">
                  <c:v>2198608989.9446011</c:v>
                </c:pt>
                <c:pt idx="41">
                  <c:v>2192922078.0316005</c:v>
                </c:pt>
                <c:pt idx="42">
                  <c:v>2008525993.3421032</c:v>
                </c:pt>
                <c:pt idx="43">
                  <c:v>1868587451.7328026</c:v>
                </c:pt>
                <c:pt idx="44">
                  <c:v>1726980682.8677995</c:v>
                </c:pt>
                <c:pt idx="45">
                  <c:v>1716209447.7793994</c:v>
                </c:pt>
                <c:pt idx="46">
                  <c:v>1512093222.4732995</c:v>
                </c:pt>
                <c:pt idx="47">
                  <c:v>1479376092.2337005</c:v>
                </c:pt>
                <c:pt idx="48">
                  <c:v>1447839600.9958997</c:v>
                </c:pt>
                <c:pt idx="49">
                  <c:v>1337478261.2536018</c:v>
                </c:pt>
                <c:pt idx="50">
                  <c:v>1229238338.0891004</c:v>
                </c:pt>
                <c:pt idx="51">
                  <c:v>1112525208.258199</c:v>
                </c:pt>
                <c:pt idx="52">
                  <c:v>805677383.79430032</c:v>
                </c:pt>
                <c:pt idx="53">
                  <c:v>702603158.53350031</c:v>
                </c:pt>
                <c:pt idx="54">
                  <c:v>631390030.29229999</c:v>
                </c:pt>
                <c:pt idx="55">
                  <c:v>573580821.8434999</c:v>
                </c:pt>
                <c:pt idx="56">
                  <c:v>404624618.42809999</c:v>
                </c:pt>
                <c:pt idx="57">
                  <c:v>114503341.8335</c:v>
                </c:pt>
              </c:numCache>
            </c:numRef>
          </c:xVal>
          <c:yVal>
            <c:numRef>
              <c:f>'P12'!$P$9:$P$66</c:f>
              <c:numCache>
                <c:formatCode>#,##0</c:formatCode>
                <c:ptCount val="58"/>
                <c:pt idx="0">
                  <c:v>83918.399912341905</c:v>
                </c:pt>
                <c:pt idx="1">
                  <c:v>100525.77812504006</c:v>
                </c:pt>
                <c:pt idx="2">
                  <c:v>97936.058891858585</c:v>
                </c:pt>
                <c:pt idx="3">
                  <c:v>63222.000873137302</c:v>
                </c:pt>
                <c:pt idx="4">
                  <c:v>29495.895296602397</c:v>
                </c:pt>
                <c:pt idx="5">
                  <c:v>50325.480670096214</c:v>
                </c:pt>
                <c:pt idx="6">
                  <c:v>205048.95694791601</c:v>
                </c:pt>
                <c:pt idx="7">
                  <c:v>153409.12547518438</c:v>
                </c:pt>
                <c:pt idx="8">
                  <c:v>452068.15643565549</c:v>
                </c:pt>
                <c:pt idx="9">
                  <c:v>100591.9657436967</c:v>
                </c:pt>
                <c:pt idx="10">
                  <c:v>60375.156537839306</c:v>
                </c:pt>
                <c:pt idx="11">
                  <c:v>199384.27374249764</c:v>
                </c:pt>
                <c:pt idx="12">
                  <c:v>59464.358733695437</c:v>
                </c:pt>
                <c:pt idx="13">
                  <c:v>29414.380672031471</c:v>
                </c:pt>
                <c:pt idx="14">
                  <c:v>81785.476878522662</c:v>
                </c:pt>
                <c:pt idx="15">
                  <c:v>78100.033279399489</c:v>
                </c:pt>
                <c:pt idx="16">
                  <c:v>115470.25620953142</c:v>
                </c:pt>
                <c:pt idx="17">
                  <c:v>168042.91431371987</c:v>
                </c:pt>
                <c:pt idx="18">
                  <c:v>141095.27572933206</c:v>
                </c:pt>
                <c:pt idx="19">
                  <c:v>161464.88819556317</c:v>
                </c:pt>
                <c:pt idx="20">
                  <c:v>71351.103774967924</c:v>
                </c:pt>
                <c:pt idx="21">
                  <c:v>191796.4607930202</c:v>
                </c:pt>
                <c:pt idx="22">
                  <c:v>42086.941965508253</c:v>
                </c:pt>
                <c:pt idx="23">
                  <c:v>161343.92593275488</c:v>
                </c:pt>
                <c:pt idx="24">
                  <c:v>28732.463056521723</c:v>
                </c:pt>
                <c:pt idx="25">
                  <c:v>194627.32202244093</c:v>
                </c:pt>
                <c:pt idx="26">
                  <c:v>136852.8344601921</c:v>
                </c:pt>
                <c:pt idx="27">
                  <c:v>134590.2167969615</c:v>
                </c:pt>
                <c:pt idx="28">
                  <c:v>37855.587127679013</c:v>
                </c:pt>
                <c:pt idx="29">
                  <c:v>38854.086413761113</c:v>
                </c:pt>
                <c:pt idx="30">
                  <c:v>124067.86551863253</c:v>
                </c:pt>
                <c:pt idx="31">
                  <c:v>134754.30553065578</c:v>
                </c:pt>
                <c:pt idx="32">
                  <c:v>98370.761614449744</c:v>
                </c:pt>
                <c:pt idx="33">
                  <c:v>89148.880324324622</c:v>
                </c:pt>
                <c:pt idx="34">
                  <c:v>522849.78778751398</c:v>
                </c:pt>
                <c:pt idx="35">
                  <c:v>50034.173673293612</c:v>
                </c:pt>
                <c:pt idx="36">
                  <c:v>68368.777459489065</c:v>
                </c:pt>
                <c:pt idx="37">
                  <c:v>66984.70577777682</c:v>
                </c:pt>
                <c:pt idx="38">
                  <c:v>687270.04745312862</c:v>
                </c:pt>
                <c:pt idx="39">
                  <c:v>184107.44831062594</c:v>
                </c:pt>
                <c:pt idx="40">
                  <c:v>29370.394479475821</c:v>
                </c:pt>
                <c:pt idx="41">
                  <c:v>433127.01521461591</c:v>
                </c:pt>
                <c:pt idx="42">
                  <c:v>64355.206451204846</c:v>
                </c:pt>
                <c:pt idx="43">
                  <c:v>16299.469227700409</c:v>
                </c:pt>
                <c:pt idx="44">
                  <c:v>65657.175336189772</c:v>
                </c:pt>
                <c:pt idx="45">
                  <c:v>52488.284790023528</c:v>
                </c:pt>
                <c:pt idx="46">
                  <c:v>197814.39331152532</c:v>
                </c:pt>
                <c:pt idx="47">
                  <c:v>318693.68639243871</c:v>
                </c:pt>
                <c:pt idx="48">
                  <c:v>1364599.0584315737</c:v>
                </c:pt>
                <c:pt idx="49">
                  <c:v>73617.253481594104</c:v>
                </c:pt>
                <c:pt idx="50">
                  <c:v>61622.134454035513</c:v>
                </c:pt>
                <c:pt idx="51">
                  <c:v>146384.89582344724</c:v>
                </c:pt>
                <c:pt idx="52">
                  <c:v>24871.191695817135</c:v>
                </c:pt>
                <c:pt idx="53">
                  <c:v>400343.68007606856</c:v>
                </c:pt>
                <c:pt idx="54">
                  <c:v>251049.7138339165</c:v>
                </c:pt>
                <c:pt idx="55">
                  <c:v>195294.79804000678</c:v>
                </c:pt>
                <c:pt idx="56">
                  <c:v>528921.06984065357</c:v>
                </c:pt>
                <c:pt idx="57">
                  <c:v>51834.921608646444</c:v>
                </c:pt>
              </c:numCache>
            </c:numRef>
          </c:yVal>
          <c:bubbleSize>
            <c:numRef>
              <c:f>'P12'!$Q$9:$Q$66</c:f>
              <c:numCache>
                <c:formatCode>0%</c:formatCode>
                <c:ptCount val="58"/>
                <c:pt idx="0">
                  <c:v>0.17558843711340313</c:v>
                </c:pt>
                <c:pt idx="1">
                  <c:v>0.2568418256560363</c:v>
                </c:pt>
                <c:pt idx="2">
                  <c:v>0.1220908942254192</c:v>
                </c:pt>
                <c:pt idx="3">
                  <c:v>0.14547191887307948</c:v>
                </c:pt>
                <c:pt idx="4">
                  <c:v>6.9836822582848887E-2</c:v>
                </c:pt>
                <c:pt idx="5">
                  <c:v>4.8917095810626122E-2</c:v>
                </c:pt>
                <c:pt idx="6">
                  <c:v>0.12262884875865804</c:v>
                </c:pt>
                <c:pt idx="7">
                  <c:v>4.6735986816275374E-2</c:v>
                </c:pt>
                <c:pt idx="8">
                  <c:v>0.17818326383831953</c:v>
                </c:pt>
                <c:pt idx="9">
                  <c:v>0.23563457763821363</c:v>
                </c:pt>
                <c:pt idx="10">
                  <c:v>0.17580409718028894</c:v>
                </c:pt>
                <c:pt idx="11">
                  <c:v>6.8530423650830619E-2</c:v>
                </c:pt>
                <c:pt idx="12">
                  <c:v>9.5745250215503092E-2</c:v>
                </c:pt>
                <c:pt idx="13">
                  <c:v>8.5355369809409665E-2</c:v>
                </c:pt>
                <c:pt idx="14">
                  <c:v>8.0753281836331126E-2</c:v>
                </c:pt>
                <c:pt idx="15">
                  <c:v>0.15335890009017542</c:v>
                </c:pt>
                <c:pt idx="16">
                  <c:v>6.7419218179517279E-2</c:v>
                </c:pt>
                <c:pt idx="17">
                  <c:v>6.7252952224628446E-2</c:v>
                </c:pt>
                <c:pt idx="18">
                  <c:v>0.11725590007618319</c:v>
                </c:pt>
                <c:pt idx="19">
                  <c:v>0.14878076600215112</c:v>
                </c:pt>
                <c:pt idx="20">
                  <c:v>0.19404088586008247</c:v>
                </c:pt>
                <c:pt idx="21">
                  <c:v>0.21896172061591804</c:v>
                </c:pt>
                <c:pt idx="22">
                  <c:v>4.2266355625928016E-2</c:v>
                </c:pt>
                <c:pt idx="23">
                  <c:v>7.2568524358606529E-2</c:v>
                </c:pt>
                <c:pt idx="24">
                  <c:v>0.1133430142113276</c:v>
                </c:pt>
                <c:pt idx="25">
                  <c:v>3.3376052681125958E-2</c:v>
                </c:pt>
                <c:pt idx="26">
                  <c:v>7.0781371531007581E-2</c:v>
                </c:pt>
                <c:pt idx="27">
                  <c:v>2.8890051487095062E-2</c:v>
                </c:pt>
                <c:pt idx="28">
                  <c:v>8.2066233884764389E-2</c:v>
                </c:pt>
                <c:pt idx="29">
                  <c:v>0.13184690943436836</c:v>
                </c:pt>
                <c:pt idx="30">
                  <c:v>3.6657204710374314E-2</c:v>
                </c:pt>
                <c:pt idx="31">
                  <c:v>2.8577971570280278E-2</c:v>
                </c:pt>
                <c:pt idx="32">
                  <c:v>8.9617253750815279E-2</c:v>
                </c:pt>
                <c:pt idx="33">
                  <c:v>0.4189222938527577</c:v>
                </c:pt>
                <c:pt idx="34">
                  <c:v>6.4075015103555372E-2</c:v>
                </c:pt>
                <c:pt idx="35">
                  <c:v>8.6000393877437284E-2</c:v>
                </c:pt>
                <c:pt idx="36">
                  <c:v>5.0513957801341117E-2</c:v>
                </c:pt>
                <c:pt idx="37">
                  <c:v>6.2625480232271963E-2</c:v>
                </c:pt>
                <c:pt idx="38">
                  <c:v>3.3824284859723372E-2</c:v>
                </c:pt>
                <c:pt idx="39">
                  <c:v>8.0098986099508246E-2</c:v>
                </c:pt>
                <c:pt idx="40">
                  <c:v>4.188703023744391E-2</c:v>
                </c:pt>
                <c:pt idx="41">
                  <c:v>3.8761258711071118E-2</c:v>
                </c:pt>
                <c:pt idx="42">
                  <c:v>4.1769751979955437E-2</c:v>
                </c:pt>
                <c:pt idx="43">
                  <c:v>0.15332507433457376</c:v>
                </c:pt>
                <c:pt idx="44">
                  <c:v>4.7063148221742242E-2</c:v>
                </c:pt>
                <c:pt idx="45">
                  <c:v>1.4420253351559262E-2</c:v>
                </c:pt>
                <c:pt idx="46">
                  <c:v>0.17246024784261255</c:v>
                </c:pt>
                <c:pt idx="47">
                  <c:v>5.2259949298091329E-2</c:v>
                </c:pt>
                <c:pt idx="48">
                  <c:v>4.3916504717082729E-2</c:v>
                </c:pt>
                <c:pt idx="49">
                  <c:v>5.022899556780603E-2</c:v>
                </c:pt>
                <c:pt idx="50">
                  <c:v>6.49774272418078E-2</c:v>
                </c:pt>
                <c:pt idx="51">
                  <c:v>7.7648388359103579E-2</c:v>
                </c:pt>
                <c:pt idx="52">
                  <c:v>9.7988939921720877E-2</c:v>
                </c:pt>
                <c:pt idx="53">
                  <c:v>8.808235373089876E-2</c:v>
                </c:pt>
                <c:pt idx="54">
                  <c:v>2.2128980199754355E-2</c:v>
                </c:pt>
                <c:pt idx="55">
                  <c:v>0.10736297501611702</c:v>
                </c:pt>
                <c:pt idx="56">
                  <c:v>4.5006932221932583E-2</c:v>
                </c:pt>
                <c:pt idx="57">
                  <c:v>3.4389463419625711E-2</c:v>
                </c:pt>
              </c:numCache>
            </c:numRef>
          </c:bubbleSize>
          <c:bubble3D val="1"/>
        </c:ser>
        <c:dLbls>
          <c:showLegendKey val="0"/>
          <c:showVal val="0"/>
          <c:showCatName val="0"/>
          <c:showSerName val="0"/>
          <c:showPercent val="0"/>
          <c:showBubbleSize val="0"/>
        </c:dLbls>
        <c:bubbleScale val="50"/>
        <c:showNegBubbles val="0"/>
        <c:axId val="116741632"/>
        <c:axId val="116743552"/>
      </c:bubbleChart>
      <c:valAx>
        <c:axId val="116741632"/>
        <c:scaling>
          <c:orientation val="minMax"/>
          <c:min val="0"/>
        </c:scaling>
        <c:delete val="0"/>
        <c:axPos val="b"/>
        <c:title>
          <c:tx>
            <c:strRef>
              <c:f>'P12'!$O$8</c:f>
              <c:strCache>
                <c:ptCount val="1"/>
                <c:pt idx="0">
                  <c:v>Total Cash (M£)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none"/>
        <c:minorTickMark val="none"/>
        <c:tickLblPos val="nextTo"/>
        <c:crossAx val="116743552"/>
        <c:crosses val="autoZero"/>
        <c:crossBetween val="midCat"/>
      </c:valAx>
      <c:valAx>
        <c:axId val="116743552"/>
        <c:scaling>
          <c:orientation val="minMax"/>
          <c:min val="0"/>
        </c:scaling>
        <c:delete val="0"/>
        <c:axPos val="l"/>
        <c:title>
          <c:tx>
            <c:strRef>
              <c:f>'P12'!$P$8</c:f>
              <c:strCache>
                <c:ptCount val="1"/>
                <c:pt idx="0">
                  <c:v>Average cash (M£)</c:v>
                </c:pt>
              </c:strCache>
            </c:strRef>
          </c:tx>
          <c:layout/>
          <c:overlay val="0"/>
          <c:spPr>
            <a:effectLst/>
          </c:spPr>
          <c:txPr>
            <a:bodyPr/>
            <a:lstStyle/>
            <a:p>
              <a:pPr>
                <a:defRPr sz="1000" u="none" strike="noStrike" baseline="0">
                  <a:latin typeface="Arial"/>
                  <a:ea typeface="Arial"/>
                  <a:cs typeface="Arial"/>
                </a:defRPr>
              </a:pPr>
              <a:endParaRPr lang="en-US"/>
            </a:p>
          </c:txPr>
        </c:title>
        <c:numFmt formatCode="#,##0.0,," sourceLinked="0"/>
        <c:majorTickMark val="none"/>
        <c:minorTickMark val="none"/>
        <c:tickLblPos val="nextTo"/>
        <c:crossAx val="116741632"/>
        <c:crosses val="autoZero"/>
        <c:crossBetween val="midCat"/>
      </c:valAx>
      <c:spPr>
        <a:noFill/>
        <a:ln w="25400">
          <a:noFill/>
        </a:ln>
      </c:spPr>
    </c:plotArea>
    <c:legend>
      <c:legendPos val="b"/>
      <c:layout>
        <c:manualLayout>
          <c:xMode val="edge"/>
          <c:yMode val="edge"/>
          <c:x val="0.82722658637034752"/>
          <c:y val="0.12972481771032018"/>
          <c:w val="0.15115866658164284"/>
          <c:h val="0.16828669499429347"/>
        </c:manualLayout>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'P13-14'!$M$135</c:f>
              <c:strCache>
                <c:ptCount val="1"/>
                <c:pt idx="0">
                  <c:v>Volume of cash (Bn£)</c:v>
                </c:pt>
              </c:strCache>
            </c:strRef>
          </c:tx>
          <c:spPr>
            <a:gradFill flip="none" rotWithShape="1">
              <a:gsLst>
                <a:gs pos="0">
                  <a:srgbClr val="000080"/>
                </a:gs>
                <a:gs pos="100000">
                  <a:srgbClr val="000080">
                    <a:tint val="54121"/>
                  </a:srgbClr>
                </a:gs>
              </a:gsLst>
              <a:lin ang="5400000" scaled="1"/>
              <a:tileRect/>
            </a:gradFill>
            <a:effectLst/>
          </c:spPr>
          <c:invertIfNegative val="0"/>
          <c:cat>
            <c:numRef>
              <c:f>'P13-14'!$N$134:$S$134</c:f>
              <c:numCache>
                <c:formatCode>General</c:formatCode>
                <c:ptCount val="6"/>
                <c:pt idx="0">
                  <c:v>2008</c:v>
                </c:pt>
                <c:pt idx="1">
                  <c:v>2009</c:v>
                </c:pt>
                <c:pt idx="2">
                  <c:v>2010</c:v>
                </c:pt>
                <c:pt idx="3">
                  <c:v>2011</c:v>
                </c:pt>
                <c:pt idx="4">
                  <c:v>2012</c:v>
                </c:pt>
                <c:pt idx="5">
                  <c:v>2013</c:v>
                </c:pt>
              </c:numCache>
            </c:numRef>
          </c:cat>
          <c:val>
            <c:numRef>
              <c:f>'P13-14'!$N$135:$S$135</c:f>
              <c:numCache>
                <c:formatCode>#,##0,,,</c:formatCode>
                <c:ptCount val="6"/>
                <c:pt idx="0">
                  <c:v>221952609611.68146</c:v>
                </c:pt>
                <c:pt idx="1">
                  <c:v>227259272388.63812</c:v>
                </c:pt>
                <c:pt idx="2">
                  <c:v>238326402138.60779</c:v>
                </c:pt>
                <c:pt idx="3">
                  <c:v>234050160143.84778</c:v>
                </c:pt>
                <c:pt idx="4">
                  <c:v>210100459782.76154</c:v>
                </c:pt>
                <c:pt idx="5">
                  <c:v>227872890568.04099</c:v>
                </c:pt>
              </c:numCache>
            </c:numRef>
          </c:val>
        </c:ser>
        <c:dLbls>
          <c:showLegendKey val="0"/>
          <c:showVal val="0"/>
          <c:showCatName val="0"/>
          <c:showSerName val="0"/>
          <c:showPercent val="0"/>
          <c:showBubbleSize val="0"/>
        </c:dLbls>
        <c:gapWidth val="150"/>
        <c:axId val="130733952"/>
        <c:axId val="130735488"/>
      </c:barChart>
      <c:lineChart>
        <c:grouping val="standard"/>
        <c:varyColors val="0"/>
        <c:ser>
          <c:idx val="1"/>
          <c:order val="1"/>
          <c:tx>
            <c:strRef>
              <c:f>'P13-14'!$M$136</c:f>
              <c:strCache>
                <c:ptCount val="1"/>
                <c:pt idx="0">
                  <c:v>Average cash (£)</c:v>
                </c:pt>
              </c:strCache>
            </c:strRef>
          </c:tx>
          <c:spPr>
            <a:ln w="25400">
              <a:solidFill>
                <a:srgbClr val="FF0000"/>
              </a:solidFill>
              <a:prstDash val="solid"/>
            </a:ln>
          </c:spPr>
          <c:marker>
            <c:symbol val="none"/>
          </c:marker>
          <c:cat>
            <c:numRef>
              <c:f>'P13-14'!$N$134:$S$134</c:f>
              <c:numCache>
                <c:formatCode>General</c:formatCode>
                <c:ptCount val="6"/>
                <c:pt idx="0">
                  <c:v>2008</c:v>
                </c:pt>
                <c:pt idx="1">
                  <c:v>2009</c:v>
                </c:pt>
                <c:pt idx="2">
                  <c:v>2010</c:v>
                </c:pt>
                <c:pt idx="3">
                  <c:v>2011</c:v>
                </c:pt>
                <c:pt idx="4">
                  <c:v>2012</c:v>
                </c:pt>
                <c:pt idx="5">
                  <c:v>2013</c:v>
                </c:pt>
              </c:numCache>
            </c:numRef>
          </c:cat>
          <c:val>
            <c:numRef>
              <c:f>'P13-14'!$N$136:$S$136</c:f>
              <c:numCache>
                <c:formatCode>#,##0</c:formatCode>
                <c:ptCount val="6"/>
                <c:pt idx="0">
                  <c:v>159209.89895306571</c:v>
                </c:pt>
                <c:pt idx="1">
                  <c:v>154104.48596206988</c:v>
                </c:pt>
                <c:pt idx="2">
                  <c:v>169236.34232840553</c:v>
                </c:pt>
                <c:pt idx="3">
                  <c:v>163371.77341411368</c:v>
                </c:pt>
                <c:pt idx="4">
                  <c:v>140508.26280589341</c:v>
                </c:pt>
                <c:pt idx="5">
                  <c:v>143742.26674777138</c:v>
                </c:pt>
              </c:numCache>
            </c:numRef>
          </c:val>
          <c:smooth val="0"/>
        </c:ser>
        <c:dLbls>
          <c:showLegendKey val="0"/>
          <c:showVal val="0"/>
          <c:showCatName val="0"/>
          <c:showSerName val="0"/>
          <c:showPercent val="0"/>
          <c:showBubbleSize val="0"/>
        </c:dLbls>
        <c:marker val="1"/>
        <c:smooth val="0"/>
        <c:axId val="130743680"/>
        <c:axId val="130741760"/>
      </c:lineChart>
      <c:catAx>
        <c:axId val="130733952"/>
        <c:scaling>
          <c:orientation val="minMax"/>
        </c:scaling>
        <c:delete val="0"/>
        <c:axPos val="b"/>
        <c:numFmt formatCode="General" sourceLinked="1"/>
        <c:majorTickMark val="out"/>
        <c:minorTickMark val="none"/>
        <c:tickLblPos val="nextTo"/>
        <c:crossAx val="130735488"/>
        <c:crosses val="autoZero"/>
        <c:auto val="1"/>
        <c:lblAlgn val="ctr"/>
        <c:lblOffset val="100"/>
        <c:noMultiLvlLbl val="0"/>
      </c:catAx>
      <c:valAx>
        <c:axId val="130735488"/>
        <c:scaling>
          <c:orientation val="minMax"/>
          <c:min val="0"/>
        </c:scaling>
        <c:delete val="0"/>
        <c:axPos val="l"/>
        <c:title>
          <c:tx>
            <c:strRef>
              <c:f>'P13-14'!$M$135</c:f>
              <c:strCache>
                <c:ptCount val="1"/>
                <c:pt idx="0">
                  <c:v>Volume of cash (Bn£)</c:v>
                </c:pt>
              </c:strCache>
            </c:strRef>
          </c:tx>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0733952"/>
        <c:crosses val="autoZero"/>
        <c:crossBetween val="between"/>
      </c:valAx>
      <c:valAx>
        <c:axId val="130741760"/>
        <c:scaling>
          <c:orientation val="minMax"/>
        </c:scaling>
        <c:delete val="0"/>
        <c:axPos val="r"/>
        <c:title>
          <c:tx>
            <c:strRef>
              <c:f>'P13-14'!$M$136</c:f>
              <c:strCache>
                <c:ptCount val="1"/>
                <c:pt idx="0">
                  <c:v>Average cash (£)</c:v>
                </c:pt>
              </c:strCache>
            </c:strRef>
          </c:tx>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0743680"/>
        <c:crosses val="max"/>
        <c:crossBetween val="between"/>
      </c:valAx>
      <c:catAx>
        <c:axId val="130743680"/>
        <c:scaling>
          <c:orientation val="minMax"/>
        </c:scaling>
        <c:delete val="1"/>
        <c:axPos val="b"/>
        <c:numFmt formatCode="General" sourceLinked="1"/>
        <c:majorTickMark val="out"/>
        <c:minorTickMark val="none"/>
        <c:tickLblPos val="nextTo"/>
        <c:crossAx val="130741760"/>
        <c:crosses val="autoZero"/>
        <c:auto val="1"/>
        <c:lblAlgn val="ctr"/>
        <c:lblOffset val="100"/>
        <c:noMultiLvlLbl val="0"/>
      </c:catAx>
      <c:spPr>
        <a:noFill/>
        <a:ln w="25400">
          <a:no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u="none" strike="noStrike" baseline="0">
                <a:latin typeface="Arial"/>
                <a:ea typeface="Arial"/>
                <a:cs typeface="Arial"/>
              </a:defRPr>
            </a:pPr>
            <a:r>
              <a:rPr lang="fr-FR"/>
              <a:t>Average</a:t>
            </a:r>
            <a:r>
              <a:rPr lang="fr-FR" baseline="0"/>
              <a:t> cash in 2013 by  sectors</a:t>
            </a:r>
            <a:endParaRPr lang="fr-FR"/>
          </a:p>
        </c:rich>
      </c:tx>
      <c:layout/>
      <c:overlay val="0"/>
      <c:spPr>
        <a:effectLst/>
      </c:spPr>
    </c:title>
    <c:autoTitleDeleted val="0"/>
    <c:plotArea>
      <c:layout/>
      <c:lineChart>
        <c:grouping val="standard"/>
        <c:varyColors val="0"/>
        <c:ser>
          <c:idx val="0"/>
          <c:order val="0"/>
          <c:tx>
            <c:strRef>
              <c:f>'P15'!$Y$24</c:f>
              <c:strCache>
                <c:ptCount val="1"/>
                <c:pt idx="0">
                  <c:v>Agriculture, forrestry and fishing</c:v>
                </c:pt>
              </c:strCache>
            </c:strRef>
          </c:tx>
          <c:spPr>
            <a:ln w="25400">
              <a:solidFill>
                <a:srgbClr val="00008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'P15'!$Z$24:$AG$24</c:f>
              <c:numCache>
                <c:formatCode>#,##0_ ;\-#,##0\ </c:formatCode>
                <c:ptCount val="8"/>
                <c:pt idx="0">
                  <c:v>51029.577840683654</c:v>
                </c:pt>
                <c:pt idx="1">
                  <c:v>140077.39909672792</c:v>
                </c:pt>
                <c:pt idx="2">
                  <c:v>510209.78931071429</c:v>
                </c:pt>
                <c:pt idx="3">
                  <c:v>113241.16666666667</c:v>
                </c:pt>
                <c:pt idx="5">
                  <c:v>169559.02617000003</c:v>
                </c:pt>
                <c:pt idx="6">
                  <c:v>250436.9668100877</c:v>
                </c:pt>
                <c:pt idx="7">
                  <c:v>1025356.5784102893</c:v>
                </c:pt>
              </c:numCache>
            </c:numRef>
          </c:val>
          <c:smooth val="0"/>
        </c:ser>
        <c:ser>
          <c:idx val="1"/>
          <c:order val="1"/>
          <c:tx>
            <c:strRef>
              <c:f>'P15'!$Y$25</c:f>
              <c:strCache>
                <c:ptCount val="1"/>
                <c:pt idx="0">
                  <c:v>Mining and quarrying</c:v>
                </c:pt>
              </c:strCache>
            </c:strRef>
          </c:tx>
          <c:spPr>
            <a:ln w="25400">
              <a:solidFill>
                <a:srgbClr val="FF00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'P15'!$Z$25:$AG$25</c:f>
              <c:numCache>
                <c:formatCode>#,##0_ ;\-#,##0\ </c:formatCode>
                <c:ptCount val="8"/>
                <c:pt idx="0">
                  <c:v>59396.876367327292</c:v>
                </c:pt>
                <c:pt idx="1">
                  <c:v>327010.76768451609</c:v>
                </c:pt>
                <c:pt idx="2">
                  <c:v>1654239.2666666666</c:v>
                </c:pt>
                <c:pt idx="3">
                  <c:v>884163</c:v>
                </c:pt>
                <c:pt idx="5">
                  <c:v>524255.2648509728</c:v>
                </c:pt>
                <c:pt idx="6">
                  <c:v>675891.63718096877</c:v>
                </c:pt>
                <c:pt idx="7">
                  <c:v>4611966.3078497304</c:v>
                </c:pt>
              </c:numCache>
            </c:numRef>
          </c:val>
          <c:smooth val="0"/>
        </c:ser>
        <c:ser>
          <c:idx val="2"/>
          <c:order val="2"/>
          <c:tx>
            <c:strRef>
              <c:f>'P15'!$Y$26</c:f>
              <c:strCache>
                <c:ptCount val="1"/>
                <c:pt idx="0">
                  <c:v>Manufacturing</c:v>
                </c:pt>
              </c:strCache>
            </c:strRef>
          </c:tx>
          <c:spPr>
            <a:ln w="25400">
              <a:solidFill>
                <a:srgbClr val="C0C0C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'P15'!$Z$26:$AG$26</c:f>
              <c:numCache>
                <c:formatCode>#,##0_ ;\-#,##0\ </c:formatCode>
                <c:ptCount val="8"/>
                <c:pt idx="0">
                  <c:v>35081.932353310338</c:v>
                </c:pt>
                <c:pt idx="1">
                  <c:v>125150.59656969598</c:v>
                </c:pt>
                <c:pt idx="2">
                  <c:v>549004.13658259902</c:v>
                </c:pt>
                <c:pt idx="3">
                  <c:v>2138884.9415087719</c:v>
                </c:pt>
                <c:pt idx="5">
                  <c:v>303824.65450395481</c:v>
                </c:pt>
                <c:pt idx="6">
                  <c:v>564401.6751763447</c:v>
                </c:pt>
                <c:pt idx="7">
                  <c:v>3391419.6804150552</c:v>
                </c:pt>
              </c:numCache>
            </c:numRef>
          </c:val>
          <c:smooth val="0"/>
        </c:ser>
        <c:ser>
          <c:idx val="3"/>
          <c:order val="3"/>
          <c:tx>
            <c:strRef>
              <c:f>'P15'!$Y$27</c:f>
              <c:strCache>
                <c:ptCount val="1"/>
                <c:pt idx="0">
                  <c:v>Electricity and gas</c:v>
                </c:pt>
              </c:strCache>
            </c:strRef>
          </c:tx>
          <c:spPr>
            <a:ln w="25400">
              <a:solidFill>
                <a:srgbClr val="80008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'P15'!$Z$27:$AG$27</c:f>
              <c:numCache>
                <c:formatCode>#,##0_ ;\-#,##0\ </c:formatCode>
                <c:ptCount val="8"/>
                <c:pt idx="0">
                  <c:v>69127.847440489131</c:v>
                </c:pt>
                <c:pt idx="1">
                  <c:v>958523.92990617291</c:v>
                </c:pt>
                <c:pt idx="2">
                  <c:v>1204231.8333333333</c:v>
                </c:pt>
                <c:pt idx="3">
                  <c:v>0</c:v>
                </c:pt>
                <c:pt idx="5">
                  <c:v>955033.55215452134</c:v>
                </c:pt>
                <c:pt idx="6">
                  <c:v>1108490.2876880381</c:v>
                </c:pt>
                <c:pt idx="7">
                  <c:v>3428569.147917056</c:v>
                </c:pt>
              </c:numCache>
            </c:numRef>
          </c:val>
          <c:smooth val="0"/>
        </c:ser>
        <c:ser>
          <c:idx val="4"/>
          <c:order val="4"/>
          <c:tx>
            <c:strRef>
              <c:f>'P15'!$Y$28</c:f>
              <c:strCache>
                <c:ptCount val="1"/>
                <c:pt idx="0">
                  <c:v>Water and waste</c:v>
                </c:pt>
              </c:strCache>
            </c:strRef>
          </c:tx>
          <c:spPr>
            <a:ln w="25400">
              <a:solidFill>
                <a:srgbClr val="0080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'P15'!$Z$28:$AG$28</c:f>
              <c:numCache>
                <c:formatCode>#,##0_ ;\-#,##0\ </c:formatCode>
                <c:ptCount val="8"/>
                <c:pt idx="0">
                  <c:v>39060.042283154122</c:v>
                </c:pt>
                <c:pt idx="1">
                  <c:v>111131.36129743056</c:v>
                </c:pt>
                <c:pt idx="2">
                  <c:v>676198.54820714297</c:v>
                </c:pt>
                <c:pt idx="3">
                  <c:v>819916.5</c:v>
                </c:pt>
                <c:pt idx="5">
                  <c:v>297513.12605226482</c:v>
                </c:pt>
                <c:pt idx="6">
                  <c:v>695744.04839623289</c:v>
                </c:pt>
                <c:pt idx="7">
                  <c:v>4641106.199461177</c:v>
                </c:pt>
              </c:numCache>
            </c:numRef>
          </c:val>
          <c:smooth val="0"/>
        </c:ser>
        <c:ser>
          <c:idx val="5"/>
          <c:order val="5"/>
          <c:tx>
            <c:strRef>
              <c:f>'P15'!$Y$29</c:f>
              <c:strCache>
                <c:ptCount val="1"/>
                <c:pt idx="0">
                  <c:v>Construction</c:v>
                </c:pt>
              </c:strCache>
            </c:strRef>
          </c:tx>
          <c:spPr>
            <a:ln w="25400">
              <a:solidFill>
                <a:srgbClr val="0000FF"/>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'P15'!$Z$29:$AG$29</c:f>
              <c:numCache>
                <c:formatCode>#,##0_ ;\-#,##0\ </c:formatCode>
                <c:ptCount val="8"/>
                <c:pt idx="0">
                  <c:v>27826.724956516802</c:v>
                </c:pt>
                <c:pt idx="1">
                  <c:v>96200.65264272847</c:v>
                </c:pt>
                <c:pt idx="2">
                  <c:v>500272.2717263418</c:v>
                </c:pt>
                <c:pt idx="3">
                  <c:v>1028296.7307055556</c:v>
                </c:pt>
                <c:pt idx="5">
                  <c:v>215109.25438049142</c:v>
                </c:pt>
                <c:pt idx="6">
                  <c:v>292928.40889942844</c:v>
                </c:pt>
                <c:pt idx="7">
                  <c:v>1775310.8851874173</c:v>
                </c:pt>
              </c:numCache>
            </c:numRef>
          </c:val>
          <c:smooth val="0"/>
        </c:ser>
        <c:ser>
          <c:idx val="6"/>
          <c:order val="6"/>
          <c:tx>
            <c:strRef>
              <c:f>'P15'!$Y$30</c:f>
              <c:strCache>
                <c:ptCount val="1"/>
                <c:pt idx="0">
                  <c:v>Distribution</c:v>
                </c:pt>
              </c:strCache>
            </c:strRef>
          </c:tx>
          <c:spPr>
            <a:ln w="25400">
              <a:solidFill>
                <a:srgbClr val="FFCC99"/>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'P15'!$Z$30:$AG$30</c:f>
              <c:numCache>
                <c:formatCode>#,##0_ ;\-#,##0\ </c:formatCode>
                <c:ptCount val="8"/>
                <c:pt idx="0">
                  <c:v>30176.422403190027</c:v>
                </c:pt>
                <c:pt idx="1">
                  <c:v>112041.21134802079</c:v>
                </c:pt>
                <c:pt idx="2">
                  <c:v>492903.26147873921</c:v>
                </c:pt>
                <c:pt idx="3">
                  <c:v>2123779.8318252251</c:v>
                </c:pt>
                <c:pt idx="5">
                  <c:v>221908.88544329422</c:v>
                </c:pt>
                <c:pt idx="6">
                  <c:v>403428.74689653405</c:v>
                </c:pt>
                <c:pt idx="7">
                  <c:v>2682556.6252640686</c:v>
                </c:pt>
              </c:numCache>
            </c:numRef>
          </c:val>
          <c:smooth val="0"/>
        </c:ser>
        <c:ser>
          <c:idx val="7"/>
          <c:order val="7"/>
          <c:tx>
            <c:strRef>
              <c:f>'P15'!$Y$31</c:f>
              <c:strCache>
                <c:ptCount val="1"/>
                <c:pt idx="0">
                  <c:v>Transport</c:v>
                </c:pt>
              </c:strCache>
            </c:strRef>
          </c:tx>
          <c:spPr>
            <a:ln w="25400">
              <a:solidFill>
                <a:srgbClr val="FFCC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'P15'!$Z$31:$AG$31</c:f>
              <c:numCache>
                <c:formatCode>#,##0_ ;\-#,##0\ </c:formatCode>
                <c:ptCount val="8"/>
                <c:pt idx="0">
                  <c:v>24302.637066586231</c:v>
                </c:pt>
                <c:pt idx="1">
                  <c:v>105539.38973723528</c:v>
                </c:pt>
                <c:pt idx="2">
                  <c:v>306973.94090511807</c:v>
                </c:pt>
                <c:pt idx="3">
                  <c:v>557553.15281250002</c:v>
                </c:pt>
                <c:pt idx="5">
                  <c:v>765627.73555196053</c:v>
                </c:pt>
                <c:pt idx="6">
                  <c:v>404714.45477682637</c:v>
                </c:pt>
                <c:pt idx="7">
                  <c:v>4643712.3119275896</c:v>
                </c:pt>
              </c:numCache>
            </c:numRef>
          </c:val>
          <c:smooth val="0"/>
        </c:ser>
        <c:ser>
          <c:idx val="8"/>
          <c:order val="8"/>
          <c:tx>
            <c:strRef>
              <c:f>'P15'!$Y$32</c:f>
              <c:strCache>
                <c:ptCount val="1"/>
                <c:pt idx="0">
                  <c:v>Accommodation and food services</c:v>
                </c:pt>
              </c:strCache>
            </c:strRef>
          </c:tx>
          <c:spPr>
            <a:ln w="25400">
              <a:solidFill>
                <a:srgbClr val="CCFFCC"/>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'P15'!$Z$32:$AG$32</c:f>
              <c:numCache>
                <c:formatCode>#,##0_ ;\-#,##0\ </c:formatCode>
                <c:ptCount val="8"/>
                <c:pt idx="0">
                  <c:v>20404.270098403103</c:v>
                </c:pt>
                <c:pt idx="1">
                  <c:v>44359.865302222934</c:v>
                </c:pt>
                <c:pt idx="2">
                  <c:v>319463.03402913531</c:v>
                </c:pt>
                <c:pt idx="3">
                  <c:v>913706.89405656571</c:v>
                </c:pt>
                <c:pt idx="5">
                  <c:v>135937.46106827771</c:v>
                </c:pt>
                <c:pt idx="6">
                  <c:v>217581.94115811426</c:v>
                </c:pt>
                <c:pt idx="7">
                  <c:v>2433860.7799815745</c:v>
                </c:pt>
              </c:numCache>
            </c:numRef>
          </c:val>
          <c:smooth val="0"/>
        </c:ser>
        <c:ser>
          <c:idx val="9"/>
          <c:order val="9"/>
          <c:tx>
            <c:strRef>
              <c:f>'P15'!$Y$33</c:f>
              <c:strCache>
                <c:ptCount val="1"/>
                <c:pt idx="0">
                  <c:v>Information and communication</c:v>
                </c:pt>
              </c:strCache>
            </c:strRef>
          </c:tx>
          <c:spPr>
            <a:ln w="25400">
              <a:solidFill>
                <a:srgbClr val="00808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'P15'!$Z$33:$AG$33</c:f>
              <c:numCache>
                <c:formatCode>#,##0_ ;\-#,##0\ </c:formatCode>
                <c:ptCount val="8"/>
                <c:pt idx="0">
                  <c:v>30521.188617268184</c:v>
                </c:pt>
                <c:pt idx="1">
                  <c:v>129874.34232911476</c:v>
                </c:pt>
                <c:pt idx="2">
                  <c:v>801208.36105723388</c:v>
                </c:pt>
                <c:pt idx="3">
                  <c:v>2937985.9275589287</c:v>
                </c:pt>
                <c:pt idx="5">
                  <c:v>217115.5364333966</c:v>
                </c:pt>
                <c:pt idx="6">
                  <c:v>786445.47399289883</c:v>
                </c:pt>
                <c:pt idx="7">
                  <c:v>5664208.1586144548</c:v>
                </c:pt>
              </c:numCache>
            </c:numRef>
          </c:val>
          <c:smooth val="0"/>
        </c:ser>
        <c:ser>
          <c:idx val="10"/>
          <c:order val="10"/>
          <c:tx>
            <c:strRef>
              <c:f>'P15'!$Y$34</c:f>
              <c:strCache>
                <c:ptCount val="1"/>
                <c:pt idx="0">
                  <c:v>Real estate</c:v>
                </c:pt>
              </c:strCache>
            </c:strRef>
          </c:tx>
          <c:spPr>
            <a:ln w="25400">
              <a:solidFill>
                <a:srgbClr val="FFFF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'P15'!$Z$34:$AG$34</c:f>
              <c:numCache>
                <c:formatCode>#,##0_ ;\-#,##0\ </c:formatCode>
                <c:ptCount val="8"/>
                <c:pt idx="0">
                  <c:v>34318.073524647574</c:v>
                </c:pt>
                <c:pt idx="1">
                  <c:v>142427.95430872083</c:v>
                </c:pt>
                <c:pt idx="2">
                  <c:v>793104.88124060142</c:v>
                </c:pt>
                <c:pt idx="3">
                  <c:v>2156648.1399944443</c:v>
                </c:pt>
                <c:pt idx="5">
                  <c:v>143534.63174973868</c:v>
                </c:pt>
                <c:pt idx="6">
                  <c:v>174343.99703565988</c:v>
                </c:pt>
                <c:pt idx="7">
                  <c:v>1043791.318392447</c:v>
                </c:pt>
              </c:numCache>
            </c:numRef>
          </c:val>
          <c:smooth val="0"/>
        </c:ser>
        <c:ser>
          <c:idx val="11"/>
          <c:order val="11"/>
          <c:tx>
            <c:strRef>
              <c:f>'P15'!$Y$35</c:f>
              <c:strCache>
                <c:ptCount val="1"/>
                <c:pt idx="0">
                  <c:v>Professional business services</c:v>
                </c:pt>
              </c:strCache>
            </c:strRef>
          </c:tx>
          <c:spPr>
            <a:ln w="25400">
              <a:solidFill>
                <a:srgbClr val="FF00FF"/>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'P15'!$Z$35:$AG$35</c:f>
              <c:numCache>
                <c:formatCode>#,##0_ ;\-#,##0\ </c:formatCode>
                <c:ptCount val="8"/>
                <c:pt idx="0">
                  <c:v>31030.249458648101</c:v>
                </c:pt>
                <c:pt idx="1">
                  <c:v>123299.03216503085</c:v>
                </c:pt>
                <c:pt idx="2">
                  <c:v>494953.25811411411</c:v>
                </c:pt>
                <c:pt idx="3">
                  <c:v>1931155.4383207315</c:v>
                </c:pt>
                <c:pt idx="5">
                  <c:v>159136.80051101447</c:v>
                </c:pt>
                <c:pt idx="6">
                  <c:v>279292.39302885788</c:v>
                </c:pt>
                <c:pt idx="7">
                  <c:v>2287848.2287751324</c:v>
                </c:pt>
              </c:numCache>
            </c:numRef>
          </c:val>
          <c:smooth val="0"/>
        </c:ser>
        <c:ser>
          <c:idx val="12"/>
          <c:order val="12"/>
          <c:tx>
            <c:strRef>
              <c:f>'P15'!$Y$36</c:f>
              <c:strCache>
                <c:ptCount val="1"/>
                <c:pt idx="0">
                  <c:v>Administrative and support services</c:v>
                </c:pt>
              </c:strCache>
            </c:strRef>
          </c:tx>
          <c:spPr>
            <a:ln w="25400">
              <a:solidFill>
                <a:srgbClr val="FF99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'P15'!$Z$36:$AG$36</c:f>
              <c:numCache>
                <c:formatCode>#,##0_ ;\-#,##0\ </c:formatCode>
                <c:ptCount val="8"/>
                <c:pt idx="0">
                  <c:v>27553.292979345661</c:v>
                </c:pt>
                <c:pt idx="1">
                  <c:v>120744.7688977595</c:v>
                </c:pt>
                <c:pt idx="2">
                  <c:v>296940.75542997033</c:v>
                </c:pt>
                <c:pt idx="3">
                  <c:v>1068390.1863989073</c:v>
                </c:pt>
                <c:pt idx="5">
                  <c:v>248760.71366543468</c:v>
                </c:pt>
                <c:pt idx="6">
                  <c:v>199948.72191597725</c:v>
                </c:pt>
                <c:pt idx="7">
                  <c:v>2351431.3508954672</c:v>
                </c:pt>
              </c:numCache>
            </c:numRef>
          </c:val>
          <c:smooth val="0"/>
        </c:ser>
        <c:ser>
          <c:idx val="13"/>
          <c:order val="13"/>
          <c:tx>
            <c:strRef>
              <c:f>'P15'!$Y$37</c:f>
              <c:strCache>
                <c:ptCount val="1"/>
                <c:pt idx="0">
                  <c:v>Arts, recreation and other services</c:v>
                </c:pt>
              </c:strCache>
            </c:strRef>
          </c:tx>
          <c:spPr>
            <a:ln w="25400">
              <a:solidFill>
                <a:srgbClr val="99CC00"/>
              </a:solidFill>
              <a:prstDash val="solid"/>
            </a:ln>
          </c:spPr>
          <c:marker>
            <c:symbol val="none"/>
          </c:marker>
          <c:cat>
            <c:strRef>
              <c:f>'P15'!$Z$23:$AG$23</c:f>
              <c:strCache>
                <c:ptCount val="8"/>
                <c:pt idx="0">
                  <c:v>Indep 1-4</c:v>
                </c:pt>
                <c:pt idx="1">
                  <c:v>Indep 5-49</c:v>
                </c:pt>
                <c:pt idx="2">
                  <c:v>Indep 50-249</c:v>
                </c:pt>
                <c:pt idx="3">
                  <c:v>Indep 250+</c:v>
                </c:pt>
                <c:pt idx="5">
                  <c:v>Simple group</c:v>
                </c:pt>
                <c:pt idx="6">
                  <c:v>Medium group</c:v>
                </c:pt>
                <c:pt idx="7">
                  <c:v>Complex group</c:v>
                </c:pt>
              </c:strCache>
            </c:strRef>
          </c:cat>
          <c:val>
            <c:numRef>
              <c:f>'P15'!$Z$37:$AG$37</c:f>
              <c:numCache>
                <c:formatCode>#,##0_ ;\-#,##0\ </c:formatCode>
                <c:ptCount val="8"/>
                <c:pt idx="0">
                  <c:v>21930.532260353884</c:v>
                </c:pt>
                <c:pt idx="1">
                  <c:v>65973.763527828967</c:v>
                </c:pt>
                <c:pt idx="2">
                  <c:v>427316.92430355877</c:v>
                </c:pt>
                <c:pt idx="3">
                  <c:v>3869545.1097298511</c:v>
                </c:pt>
                <c:pt idx="5">
                  <c:v>149777.91498571215</c:v>
                </c:pt>
                <c:pt idx="6">
                  <c:v>410383.83140387014</c:v>
                </c:pt>
                <c:pt idx="7">
                  <c:v>2526312.4115600353</c:v>
                </c:pt>
              </c:numCache>
            </c:numRef>
          </c:val>
          <c:smooth val="0"/>
        </c:ser>
        <c:dLbls>
          <c:showLegendKey val="0"/>
          <c:showVal val="0"/>
          <c:showCatName val="0"/>
          <c:showSerName val="0"/>
          <c:showPercent val="0"/>
          <c:showBubbleSize val="0"/>
        </c:dLbls>
        <c:marker val="1"/>
        <c:smooth val="0"/>
        <c:axId val="130918656"/>
        <c:axId val="130928640"/>
      </c:lineChart>
      <c:catAx>
        <c:axId val="130918656"/>
        <c:scaling>
          <c:orientation val="minMax"/>
        </c:scaling>
        <c:delete val="0"/>
        <c:axPos val="b"/>
        <c:numFmt formatCode="General" sourceLinked="0"/>
        <c:majorTickMark val="out"/>
        <c:minorTickMark val="none"/>
        <c:tickLblPos val="nextTo"/>
        <c:crossAx val="130928640"/>
        <c:crosses val="autoZero"/>
        <c:auto val="1"/>
        <c:lblAlgn val="ctr"/>
        <c:lblOffset val="100"/>
        <c:noMultiLvlLbl val="0"/>
      </c:catAx>
      <c:valAx>
        <c:axId val="130928640"/>
        <c:scaling>
          <c:orientation val="minMax"/>
        </c:scaling>
        <c:delete val="0"/>
        <c:axPos val="l"/>
        <c:title>
          <c:tx>
            <c:strRef>
              <c:f>'P15'!$O$22:$V$22</c:f>
              <c:strCache>
                <c:ptCount val="1"/>
                <c:pt idx="0">
                  <c:v>Average cash (£) in 2013 (cash&gt;=0)</c:v>
                </c:pt>
              </c:strCache>
            </c:strRef>
          </c:tx>
          <c:layout/>
          <c:overlay val="0"/>
          <c:spPr>
            <a:effectLst/>
          </c:spPr>
          <c:txPr>
            <a:bodyPr/>
            <a:lstStyle/>
            <a:p>
              <a:pPr>
                <a:defRPr sz="1000" u="none" strike="noStrike" baseline="0">
                  <a:latin typeface="Arial"/>
                  <a:ea typeface="Arial"/>
                  <a:cs typeface="Arial"/>
                </a:defRPr>
              </a:pPr>
              <a:endParaRPr lang="en-US"/>
            </a:p>
          </c:txPr>
        </c:title>
        <c:numFmt formatCode="#,##0_ ;\-#,##0\ " sourceLinked="1"/>
        <c:majorTickMark val="out"/>
        <c:minorTickMark val="none"/>
        <c:tickLblPos val="nextTo"/>
        <c:crossAx val="130918656"/>
        <c:crosses val="autoZero"/>
        <c:crossBetween val="between"/>
      </c:valAx>
      <c:spPr>
        <a:noFill/>
        <a:ln w="25400">
          <a:noFill/>
        </a:ln>
      </c:spPr>
    </c:plotArea>
    <c:legend>
      <c:legendPos val="r"/>
      <c:layout>
        <c:manualLayout>
          <c:xMode val="edge"/>
          <c:yMode val="edge"/>
          <c:x val="0.80165826828989062"/>
          <c:y val="1.4629706374422497E-2"/>
          <c:w val="0.19179240739066325"/>
          <c:h val="0.95124740986324074"/>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'P20'!$R$7:$AD$7</c:f>
          <c:strCache>
            <c:ptCount val="1"/>
            <c:pt idx="0">
              <c:v>2013 - Number of firms</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'P20'!$S$10:$S$21</c:f>
              <c:numCache>
                <c:formatCode>#,##0</c:formatCode>
                <c:ptCount val="12"/>
                <c:pt idx="0">
                  <c:v>279</c:v>
                </c:pt>
                <c:pt idx="1">
                  <c:v>42373</c:v>
                </c:pt>
                <c:pt idx="2">
                  <c:v>40088</c:v>
                </c:pt>
                <c:pt idx="3">
                  <c:v>548</c:v>
                </c:pt>
                <c:pt idx="4">
                  <c:v>340</c:v>
                </c:pt>
                <c:pt idx="5">
                  <c:v>160</c:v>
                </c:pt>
                <c:pt idx="6">
                  <c:v>64</c:v>
                </c:pt>
                <c:pt idx="7">
                  <c:v>33</c:v>
                </c:pt>
                <c:pt idx="8">
                  <c:v>17</c:v>
                </c:pt>
                <c:pt idx="9">
                  <c:v>11</c:v>
                </c:pt>
                <c:pt idx="10">
                  <c:v>5</c:v>
                </c:pt>
                <c:pt idx="11">
                  <c:v>10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'P20'!$T$10:$T$21</c:f>
              <c:numCache>
                <c:formatCode>#,##0</c:formatCode>
                <c:ptCount val="12"/>
                <c:pt idx="0">
                  <c:v>293</c:v>
                </c:pt>
                <c:pt idx="1">
                  <c:v>46633</c:v>
                </c:pt>
                <c:pt idx="2">
                  <c:v>299638</c:v>
                </c:pt>
                <c:pt idx="3">
                  <c:v>6256</c:v>
                </c:pt>
                <c:pt idx="4">
                  <c:v>3022</c:v>
                </c:pt>
                <c:pt idx="5">
                  <c:v>1545</c:v>
                </c:pt>
                <c:pt idx="6">
                  <c:v>381</c:v>
                </c:pt>
                <c:pt idx="7">
                  <c:v>174</c:v>
                </c:pt>
                <c:pt idx="8">
                  <c:v>55</c:v>
                </c:pt>
                <c:pt idx="9">
                  <c:v>8</c:v>
                </c:pt>
                <c:pt idx="10">
                  <c:v>2</c:v>
                </c:pt>
                <c:pt idx="11">
                  <c:v>3</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'P20'!$U$10:$U$21</c:f>
              <c:numCache>
                <c:formatCode>#,##0</c:formatCode>
                <c:ptCount val="12"/>
                <c:pt idx="0">
                  <c:v>106</c:v>
                </c:pt>
                <c:pt idx="1">
                  <c:v>17795</c:v>
                </c:pt>
                <c:pt idx="2">
                  <c:v>178522</c:v>
                </c:pt>
                <c:pt idx="3">
                  <c:v>9149</c:v>
                </c:pt>
                <c:pt idx="4">
                  <c:v>3302</c:v>
                </c:pt>
                <c:pt idx="5">
                  <c:v>1242</c:v>
                </c:pt>
                <c:pt idx="6">
                  <c:v>209</c:v>
                </c:pt>
                <c:pt idx="7">
                  <c:v>92</c:v>
                </c:pt>
                <c:pt idx="8">
                  <c:v>42</c:v>
                </c:pt>
                <c:pt idx="9">
                  <c:v>4</c:v>
                </c:pt>
                <c:pt idx="10">
                  <c:v>2</c:v>
                </c:pt>
                <c:pt idx="11">
                  <c:v>1</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'P20'!$V$10:$V$21</c:f>
              <c:numCache>
                <c:formatCode>#,##0</c:formatCode>
                <c:ptCount val="12"/>
                <c:pt idx="0">
                  <c:v>154</c:v>
                </c:pt>
                <c:pt idx="1">
                  <c:v>27014</c:v>
                </c:pt>
                <c:pt idx="2">
                  <c:v>219761</c:v>
                </c:pt>
                <c:pt idx="3">
                  <c:v>29159</c:v>
                </c:pt>
                <c:pt idx="4">
                  <c:v>13075</c:v>
                </c:pt>
                <c:pt idx="5">
                  <c:v>4850</c:v>
                </c:pt>
                <c:pt idx="6">
                  <c:v>718</c:v>
                </c:pt>
                <c:pt idx="7">
                  <c:v>204</c:v>
                </c:pt>
                <c:pt idx="8">
                  <c:v>54</c:v>
                </c:pt>
                <c:pt idx="9">
                  <c:v>13</c:v>
                </c:pt>
                <c:pt idx="10">
                  <c:v>4</c:v>
                </c:pt>
                <c:pt idx="11">
                  <c:v>2</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'P20'!$W$10:$W$21</c:f>
              <c:numCache>
                <c:formatCode>#,##0</c:formatCode>
                <c:ptCount val="12"/>
                <c:pt idx="0">
                  <c:v>94</c:v>
                </c:pt>
                <c:pt idx="1">
                  <c:v>19038</c:v>
                </c:pt>
                <c:pt idx="2">
                  <c:v>112758</c:v>
                </c:pt>
                <c:pt idx="3">
                  <c:v>23095</c:v>
                </c:pt>
                <c:pt idx="4">
                  <c:v>12110</c:v>
                </c:pt>
                <c:pt idx="5">
                  <c:v>6200</c:v>
                </c:pt>
                <c:pt idx="6">
                  <c:v>1123</c:v>
                </c:pt>
                <c:pt idx="7">
                  <c:v>295</c:v>
                </c:pt>
                <c:pt idx="8">
                  <c:v>80</c:v>
                </c:pt>
                <c:pt idx="9">
                  <c:v>7</c:v>
                </c:pt>
                <c:pt idx="10">
                  <c:v>5</c:v>
                </c:pt>
                <c:pt idx="11">
                  <c:v>7</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'P20'!$X$10:$X$21</c:f>
              <c:numCache>
                <c:formatCode>#,##0</c:formatCode>
                <c:ptCount val="12"/>
                <c:pt idx="0">
                  <c:v>131</c:v>
                </c:pt>
                <c:pt idx="1">
                  <c:v>30909</c:v>
                </c:pt>
                <c:pt idx="2">
                  <c:v>157433</c:v>
                </c:pt>
                <c:pt idx="3">
                  <c:v>31364</c:v>
                </c:pt>
                <c:pt idx="4">
                  <c:v>29006</c:v>
                </c:pt>
                <c:pt idx="5">
                  <c:v>23198</c:v>
                </c:pt>
                <c:pt idx="6">
                  <c:v>5901</c:v>
                </c:pt>
                <c:pt idx="7">
                  <c:v>1828</c:v>
                </c:pt>
                <c:pt idx="8">
                  <c:v>425</c:v>
                </c:pt>
                <c:pt idx="9">
                  <c:v>47</c:v>
                </c:pt>
                <c:pt idx="10">
                  <c:v>12</c:v>
                </c:pt>
                <c:pt idx="11">
                  <c:v>9</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'P20'!$Y$10:$Y$21</c:f>
              <c:numCache>
                <c:formatCode>#,##0</c:formatCode>
                <c:ptCount val="12"/>
                <c:pt idx="0">
                  <c:v>19</c:v>
                </c:pt>
                <c:pt idx="1">
                  <c:v>8115</c:v>
                </c:pt>
                <c:pt idx="2">
                  <c:v>33770</c:v>
                </c:pt>
                <c:pt idx="3">
                  <c:v>6607</c:v>
                </c:pt>
                <c:pt idx="4">
                  <c:v>6648</c:v>
                </c:pt>
                <c:pt idx="5">
                  <c:v>8443</c:v>
                </c:pt>
                <c:pt idx="6">
                  <c:v>4530</c:v>
                </c:pt>
                <c:pt idx="7">
                  <c:v>1542</c:v>
                </c:pt>
                <c:pt idx="8">
                  <c:v>456</c:v>
                </c:pt>
                <c:pt idx="9">
                  <c:v>54</c:v>
                </c:pt>
                <c:pt idx="10">
                  <c:v>13</c:v>
                </c:pt>
                <c:pt idx="11">
                  <c:v>3</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'P20'!$Z$10:$Z$21</c:f>
              <c:numCache>
                <c:formatCode>#,##0</c:formatCode>
                <c:ptCount val="12"/>
                <c:pt idx="0">
                  <c:v>17</c:v>
                </c:pt>
                <c:pt idx="1">
                  <c:v>5642</c:v>
                </c:pt>
                <c:pt idx="2">
                  <c:v>19417</c:v>
                </c:pt>
                <c:pt idx="3">
                  <c:v>4065</c:v>
                </c:pt>
                <c:pt idx="4">
                  <c:v>4286</c:v>
                </c:pt>
                <c:pt idx="5">
                  <c:v>5420</c:v>
                </c:pt>
                <c:pt idx="6">
                  <c:v>3542</c:v>
                </c:pt>
                <c:pt idx="7">
                  <c:v>2361</c:v>
                </c:pt>
                <c:pt idx="8">
                  <c:v>727</c:v>
                </c:pt>
                <c:pt idx="9">
                  <c:v>111</c:v>
                </c:pt>
                <c:pt idx="10">
                  <c:v>20</c:v>
                </c:pt>
                <c:pt idx="11">
                  <c:v>8</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'P20'!$AA$10:$AA$21</c:f>
              <c:numCache>
                <c:formatCode>#,##0</c:formatCode>
                <c:ptCount val="12"/>
                <c:pt idx="0">
                  <c:v>12</c:v>
                </c:pt>
                <c:pt idx="1">
                  <c:v>4787</c:v>
                </c:pt>
                <c:pt idx="2">
                  <c:v>11584</c:v>
                </c:pt>
                <c:pt idx="3">
                  <c:v>2789</c:v>
                </c:pt>
                <c:pt idx="4">
                  <c:v>2930</c:v>
                </c:pt>
                <c:pt idx="5">
                  <c:v>3985</c:v>
                </c:pt>
                <c:pt idx="6">
                  <c:v>2717</c:v>
                </c:pt>
                <c:pt idx="7">
                  <c:v>2276</c:v>
                </c:pt>
                <c:pt idx="8">
                  <c:v>1621</c:v>
                </c:pt>
                <c:pt idx="9">
                  <c:v>245</c:v>
                </c:pt>
                <c:pt idx="10">
                  <c:v>52</c:v>
                </c:pt>
                <c:pt idx="11">
                  <c:v>22</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'P20'!$AB$10:$AB$21</c:f>
              <c:numCache>
                <c:formatCode>#,##0</c:formatCode>
                <c:ptCount val="12"/>
                <c:pt idx="0">
                  <c:v>5</c:v>
                </c:pt>
                <c:pt idx="1">
                  <c:v>2339</c:v>
                </c:pt>
                <c:pt idx="2">
                  <c:v>3470</c:v>
                </c:pt>
                <c:pt idx="3">
                  <c:v>969</c:v>
                </c:pt>
                <c:pt idx="4">
                  <c:v>1173</c:v>
                </c:pt>
                <c:pt idx="5">
                  <c:v>1588</c:v>
                </c:pt>
                <c:pt idx="6">
                  <c:v>1217</c:v>
                </c:pt>
                <c:pt idx="7">
                  <c:v>1081</c:v>
                </c:pt>
                <c:pt idx="8">
                  <c:v>1063</c:v>
                </c:pt>
                <c:pt idx="9">
                  <c:v>390</c:v>
                </c:pt>
                <c:pt idx="10">
                  <c:v>86</c:v>
                </c:pt>
                <c:pt idx="11">
                  <c:v>27</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'P20'!$R$10:$R$21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&gt;20m</c:v>
                </c:pt>
              </c:strCache>
            </c:strRef>
          </c:cat>
          <c:val>
            <c:numRef>
              <c:f>'P20'!$AC$10:$AC$21</c:f>
              <c:numCache>
                <c:formatCode>#,##0</c:formatCode>
                <c:ptCount val="12"/>
                <c:pt idx="0">
                  <c:v>8</c:v>
                </c:pt>
                <c:pt idx="1">
                  <c:v>6125</c:v>
                </c:pt>
                <c:pt idx="2">
                  <c:v>3321</c:v>
                </c:pt>
                <c:pt idx="3">
                  <c:v>812</c:v>
                </c:pt>
                <c:pt idx="4">
                  <c:v>1023</c:v>
                </c:pt>
                <c:pt idx="5">
                  <c:v>1732</c:v>
                </c:pt>
                <c:pt idx="6">
                  <c:v>1520</c:v>
                </c:pt>
                <c:pt idx="7">
                  <c:v>1755</c:v>
                </c:pt>
                <c:pt idx="8">
                  <c:v>2126</c:v>
                </c:pt>
                <c:pt idx="9">
                  <c:v>1315</c:v>
                </c:pt>
                <c:pt idx="10">
                  <c:v>920</c:v>
                </c:pt>
                <c:pt idx="11">
                  <c:v>1018</c:v>
                </c:pt>
              </c:numCache>
            </c:numRef>
          </c:val>
        </c:ser>
        <c:dLbls>
          <c:showLegendKey val="0"/>
          <c:showVal val="0"/>
          <c:showCatName val="0"/>
          <c:showSerName val="0"/>
          <c:showPercent val="0"/>
          <c:showBubbleSize val="0"/>
        </c:dLbls>
        <c:gapWidth val="150"/>
        <c:overlap val="100"/>
        <c:axId val="131761664"/>
        <c:axId val="131763584"/>
      </c:barChart>
      <c:catAx>
        <c:axId val="131761664"/>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763584"/>
        <c:crosses val="autoZero"/>
        <c:auto val="1"/>
        <c:lblAlgn val="ctr"/>
        <c:lblOffset val="100"/>
        <c:noMultiLvlLbl val="0"/>
      </c:catAx>
      <c:valAx>
        <c:axId val="131763584"/>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1761664"/>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'P20'!$R$40:$AD$40</c:f>
          <c:strCache>
            <c:ptCount val="1"/>
            <c:pt idx="0">
              <c:v>2013 - Number of firms from  indep 1-4</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manualLayout>
          <c:layoutTarget val="inner"/>
          <c:xMode val="edge"/>
          <c:yMode val="edge"/>
          <c:x val="4.8223407557926222E-2"/>
          <c:y val="0.14259881403713426"/>
          <c:w val="0.758321677532244"/>
          <c:h val="0.73998969573247797"/>
        </c:manualLayout>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'P20'!$S$43:$S$54</c:f>
              <c:numCache>
                <c:formatCode>#,##0</c:formatCode>
                <c:ptCount val="12"/>
                <c:pt idx="0">
                  <c:v>229</c:v>
                </c:pt>
                <c:pt idx="1">
                  <c:v>20973</c:v>
                </c:pt>
                <c:pt idx="2">
                  <c:v>32966</c:v>
                </c:pt>
                <c:pt idx="3">
                  <c:v>438</c:v>
                </c:pt>
                <c:pt idx="4">
                  <c:v>224</c:v>
                </c:pt>
                <c:pt idx="5">
                  <c:v>78</c:v>
                </c:pt>
                <c:pt idx="6">
                  <c:v>19</c:v>
                </c:pt>
                <c:pt idx="7">
                  <c:v>2</c:v>
                </c:pt>
                <c:pt idx="8">
                  <c:v>0</c:v>
                </c:pt>
                <c:pt idx="9">
                  <c:v>0</c:v>
                </c:pt>
                <c:pt idx="10">
                  <c:v>0</c:v>
                </c:pt>
                <c:pt idx="11">
                  <c:v>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'P20'!$T$43:$T$54</c:f>
              <c:numCache>
                <c:formatCode>#,##0</c:formatCode>
                <c:ptCount val="12"/>
                <c:pt idx="0">
                  <c:v>272</c:v>
                </c:pt>
                <c:pt idx="1">
                  <c:v>37700</c:v>
                </c:pt>
                <c:pt idx="2">
                  <c:v>278004</c:v>
                </c:pt>
                <c:pt idx="3">
                  <c:v>5464</c:v>
                </c:pt>
                <c:pt idx="4">
                  <c:v>2503</c:v>
                </c:pt>
                <c:pt idx="5">
                  <c:v>1161</c:v>
                </c:pt>
                <c:pt idx="6">
                  <c:v>245</c:v>
                </c:pt>
                <c:pt idx="7">
                  <c:v>13</c:v>
                </c:pt>
                <c:pt idx="8">
                  <c:v>4</c:v>
                </c:pt>
                <c:pt idx="9">
                  <c:v>0</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'P20'!$U$43:$U$54</c:f>
              <c:numCache>
                <c:formatCode>#,##0</c:formatCode>
                <c:ptCount val="12"/>
                <c:pt idx="0">
                  <c:v>100</c:v>
                </c:pt>
                <c:pt idx="1">
                  <c:v>15075</c:v>
                </c:pt>
                <c:pt idx="2">
                  <c:v>165602</c:v>
                </c:pt>
                <c:pt idx="3">
                  <c:v>8391</c:v>
                </c:pt>
                <c:pt idx="4">
                  <c:v>2894</c:v>
                </c:pt>
                <c:pt idx="5">
                  <c:v>965</c:v>
                </c:pt>
                <c:pt idx="6">
                  <c:v>133</c:v>
                </c:pt>
                <c:pt idx="7">
                  <c:v>7</c:v>
                </c:pt>
                <c:pt idx="8">
                  <c:v>2</c:v>
                </c:pt>
                <c:pt idx="9">
                  <c:v>0</c:v>
                </c:pt>
                <c:pt idx="10">
                  <c:v>0</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'P20'!$V$43:$V$54</c:f>
              <c:numCache>
                <c:formatCode>#,##0</c:formatCode>
                <c:ptCount val="12"/>
                <c:pt idx="0">
                  <c:v>134</c:v>
                </c:pt>
                <c:pt idx="1">
                  <c:v>21554</c:v>
                </c:pt>
                <c:pt idx="2">
                  <c:v>192287</c:v>
                </c:pt>
                <c:pt idx="3">
                  <c:v>26269</c:v>
                </c:pt>
                <c:pt idx="4">
                  <c:v>11443</c:v>
                </c:pt>
                <c:pt idx="5">
                  <c:v>3899</c:v>
                </c:pt>
                <c:pt idx="6">
                  <c:v>480</c:v>
                </c:pt>
                <c:pt idx="7">
                  <c:v>33</c:v>
                </c:pt>
                <c:pt idx="8">
                  <c:v>4</c:v>
                </c:pt>
                <c:pt idx="9">
                  <c:v>2</c:v>
                </c:pt>
                <c:pt idx="10">
                  <c:v>0</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'P20'!$W$43:$W$54</c:f>
              <c:numCache>
                <c:formatCode>#,##0</c:formatCode>
                <c:ptCount val="12"/>
                <c:pt idx="0">
                  <c:v>74</c:v>
                </c:pt>
                <c:pt idx="1">
                  <c:v>13479</c:v>
                </c:pt>
                <c:pt idx="2">
                  <c:v>84942</c:v>
                </c:pt>
                <c:pt idx="3">
                  <c:v>17546</c:v>
                </c:pt>
                <c:pt idx="4">
                  <c:v>8854</c:v>
                </c:pt>
                <c:pt idx="5">
                  <c:v>4328</c:v>
                </c:pt>
                <c:pt idx="6">
                  <c:v>692</c:v>
                </c:pt>
                <c:pt idx="7">
                  <c:v>48</c:v>
                </c:pt>
                <c:pt idx="8">
                  <c:v>11</c:v>
                </c:pt>
                <c:pt idx="9">
                  <c:v>0</c:v>
                </c:pt>
                <c:pt idx="10">
                  <c:v>0</c:v>
                </c:pt>
                <c:pt idx="11">
                  <c:v>1</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'P20'!$X$43:$X$54</c:f>
              <c:numCache>
                <c:formatCode>#,##0</c:formatCode>
                <c:ptCount val="12"/>
                <c:pt idx="0">
                  <c:v>87</c:v>
                </c:pt>
                <c:pt idx="1">
                  <c:v>17367</c:v>
                </c:pt>
                <c:pt idx="2">
                  <c:v>97176</c:v>
                </c:pt>
                <c:pt idx="3">
                  <c:v>16673</c:v>
                </c:pt>
                <c:pt idx="4">
                  <c:v>14895</c:v>
                </c:pt>
                <c:pt idx="5">
                  <c:v>10826</c:v>
                </c:pt>
                <c:pt idx="6">
                  <c:v>2500</c:v>
                </c:pt>
                <c:pt idx="7">
                  <c:v>180</c:v>
                </c:pt>
                <c:pt idx="8">
                  <c:v>35</c:v>
                </c:pt>
                <c:pt idx="9">
                  <c:v>2</c:v>
                </c:pt>
                <c:pt idx="10">
                  <c:v>0</c:v>
                </c:pt>
                <c:pt idx="11">
                  <c:v>0</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'P20'!$Y$43:$Y$54</c:f>
              <c:numCache>
                <c:formatCode>#,##0</c:formatCode>
                <c:ptCount val="12"/>
                <c:pt idx="0">
                  <c:v>12</c:v>
                </c:pt>
                <c:pt idx="1">
                  <c:v>3354</c:v>
                </c:pt>
                <c:pt idx="2">
                  <c:v>16790</c:v>
                </c:pt>
                <c:pt idx="3">
                  <c:v>2649</c:v>
                </c:pt>
                <c:pt idx="4">
                  <c:v>2234</c:v>
                </c:pt>
                <c:pt idx="5">
                  <c:v>2569</c:v>
                </c:pt>
                <c:pt idx="6">
                  <c:v>1281</c:v>
                </c:pt>
                <c:pt idx="7">
                  <c:v>113</c:v>
                </c:pt>
                <c:pt idx="8">
                  <c:v>27</c:v>
                </c:pt>
                <c:pt idx="9">
                  <c:v>4</c:v>
                </c:pt>
                <c:pt idx="10">
                  <c:v>0</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'P20'!$Z$43:$Z$54</c:f>
              <c:numCache>
                <c:formatCode>#,##0</c:formatCode>
                <c:ptCount val="12"/>
                <c:pt idx="0">
                  <c:v>7</c:v>
                </c:pt>
                <c:pt idx="1">
                  <c:v>1825</c:v>
                </c:pt>
                <c:pt idx="2">
                  <c:v>8079</c:v>
                </c:pt>
                <c:pt idx="3">
                  <c:v>1443</c:v>
                </c:pt>
                <c:pt idx="4">
                  <c:v>1285</c:v>
                </c:pt>
                <c:pt idx="5">
                  <c:v>1263</c:v>
                </c:pt>
                <c:pt idx="6">
                  <c:v>665</c:v>
                </c:pt>
                <c:pt idx="7">
                  <c:v>110</c:v>
                </c:pt>
                <c:pt idx="8">
                  <c:v>33</c:v>
                </c:pt>
                <c:pt idx="9">
                  <c:v>2</c:v>
                </c:pt>
                <c:pt idx="10">
                  <c:v>1</c:v>
                </c:pt>
                <c:pt idx="11">
                  <c:v>0</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'P20'!$AA$43:$AA$54</c:f>
              <c:numCache>
                <c:formatCode>#,##0</c:formatCode>
                <c:ptCount val="12"/>
                <c:pt idx="0">
                  <c:v>6</c:v>
                </c:pt>
                <c:pt idx="1">
                  <c:v>940</c:v>
                </c:pt>
                <c:pt idx="2">
                  <c:v>3525</c:v>
                </c:pt>
                <c:pt idx="3">
                  <c:v>799</c:v>
                </c:pt>
                <c:pt idx="4">
                  <c:v>723</c:v>
                </c:pt>
                <c:pt idx="5">
                  <c:v>699</c:v>
                </c:pt>
                <c:pt idx="6">
                  <c:v>348</c:v>
                </c:pt>
                <c:pt idx="7">
                  <c:v>64</c:v>
                </c:pt>
                <c:pt idx="8">
                  <c:v>28</c:v>
                </c:pt>
                <c:pt idx="9">
                  <c:v>3</c:v>
                </c:pt>
                <c:pt idx="10">
                  <c:v>0</c:v>
                </c:pt>
                <c:pt idx="11">
                  <c:v>0</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'P20'!$AB$43:$AB$54</c:f>
              <c:numCache>
                <c:formatCode>#,##0</c:formatCode>
                <c:ptCount val="12"/>
                <c:pt idx="0">
                  <c:v>3</c:v>
                </c:pt>
                <c:pt idx="1">
                  <c:v>209</c:v>
                </c:pt>
                <c:pt idx="2">
                  <c:v>666</c:v>
                </c:pt>
                <c:pt idx="3">
                  <c:v>162</c:v>
                </c:pt>
                <c:pt idx="4">
                  <c:v>195</c:v>
                </c:pt>
                <c:pt idx="5">
                  <c:v>213</c:v>
                </c:pt>
                <c:pt idx="6">
                  <c:v>111</c:v>
                </c:pt>
                <c:pt idx="7">
                  <c:v>7</c:v>
                </c:pt>
                <c:pt idx="8">
                  <c:v>12</c:v>
                </c:pt>
                <c:pt idx="9">
                  <c:v>1</c:v>
                </c:pt>
                <c:pt idx="10">
                  <c:v>2</c:v>
                </c:pt>
                <c:pt idx="11">
                  <c:v>0</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'P20'!$R$43:$R$54</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'P20'!$AC$43:$AC$54</c:f>
              <c:numCache>
                <c:formatCode>#,##0</c:formatCode>
                <c:ptCount val="12"/>
                <c:pt idx="0">
                  <c:v>1</c:v>
                </c:pt>
                <c:pt idx="1">
                  <c:v>125</c:v>
                </c:pt>
                <c:pt idx="2">
                  <c:v>284</c:v>
                </c:pt>
                <c:pt idx="3">
                  <c:v>87</c:v>
                </c:pt>
                <c:pt idx="4">
                  <c:v>97</c:v>
                </c:pt>
                <c:pt idx="5">
                  <c:v>129</c:v>
                </c:pt>
                <c:pt idx="6">
                  <c:v>112</c:v>
                </c:pt>
                <c:pt idx="7">
                  <c:v>4</c:v>
                </c:pt>
                <c:pt idx="8">
                  <c:v>7</c:v>
                </c:pt>
                <c:pt idx="9">
                  <c:v>12</c:v>
                </c:pt>
                <c:pt idx="10">
                  <c:v>5</c:v>
                </c:pt>
                <c:pt idx="11">
                  <c:v>4</c:v>
                </c:pt>
              </c:numCache>
            </c:numRef>
          </c:val>
        </c:ser>
        <c:dLbls>
          <c:showLegendKey val="0"/>
          <c:showVal val="0"/>
          <c:showCatName val="0"/>
          <c:showSerName val="0"/>
          <c:showPercent val="0"/>
          <c:showBubbleSize val="0"/>
        </c:dLbls>
        <c:gapWidth val="150"/>
        <c:overlap val="100"/>
        <c:axId val="131539328"/>
        <c:axId val="131541248"/>
      </c:barChart>
      <c:catAx>
        <c:axId val="131539328"/>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541248"/>
        <c:crosses val="autoZero"/>
        <c:auto val="1"/>
        <c:lblAlgn val="ctr"/>
        <c:lblOffset val="100"/>
        <c:noMultiLvlLbl val="0"/>
      </c:catAx>
      <c:valAx>
        <c:axId val="131541248"/>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1539328"/>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'P20'!$R$57:$AD$57</c:f>
          <c:strCache>
            <c:ptCount val="1"/>
            <c:pt idx="0">
              <c:v>2013 - Number of firms from  indep 5-49</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'P20'!$S$60:$S$71</c:f>
              <c:numCache>
                <c:formatCode>#,##0</c:formatCode>
                <c:ptCount val="12"/>
                <c:pt idx="0">
                  <c:v>8</c:v>
                </c:pt>
                <c:pt idx="1">
                  <c:v>974</c:v>
                </c:pt>
                <c:pt idx="2">
                  <c:v>1227</c:v>
                </c:pt>
                <c:pt idx="3">
                  <c:v>32</c:v>
                </c:pt>
                <c:pt idx="4">
                  <c:v>19</c:v>
                </c:pt>
                <c:pt idx="5">
                  <c:v>5</c:v>
                </c:pt>
                <c:pt idx="6">
                  <c:v>2</c:v>
                </c:pt>
                <c:pt idx="7">
                  <c:v>0</c:v>
                </c:pt>
                <c:pt idx="8">
                  <c:v>0</c:v>
                </c:pt>
                <c:pt idx="9">
                  <c:v>0</c:v>
                </c:pt>
                <c:pt idx="10">
                  <c:v>0</c:v>
                </c:pt>
                <c:pt idx="11">
                  <c:v>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'P20'!$T$60:$T$71</c:f>
              <c:numCache>
                <c:formatCode>#,##0</c:formatCode>
                <c:ptCount val="12"/>
                <c:pt idx="0">
                  <c:v>9</c:v>
                </c:pt>
                <c:pt idx="1">
                  <c:v>1379</c:v>
                </c:pt>
                <c:pt idx="2">
                  <c:v>9386</c:v>
                </c:pt>
                <c:pt idx="3">
                  <c:v>349</c:v>
                </c:pt>
                <c:pt idx="4">
                  <c:v>188</c:v>
                </c:pt>
                <c:pt idx="5">
                  <c:v>101</c:v>
                </c:pt>
                <c:pt idx="6">
                  <c:v>16</c:v>
                </c:pt>
                <c:pt idx="7">
                  <c:v>4</c:v>
                </c:pt>
                <c:pt idx="8">
                  <c:v>1</c:v>
                </c:pt>
                <c:pt idx="9">
                  <c:v>0</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'P20'!$U$60:$U$71</c:f>
              <c:numCache>
                <c:formatCode>#,##0</c:formatCode>
                <c:ptCount val="12"/>
                <c:pt idx="0">
                  <c:v>4</c:v>
                </c:pt>
                <c:pt idx="1">
                  <c:v>872</c:v>
                </c:pt>
                <c:pt idx="2">
                  <c:v>7739</c:v>
                </c:pt>
                <c:pt idx="3">
                  <c:v>425</c:v>
                </c:pt>
                <c:pt idx="4">
                  <c:v>210</c:v>
                </c:pt>
                <c:pt idx="5">
                  <c:v>114</c:v>
                </c:pt>
                <c:pt idx="6">
                  <c:v>20</c:v>
                </c:pt>
                <c:pt idx="7">
                  <c:v>10</c:v>
                </c:pt>
                <c:pt idx="8">
                  <c:v>0</c:v>
                </c:pt>
                <c:pt idx="9">
                  <c:v>0</c:v>
                </c:pt>
                <c:pt idx="10">
                  <c:v>0</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'P20'!$V$60:$V$71</c:f>
              <c:numCache>
                <c:formatCode>#,##0</c:formatCode>
                <c:ptCount val="12"/>
                <c:pt idx="0">
                  <c:v>12</c:v>
                </c:pt>
                <c:pt idx="1">
                  <c:v>2270</c:v>
                </c:pt>
                <c:pt idx="2">
                  <c:v>18301</c:v>
                </c:pt>
                <c:pt idx="3">
                  <c:v>1916</c:v>
                </c:pt>
                <c:pt idx="4">
                  <c:v>1072</c:v>
                </c:pt>
                <c:pt idx="5">
                  <c:v>507</c:v>
                </c:pt>
                <c:pt idx="6">
                  <c:v>80</c:v>
                </c:pt>
                <c:pt idx="7">
                  <c:v>22</c:v>
                </c:pt>
                <c:pt idx="8">
                  <c:v>3</c:v>
                </c:pt>
                <c:pt idx="9">
                  <c:v>3</c:v>
                </c:pt>
                <c:pt idx="10">
                  <c:v>0</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'P20'!$W$60:$W$71</c:f>
              <c:numCache>
                <c:formatCode>#,##0</c:formatCode>
                <c:ptCount val="12"/>
                <c:pt idx="0">
                  <c:v>15</c:v>
                </c:pt>
                <c:pt idx="1">
                  <c:v>2682</c:v>
                </c:pt>
                <c:pt idx="2">
                  <c:v>19326</c:v>
                </c:pt>
                <c:pt idx="3">
                  <c:v>3874</c:v>
                </c:pt>
                <c:pt idx="4">
                  <c:v>2337</c:v>
                </c:pt>
                <c:pt idx="5">
                  <c:v>1280</c:v>
                </c:pt>
                <c:pt idx="6">
                  <c:v>232</c:v>
                </c:pt>
                <c:pt idx="7">
                  <c:v>48</c:v>
                </c:pt>
                <c:pt idx="8">
                  <c:v>7</c:v>
                </c:pt>
                <c:pt idx="9">
                  <c:v>1</c:v>
                </c:pt>
                <c:pt idx="10">
                  <c:v>0</c:v>
                </c:pt>
                <c:pt idx="11">
                  <c:v>0</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'P20'!$X$60:$X$71</c:f>
              <c:numCache>
                <c:formatCode>#,##0</c:formatCode>
                <c:ptCount val="12"/>
                <c:pt idx="0">
                  <c:v>31</c:v>
                </c:pt>
                <c:pt idx="1">
                  <c:v>5057</c:v>
                </c:pt>
                <c:pt idx="2">
                  <c:v>36390</c:v>
                </c:pt>
                <c:pt idx="3">
                  <c:v>9527</c:v>
                </c:pt>
                <c:pt idx="4">
                  <c:v>8990</c:v>
                </c:pt>
                <c:pt idx="5">
                  <c:v>7747</c:v>
                </c:pt>
                <c:pt idx="6">
                  <c:v>1975</c:v>
                </c:pt>
                <c:pt idx="7">
                  <c:v>578</c:v>
                </c:pt>
                <c:pt idx="8">
                  <c:v>98</c:v>
                </c:pt>
                <c:pt idx="9">
                  <c:v>10</c:v>
                </c:pt>
                <c:pt idx="10">
                  <c:v>2</c:v>
                </c:pt>
                <c:pt idx="11">
                  <c:v>0</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'P20'!$Y$60:$Y$71</c:f>
              <c:numCache>
                <c:formatCode>#,##0</c:formatCode>
                <c:ptCount val="12"/>
                <c:pt idx="0">
                  <c:v>6</c:v>
                </c:pt>
                <c:pt idx="1">
                  <c:v>1011</c:v>
                </c:pt>
                <c:pt idx="2">
                  <c:v>6999</c:v>
                </c:pt>
                <c:pt idx="3">
                  <c:v>1773</c:v>
                </c:pt>
                <c:pt idx="4">
                  <c:v>1952</c:v>
                </c:pt>
                <c:pt idx="5">
                  <c:v>2727</c:v>
                </c:pt>
                <c:pt idx="6">
                  <c:v>1437</c:v>
                </c:pt>
                <c:pt idx="7">
                  <c:v>503</c:v>
                </c:pt>
                <c:pt idx="8">
                  <c:v>124</c:v>
                </c:pt>
                <c:pt idx="9">
                  <c:v>10</c:v>
                </c:pt>
                <c:pt idx="10">
                  <c:v>0</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'P20'!$Z$60:$Z$71</c:f>
              <c:numCache>
                <c:formatCode>#,##0</c:formatCode>
                <c:ptCount val="12"/>
                <c:pt idx="0">
                  <c:v>4</c:v>
                </c:pt>
                <c:pt idx="1">
                  <c:v>392</c:v>
                </c:pt>
                <c:pt idx="2">
                  <c:v>2990</c:v>
                </c:pt>
                <c:pt idx="3">
                  <c:v>798</c:v>
                </c:pt>
                <c:pt idx="4">
                  <c:v>923</c:v>
                </c:pt>
                <c:pt idx="5">
                  <c:v>1280</c:v>
                </c:pt>
                <c:pt idx="6">
                  <c:v>866</c:v>
                </c:pt>
                <c:pt idx="7">
                  <c:v>586</c:v>
                </c:pt>
                <c:pt idx="8">
                  <c:v>162</c:v>
                </c:pt>
                <c:pt idx="9">
                  <c:v>24</c:v>
                </c:pt>
                <c:pt idx="10">
                  <c:v>1</c:v>
                </c:pt>
                <c:pt idx="11">
                  <c:v>1</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'P20'!$AA$60:$AA$71</c:f>
              <c:numCache>
                <c:formatCode>#,##0</c:formatCode>
                <c:ptCount val="12"/>
                <c:pt idx="0">
                  <c:v>1</c:v>
                </c:pt>
                <c:pt idx="1">
                  <c:v>174</c:v>
                </c:pt>
                <c:pt idx="2">
                  <c:v>1157</c:v>
                </c:pt>
                <c:pt idx="3">
                  <c:v>309</c:v>
                </c:pt>
                <c:pt idx="4">
                  <c:v>349</c:v>
                </c:pt>
                <c:pt idx="5">
                  <c:v>471</c:v>
                </c:pt>
                <c:pt idx="6">
                  <c:v>368</c:v>
                </c:pt>
                <c:pt idx="7">
                  <c:v>319</c:v>
                </c:pt>
                <c:pt idx="8">
                  <c:v>239</c:v>
                </c:pt>
                <c:pt idx="9">
                  <c:v>26</c:v>
                </c:pt>
                <c:pt idx="10">
                  <c:v>3</c:v>
                </c:pt>
                <c:pt idx="11">
                  <c:v>1</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'P20'!$AB$60:$AB$71</c:f>
              <c:numCache>
                <c:formatCode>#,##0</c:formatCode>
                <c:ptCount val="12"/>
                <c:pt idx="0">
                  <c:v>0</c:v>
                </c:pt>
                <c:pt idx="1">
                  <c:v>29</c:v>
                </c:pt>
                <c:pt idx="2">
                  <c:v>182</c:v>
                </c:pt>
                <c:pt idx="3">
                  <c:v>45</c:v>
                </c:pt>
                <c:pt idx="4">
                  <c:v>45</c:v>
                </c:pt>
                <c:pt idx="5">
                  <c:v>93</c:v>
                </c:pt>
                <c:pt idx="6">
                  <c:v>78</c:v>
                </c:pt>
                <c:pt idx="7">
                  <c:v>67</c:v>
                </c:pt>
                <c:pt idx="8">
                  <c:v>64</c:v>
                </c:pt>
                <c:pt idx="9">
                  <c:v>34</c:v>
                </c:pt>
                <c:pt idx="10">
                  <c:v>5</c:v>
                </c:pt>
                <c:pt idx="11">
                  <c:v>2</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'P20'!$R$60:$R$71</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'P20'!$AC$60:$AC$71</c:f>
              <c:numCache>
                <c:formatCode>#,##0</c:formatCode>
                <c:ptCount val="12"/>
                <c:pt idx="0">
                  <c:v>1</c:v>
                </c:pt>
                <c:pt idx="1">
                  <c:v>17</c:v>
                </c:pt>
                <c:pt idx="2">
                  <c:v>50</c:v>
                </c:pt>
                <c:pt idx="3">
                  <c:v>15</c:v>
                </c:pt>
                <c:pt idx="4">
                  <c:v>21</c:v>
                </c:pt>
                <c:pt idx="5">
                  <c:v>36</c:v>
                </c:pt>
                <c:pt idx="6">
                  <c:v>26</c:v>
                </c:pt>
                <c:pt idx="7">
                  <c:v>35</c:v>
                </c:pt>
                <c:pt idx="8">
                  <c:v>39</c:v>
                </c:pt>
                <c:pt idx="9">
                  <c:v>20</c:v>
                </c:pt>
                <c:pt idx="10">
                  <c:v>11</c:v>
                </c:pt>
                <c:pt idx="11">
                  <c:v>7</c:v>
                </c:pt>
              </c:numCache>
            </c:numRef>
          </c:val>
        </c:ser>
        <c:dLbls>
          <c:showLegendKey val="0"/>
          <c:showVal val="0"/>
          <c:showCatName val="0"/>
          <c:showSerName val="0"/>
          <c:showPercent val="0"/>
          <c:showBubbleSize val="0"/>
        </c:dLbls>
        <c:gapWidth val="150"/>
        <c:overlap val="100"/>
        <c:axId val="131668608"/>
        <c:axId val="131674880"/>
      </c:barChart>
      <c:catAx>
        <c:axId val="131668608"/>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674880"/>
        <c:crosses val="autoZero"/>
        <c:auto val="1"/>
        <c:lblAlgn val="ctr"/>
        <c:lblOffset val="100"/>
        <c:noMultiLvlLbl val="0"/>
      </c:catAx>
      <c:valAx>
        <c:axId val="131674880"/>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1668608"/>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5019920655267"/>
          <c:y val="5.1400554097404488E-2"/>
          <c:w val="0.84049558991790574"/>
          <c:h val="0.69315215806357544"/>
        </c:manualLayout>
      </c:layout>
      <c:lineChart>
        <c:grouping val="standard"/>
        <c:varyColors val="0"/>
        <c:ser>
          <c:idx val="1"/>
          <c:order val="0"/>
          <c:tx>
            <c:strRef>
              <c:f>'P6'!$P$6</c:f>
              <c:strCache>
                <c:ptCount val="1"/>
                <c:pt idx="0">
                  <c:v>Independents</c:v>
                </c:pt>
              </c:strCache>
            </c:strRef>
          </c:tx>
          <c:spPr>
            <a:ln w="28575">
              <a:solidFill>
                <a:schemeClr val="accent1"/>
              </a:solidFill>
              <a:prstDash val="solid"/>
            </a:ln>
          </c:spPr>
          <c:marker>
            <c:symbol val="none"/>
          </c:marker>
          <c:cat>
            <c:strRef>
              <c:f>'P6'!$O$12:$O$22</c:f>
              <c:strCache>
                <c:ptCount val="11"/>
                <c:pt idx="0">
                  <c:v>N/A</c:v>
                </c:pt>
                <c:pt idx="1">
                  <c:v>1-2</c:v>
                </c:pt>
                <c:pt idx="2">
                  <c:v>3-4</c:v>
                </c:pt>
                <c:pt idx="3">
                  <c:v>5-9</c:v>
                </c:pt>
                <c:pt idx="4">
                  <c:v>10-19</c:v>
                </c:pt>
                <c:pt idx="5">
                  <c:v>20-49</c:v>
                </c:pt>
                <c:pt idx="6">
                  <c:v>50-99</c:v>
                </c:pt>
                <c:pt idx="7">
                  <c:v>100-199</c:v>
                </c:pt>
                <c:pt idx="8">
                  <c:v>200-499</c:v>
                </c:pt>
                <c:pt idx="9">
                  <c:v>500-999</c:v>
                </c:pt>
                <c:pt idx="10">
                  <c:v>1000&amp;+</c:v>
                </c:pt>
              </c:strCache>
            </c:strRef>
          </c:cat>
          <c:val>
            <c:numRef>
              <c:f>'P6'!$T$12:$T$22</c:f>
              <c:numCache>
                <c:formatCode>0%</c:formatCode>
                <c:ptCount val="11"/>
                <c:pt idx="0">
                  <c:v>0.36199500000000001</c:v>
                </c:pt>
                <c:pt idx="1">
                  <c:v>0.31540200000000002</c:v>
                </c:pt>
                <c:pt idx="2">
                  <c:v>0.20163700000000001</c:v>
                </c:pt>
                <c:pt idx="3">
                  <c:v>0.166352</c:v>
                </c:pt>
                <c:pt idx="4">
                  <c:v>0.13877200000000001</c:v>
                </c:pt>
                <c:pt idx="5">
                  <c:v>0.114579</c:v>
                </c:pt>
                <c:pt idx="6">
                  <c:v>9.0385999999999994E-2</c:v>
                </c:pt>
                <c:pt idx="7">
                  <c:v>9.0195999999999998E-2</c:v>
                </c:pt>
                <c:pt idx="8">
                  <c:v>0.115383</c:v>
                </c:pt>
                <c:pt idx="9">
                  <c:v>0.141541</c:v>
                </c:pt>
                <c:pt idx="10">
                  <c:v>0.20530300000000001</c:v>
                </c:pt>
              </c:numCache>
            </c:numRef>
          </c:val>
          <c:smooth val="0"/>
        </c:ser>
        <c:ser>
          <c:idx val="0"/>
          <c:order val="1"/>
          <c:tx>
            <c:strRef>
              <c:f>'P6'!$P$31</c:f>
              <c:strCache>
                <c:ptCount val="1"/>
                <c:pt idx="0">
                  <c:v>Groups simple</c:v>
                </c:pt>
              </c:strCache>
            </c:strRef>
          </c:tx>
          <c:spPr>
            <a:ln>
              <a:solidFill>
                <a:schemeClr val="accent6">
                  <a:lumMod val="75000"/>
                </a:schemeClr>
              </a:solidFill>
            </a:ln>
          </c:spPr>
          <c:marker>
            <c:symbol val="none"/>
          </c:marker>
          <c:val>
            <c:numRef>
              <c:f>'P6'!$T$37:$T$47</c:f>
              <c:numCache>
                <c:formatCode>0%</c:formatCode>
                <c:ptCount val="11"/>
                <c:pt idx="0">
                  <c:v>7.9029000000000002E-2</c:v>
                </c:pt>
                <c:pt idx="1">
                  <c:v>9.2780000000000001E-2</c:v>
                </c:pt>
                <c:pt idx="2">
                  <c:v>0.108697</c:v>
                </c:pt>
                <c:pt idx="3">
                  <c:v>0.116675</c:v>
                </c:pt>
                <c:pt idx="4">
                  <c:v>0.11090700000000001</c:v>
                </c:pt>
                <c:pt idx="5">
                  <c:v>8.1165000000000001E-2</c:v>
                </c:pt>
                <c:pt idx="6">
                  <c:v>6.1255999999999998E-2</c:v>
                </c:pt>
                <c:pt idx="7">
                  <c:v>6.1863000000000001E-2</c:v>
                </c:pt>
                <c:pt idx="8">
                  <c:v>5.4914999999999999E-2</c:v>
                </c:pt>
                <c:pt idx="9">
                  <c:v>9.2455999999999997E-2</c:v>
                </c:pt>
                <c:pt idx="10">
                  <c:v>0.14157500000000001</c:v>
                </c:pt>
              </c:numCache>
            </c:numRef>
          </c:val>
          <c:smooth val="0"/>
        </c:ser>
        <c:ser>
          <c:idx val="2"/>
          <c:order val="2"/>
          <c:tx>
            <c:strRef>
              <c:f>'P6'!$P$59</c:f>
              <c:strCache>
                <c:ptCount val="1"/>
                <c:pt idx="0">
                  <c:v>Groups medium</c:v>
                </c:pt>
              </c:strCache>
            </c:strRef>
          </c:tx>
          <c:spPr>
            <a:ln>
              <a:solidFill>
                <a:srgbClr val="FF0000"/>
              </a:solidFill>
              <a:prstDash val="sysDash"/>
            </a:ln>
          </c:spPr>
          <c:marker>
            <c:symbol val="none"/>
          </c:marker>
          <c:val>
            <c:numRef>
              <c:f>'P6'!$T$65:$T$75</c:f>
              <c:numCache>
                <c:formatCode>0%</c:formatCode>
                <c:ptCount val="11"/>
                <c:pt idx="0">
                  <c:v>6.6992999999999997E-2</c:v>
                </c:pt>
                <c:pt idx="1">
                  <c:v>5.7181999999999997E-2</c:v>
                </c:pt>
                <c:pt idx="2">
                  <c:v>5.8897999999999999E-2</c:v>
                </c:pt>
                <c:pt idx="3">
                  <c:v>6.9675000000000001E-2</c:v>
                </c:pt>
                <c:pt idx="4">
                  <c:v>6.9713999999999998E-2</c:v>
                </c:pt>
                <c:pt idx="5">
                  <c:v>6.4186000000000007E-2</c:v>
                </c:pt>
                <c:pt idx="6">
                  <c:v>5.2351000000000002E-2</c:v>
                </c:pt>
                <c:pt idx="7">
                  <c:v>4.7902E-2</c:v>
                </c:pt>
                <c:pt idx="8">
                  <c:v>5.7625000000000003E-2</c:v>
                </c:pt>
                <c:pt idx="9">
                  <c:v>5.9881999999999998E-2</c:v>
                </c:pt>
                <c:pt idx="10">
                  <c:v>7.3470999999999995E-2</c:v>
                </c:pt>
              </c:numCache>
            </c:numRef>
          </c:val>
          <c:smooth val="0"/>
        </c:ser>
        <c:ser>
          <c:idx val="3"/>
          <c:order val="3"/>
          <c:tx>
            <c:strRef>
              <c:f>'P6'!$P$87</c:f>
              <c:strCache>
                <c:ptCount val="1"/>
                <c:pt idx="0">
                  <c:v>Groups complex</c:v>
                </c:pt>
              </c:strCache>
            </c:strRef>
          </c:tx>
          <c:spPr>
            <a:ln>
              <a:solidFill>
                <a:srgbClr val="FF0000"/>
              </a:solidFill>
            </a:ln>
          </c:spPr>
          <c:marker>
            <c:symbol val="none"/>
          </c:marker>
          <c:val>
            <c:numRef>
              <c:f>'P6'!$T$93:$T$103</c:f>
              <c:numCache>
                <c:formatCode>0%</c:formatCode>
                <c:ptCount val="11"/>
                <c:pt idx="0">
                  <c:v>0.114978</c:v>
                </c:pt>
                <c:pt idx="1">
                  <c:v>5.7014000000000002E-2</c:v>
                </c:pt>
                <c:pt idx="2">
                  <c:v>5.9586E-2</c:v>
                </c:pt>
                <c:pt idx="3">
                  <c:v>8.9402999999999996E-2</c:v>
                </c:pt>
                <c:pt idx="4">
                  <c:v>8.4614999999999996E-2</c:v>
                </c:pt>
                <c:pt idx="5">
                  <c:v>6.3547000000000006E-2</c:v>
                </c:pt>
                <c:pt idx="6">
                  <c:v>5.3342000000000001E-2</c:v>
                </c:pt>
                <c:pt idx="7">
                  <c:v>4.4323000000000001E-2</c:v>
                </c:pt>
                <c:pt idx="8">
                  <c:v>3.9355000000000001E-2</c:v>
                </c:pt>
                <c:pt idx="9">
                  <c:v>4.5182E-2</c:v>
                </c:pt>
                <c:pt idx="10">
                  <c:v>3.1884000000000003E-2</c:v>
                </c:pt>
              </c:numCache>
            </c:numRef>
          </c:val>
          <c:smooth val="0"/>
        </c:ser>
        <c:dLbls>
          <c:showLegendKey val="0"/>
          <c:showVal val="0"/>
          <c:showCatName val="0"/>
          <c:showSerName val="0"/>
          <c:showPercent val="0"/>
          <c:showBubbleSize val="0"/>
        </c:dLbls>
        <c:marker val="1"/>
        <c:smooth val="0"/>
        <c:axId val="96134272"/>
        <c:axId val="96136192"/>
      </c:lineChart>
      <c:catAx>
        <c:axId val="96134272"/>
        <c:scaling>
          <c:orientation val="minMax"/>
        </c:scaling>
        <c:delete val="0"/>
        <c:axPos val="b"/>
        <c:title>
          <c:tx>
            <c:strRef>
              <c:f>'P6'!$P$5</c:f>
              <c:strCache>
                <c:ptCount val="1"/>
                <c:pt idx="0">
                  <c:v>Employment</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96136192"/>
        <c:crosses val="autoZero"/>
        <c:auto val="1"/>
        <c:lblAlgn val="ctr"/>
        <c:lblOffset val="100"/>
        <c:noMultiLvlLbl val="0"/>
      </c:catAx>
      <c:valAx>
        <c:axId val="96136192"/>
        <c:scaling>
          <c:orientation val="minMax"/>
        </c:scaling>
        <c:delete val="0"/>
        <c:axPos val="l"/>
        <c:title>
          <c:tx>
            <c:strRef>
              <c:f>'P6'!$V$5</c:f>
              <c:strCache>
                <c:ptCount val="1"/>
                <c:pt idx="0">
                  <c:v>Median cash/totass</c:v>
                </c:pt>
              </c:strCache>
            </c:strRef>
          </c:tx>
          <c:layout>
            <c:manualLayout>
              <c:xMode val="edge"/>
              <c:yMode val="edge"/>
              <c:x val="1.7737260220396407E-2"/>
              <c:y val="0.2904301545640128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96134272"/>
        <c:crosses val="autoZero"/>
        <c:crossBetween val="between"/>
      </c:valAx>
      <c:spPr>
        <a:noFill/>
        <a:ln w="25400">
          <a:noFill/>
        </a:ln>
      </c:spPr>
    </c:plotArea>
    <c:legend>
      <c:legendPos val="r"/>
      <c:layout>
        <c:manualLayout>
          <c:xMode val="edge"/>
          <c:yMode val="edge"/>
          <c:x val="0.62956922158557915"/>
          <c:y val="6.8504060221245694E-2"/>
          <c:w val="0.32005826859578274"/>
          <c:h val="0.33822425381583476"/>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'P20'!$R$74:$AD$74</c:f>
          <c:strCache>
            <c:ptCount val="1"/>
            <c:pt idx="0">
              <c:v>2013 - Number of firms from  indep 50-249</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'P20'!$S$77:$S$88</c:f>
              <c:numCache>
                <c:formatCode>#,##0</c:formatCode>
                <c:ptCount val="12"/>
                <c:pt idx="0">
                  <c:v>0</c:v>
                </c:pt>
                <c:pt idx="1">
                  <c:v>79</c:v>
                </c:pt>
                <c:pt idx="2">
                  <c:v>71</c:v>
                </c:pt>
                <c:pt idx="3">
                  <c:v>1</c:v>
                </c:pt>
                <c:pt idx="4">
                  <c:v>1</c:v>
                </c:pt>
                <c:pt idx="5">
                  <c:v>0</c:v>
                </c:pt>
                <c:pt idx="6">
                  <c:v>0</c:v>
                </c:pt>
                <c:pt idx="7">
                  <c:v>0</c:v>
                </c:pt>
                <c:pt idx="8">
                  <c:v>0</c:v>
                </c:pt>
                <c:pt idx="9">
                  <c:v>0</c:v>
                </c:pt>
                <c:pt idx="10">
                  <c:v>0</c:v>
                </c:pt>
                <c:pt idx="11">
                  <c:v>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'P20'!$T$77:$T$88</c:f>
              <c:numCache>
                <c:formatCode>#,##0</c:formatCode>
                <c:ptCount val="12"/>
                <c:pt idx="0">
                  <c:v>0</c:v>
                </c:pt>
                <c:pt idx="1">
                  <c:v>58</c:v>
                </c:pt>
                <c:pt idx="2">
                  <c:v>323</c:v>
                </c:pt>
                <c:pt idx="3">
                  <c:v>14</c:v>
                </c:pt>
                <c:pt idx="4">
                  <c:v>6</c:v>
                </c:pt>
                <c:pt idx="5">
                  <c:v>5</c:v>
                </c:pt>
                <c:pt idx="6">
                  <c:v>3</c:v>
                </c:pt>
                <c:pt idx="7">
                  <c:v>1</c:v>
                </c:pt>
                <c:pt idx="8">
                  <c:v>0</c:v>
                </c:pt>
                <c:pt idx="9">
                  <c:v>0</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'P20'!$U$77:$U$88</c:f>
              <c:numCache>
                <c:formatCode>#,##0</c:formatCode>
                <c:ptCount val="12"/>
                <c:pt idx="0">
                  <c:v>0</c:v>
                </c:pt>
                <c:pt idx="1">
                  <c:v>19</c:v>
                </c:pt>
                <c:pt idx="2">
                  <c:v>180</c:v>
                </c:pt>
                <c:pt idx="3">
                  <c:v>12</c:v>
                </c:pt>
                <c:pt idx="4">
                  <c:v>2</c:v>
                </c:pt>
                <c:pt idx="5">
                  <c:v>2</c:v>
                </c:pt>
                <c:pt idx="6">
                  <c:v>1</c:v>
                </c:pt>
                <c:pt idx="7">
                  <c:v>1</c:v>
                </c:pt>
                <c:pt idx="8">
                  <c:v>0</c:v>
                </c:pt>
                <c:pt idx="9">
                  <c:v>0</c:v>
                </c:pt>
                <c:pt idx="10">
                  <c:v>0</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'P20'!$V$77:$V$88</c:f>
              <c:numCache>
                <c:formatCode>#,##0</c:formatCode>
                <c:ptCount val="12"/>
                <c:pt idx="0">
                  <c:v>1</c:v>
                </c:pt>
                <c:pt idx="1">
                  <c:v>42</c:v>
                </c:pt>
                <c:pt idx="2">
                  <c:v>326</c:v>
                </c:pt>
                <c:pt idx="3">
                  <c:v>43</c:v>
                </c:pt>
                <c:pt idx="4">
                  <c:v>13</c:v>
                </c:pt>
                <c:pt idx="5">
                  <c:v>16</c:v>
                </c:pt>
                <c:pt idx="6">
                  <c:v>8</c:v>
                </c:pt>
                <c:pt idx="7">
                  <c:v>1</c:v>
                </c:pt>
                <c:pt idx="8">
                  <c:v>0</c:v>
                </c:pt>
                <c:pt idx="9">
                  <c:v>0</c:v>
                </c:pt>
                <c:pt idx="10">
                  <c:v>0</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'P20'!$W$77:$W$88</c:f>
              <c:numCache>
                <c:formatCode>#,##0</c:formatCode>
                <c:ptCount val="12"/>
                <c:pt idx="0">
                  <c:v>0</c:v>
                </c:pt>
                <c:pt idx="1">
                  <c:v>46</c:v>
                </c:pt>
                <c:pt idx="2">
                  <c:v>288</c:v>
                </c:pt>
                <c:pt idx="3">
                  <c:v>71</c:v>
                </c:pt>
                <c:pt idx="4">
                  <c:v>33</c:v>
                </c:pt>
                <c:pt idx="5">
                  <c:v>24</c:v>
                </c:pt>
                <c:pt idx="6">
                  <c:v>9</c:v>
                </c:pt>
                <c:pt idx="7">
                  <c:v>1</c:v>
                </c:pt>
                <c:pt idx="8">
                  <c:v>0</c:v>
                </c:pt>
                <c:pt idx="9">
                  <c:v>0</c:v>
                </c:pt>
                <c:pt idx="10">
                  <c:v>0</c:v>
                </c:pt>
                <c:pt idx="11">
                  <c:v>0</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'P20'!$X$77:$X$88</c:f>
              <c:numCache>
                <c:formatCode>#,##0</c:formatCode>
                <c:ptCount val="12"/>
                <c:pt idx="0">
                  <c:v>0</c:v>
                </c:pt>
                <c:pt idx="1">
                  <c:v>95</c:v>
                </c:pt>
                <c:pt idx="2">
                  <c:v>793</c:v>
                </c:pt>
                <c:pt idx="3">
                  <c:v>234</c:v>
                </c:pt>
                <c:pt idx="4">
                  <c:v>221</c:v>
                </c:pt>
                <c:pt idx="5">
                  <c:v>277</c:v>
                </c:pt>
                <c:pt idx="6">
                  <c:v>99</c:v>
                </c:pt>
                <c:pt idx="7">
                  <c:v>34</c:v>
                </c:pt>
                <c:pt idx="8">
                  <c:v>14</c:v>
                </c:pt>
                <c:pt idx="9">
                  <c:v>1</c:v>
                </c:pt>
                <c:pt idx="10">
                  <c:v>0</c:v>
                </c:pt>
                <c:pt idx="11">
                  <c:v>0</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'P20'!$Y$77:$Y$88</c:f>
              <c:numCache>
                <c:formatCode>#,##0</c:formatCode>
                <c:ptCount val="12"/>
                <c:pt idx="0">
                  <c:v>0</c:v>
                </c:pt>
                <c:pt idx="1">
                  <c:v>53</c:v>
                </c:pt>
                <c:pt idx="2">
                  <c:v>469</c:v>
                </c:pt>
                <c:pt idx="3">
                  <c:v>125</c:v>
                </c:pt>
                <c:pt idx="4">
                  <c:v>159</c:v>
                </c:pt>
                <c:pt idx="5">
                  <c:v>277</c:v>
                </c:pt>
                <c:pt idx="6">
                  <c:v>181</c:v>
                </c:pt>
                <c:pt idx="7">
                  <c:v>68</c:v>
                </c:pt>
                <c:pt idx="8">
                  <c:v>29</c:v>
                </c:pt>
                <c:pt idx="9">
                  <c:v>2</c:v>
                </c:pt>
                <c:pt idx="10">
                  <c:v>0</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'P20'!$Z$77:$Z$88</c:f>
              <c:numCache>
                <c:formatCode>#,##0</c:formatCode>
                <c:ptCount val="12"/>
                <c:pt idx="0">
                  <c:v>0</c:v>
                </c:pt>
                <c:pt idx="1">
                  <c:v>64</c:v>
                </c:pt>
                <c:pt idx="2">
                  <c:v>566</c:v>
                </c:pt>
                <c:pt idx="3">
                  <c:v>149</c:v>
                </c:pt>
                <c:pt idx="4">
                  <c:v>198</c:v>
                </c:pt>
                <c:pt idx="5">
                  <c:v>339</c:v>
                </c:pt>
                <c:pt idx="6">
                  <c:v>245</c:v>
                </c:pt>
                <c:pt idx="7">
                  <c:v>175</c:v>
                </c:pt>
                <c:pt idx="8">
                  <c:v>79</c:v>
                </c:pt>
                <c:pt idx="9">
                  <c:v>11</c:v>
                </c:pt>
                <c:pt idx="10">
                  <c:v>1</c:v>
                </c:pt>
                <c:pt idx="11">
                  <c:v>0</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'P20'!$AA$77:$AA$88</c:f>
              <c:numCache>
                <c:formatCode>#,##0</c:formatCode>
                <c:ptCount val="12"/>
                <c:pt idx="0">
                  <c:v>0</c:v>
                </c:pt>
                <c:pt idx="1">
                  <c:v>77</c:v>
                </c:pt>
                <c:pt idx="2">
                  <c:v>611</c:v>
                </c:pt>
                <c:pt idx="3">
                  <c:v>153</c:v>
                </c:pt>
                <c:pt idx="4">
                  <c:v>210</c:v>
                </c:pt>
                <c:pt idx="5">
                  <c:v>309</c:v>
                </c:pt>
                <c:pt idx="6">
                  <c:v>240</c:v>
                </c:pt>
                <c:pt idx="7">
                  <c:v>227</c:v>
                </c:pt>
                <c:pt idx="8">
                  <c:v>159</c:v>
                </c:pt>
                <c:pt idx="9">
                  <c:v>38</c:v>
                </c:pt>
                <c:pt idx="10">
                  <c:v>4</c:v>
                </c:pt>
                <c:pt idx="11">
                  <c:v>0</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'P20'!$AB$77:$AB$88</c:f>
              <c:numCache>
                <c:formatCode>#,##0</c:formatCode>
                <c:ptCount val="12"/>
                <c:pt idx="0">
                  <c:v>0</c:v>
                </c:pt>
                <c:pt idx="1">
                  <c:v>22</c:v>
                </c:pt>
                <c:pt idx="2">
                  <c:v>174</c:v>
                </c:pt>
                <c:pt idx="3">
                  <c:v>37</c:v>
                </c:pt>
                <c:pt idx="4">
                  <c:v>45</c:v>
                </c:pt>
                <c:pt idx="5">
                  <c:v>82</c:v>
                </c:pt>
                <c:pt idx="6">
                  <c:v>81</c:v>
                </c:pt>
                <c:pt idx="7">
                  <c:v>73</c:v>
                </c:pt>
                <c:pt idx="8">
                  <c:v>72</c:v>
                </c:pt>
                <c:pt idx="9">
                  <c:v>30</c:v>
                </c:pt>
                <c:pt idx="10">
                  <c:v>6</c:v>
                </c:pt>
                <c:pt idx="11">
                  <c:v>0</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'P20'!$R$77:$R$88</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'P20'!$AC$77:$AC$88</c:f>
              <c:numCache>
                <c:formatCode>#,##0</c:formatCode>
                <c:ptCount val="12"/>
                <c:pt idx="0">
                  <c:v>0</c:v>
                </c:pt>
                <c:pt idx="1">
                  <c:v>7</c:v>
                </c:pt>
                <c:pt idx="2">
                  <c:v>67</c:v>
                </c:pt>
                <c:pt idx="3">
                  <c:v>11</c:v>
                </c:pt>
                <c:pt idx="4">
                  <c:v>19</c:v>
                </c:pt>
                <c:pt idx="5">
                  <c:v>36</c:v>
                </c:pt>
                <c:pt idx="6">
                  <c:v>38</c:v>
                </c:pt>
                <c:pt idx="7">
                  <c:v>50</c:v>
                </c:pt>
                <c:pt idx="8">
                  <c:v>38</c:v>
                </c:pt>
                <c:pt idx="9">
                  <c:v>24</c:v>
                </c:pt>
                <c:pt idx="10">
                  <c:v>21</c:v>
                </c:pt>
                <c:pt idx="11">
                  <c:v>4</c:v>
                </c:pt>
              </c:numCache>
            </c:numRef>
          </c:val>
        </c:ser>
        <c:dLbls>
          <c:showLegendKey val="0"/>
          <c:showVal val="0"/>
          <c:showCatName val="0"/>
          <c:showSerName val="0"/>
          <c:showPercent val="0"/>
          <c:showBubbleSize val="0"/>
        </c:dLbls>
        <c:gapWidth val="150"/>
        <c:overlap val="100"/>
        <c:axId val="131810432"/>
        <c:axId val="131812352"/>
      </c:barChart>
      <c:catAx>
        <c:axId val="131810432"/>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812352"/>
        <c:crosses val="autoZero"/>
        <c:auto val="1"/>
        <c:lblAlgn val="ctr"/>
        <c:lblOffset val="100"/>
        <c:noMultiLvlLbl val="0"/>
      </c:catAx>
      <c:valAx>
        <c:axId val="131812352"/>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1810432"/>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'P20'!$R$91:$AD$91</c:f>
          <c:strCache>
            <c:ptCount val="1"/>
            <c:pt idx="0">
              <c:v>2013 - Number of firms from  indep 250+</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'P20'!$S$94:$S$105</c:f>
              <c:numCache>
                <c:formatCode>#,##0</c:formatCode>
                <c:ptCount val="12"/>
                <c:pt idx="0">
                  <c:v>0</c:v>
                </c:pt>
                <c:pt idx="1">
                  <c:v>10</c:v>
                </c:pt>
                <c:pt idx="2">
                  <c:v>9</c:v>
                </c:pt>
                <c:pt idx="3">
                  <c:v>0</c:v>
                </c:pt>
                <c:pt idx="4">
                  <c:v>0</c:v>
                </c:pt>
                <c:pt idx="5">
                  <c:v>0</c:v>
                </c:pt>
                <c:pt idx="6">
                  <c:v>0</c:v>
                </c:pt>
                <c:pt idx="7">
                  <c:v>0</c:v>
                </c:pt>
                <c:pt idx="8">
                  <c:v>1</c:v>
                </c:pt>
                <c:pt idx="9">
                  <c:v>0</c:v>
                </c:pt>
                <c:pt idx="10">
                  <c:v>0</c:v>
                </c:pt>
                <c:pt idx="11">
                  <c:v>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'P20'!$T$94:$T$105</c:f>
              <c:numCache>
                <c:formatCode>#,##0</c:formatCode>
                <c:ptCount val="12"/>
                <c:pt idx="0">
                  <c:v>0</c:v>
                </c:pt>
                <c:pt idx="1">
                  <c:v>6</c:v>
                </c:pt>
                <c:pt idx="2">
                  <c:v>45</c:v>
                </c:pt>
                <c:pt idx="3">
                  <c:v>3</c:v>
                </c:pt>
                <c:pt idx="4">
                  <c:v>1</c:v>
                </c:pt>
                <c:pt idx="5">
                  <c:v>0</c:v>
                </c:pt>
                <c:pt idx="6">
                  <c:v>0</c:v>
                </c:pt>
                <c:pt idx="7">
                  <c:v>0</c:v>
                </c:pt>
                <c:pt idx="8">
                  <c:v>0</c:v>
                </c:pt>
                <c:pt idx="9">
                  <c:v>0</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'P20'!$U$94:$U$105</c:f>
              <c:numCache>
                <c:formatCode>#,##0</c:formatCode>
                <c:ptCount val="12"/>
                <c:pt idx="0">
                  <c:v>0</c:v>
                </c:pt>
                <c:pt idx="1">
                  <c:v>2</c:v>
                </c:pt>
                <c:pt idx="2">
                  <c:v>27</c:v>
                </c:pt>
                <c:pt idx="3">
                  <c:v>2</c:v>
                </c:pt>
                <c:pt idx="4">
                  <c:v>1</c:v>
                </c:pt>
                <c:pt idx="5">
                  <c:v>1</c:v>
                </c:pt>
                <c:pt idx="6">
                  <c:v>0</c:v>
                </c:pt>
                <c:pt idx="7">
                  <c:v>0</c:v>
                </c:pt>
                <c:pt idx="8">
                  <c:v>0</c:v>
                </c:pt>
                <c:pt idx="9">
                  <c:v>0</c:v>
                </c:pt>
                <c:pt idx="10">
                  <c:v>0</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'P20'!$V$94:$V$105</c:f>
              <c:numCache>
                <c:formatCode>#,##0</c:formatCode>
                <c:ptCount val="12"/>
                <c:pt idx="0">
                  <c:v>0</c:v>
                </c:pt>
                <c:pt idx="1">
                  <c:v>5</c:v>
                </c:pt>
                <c:pt idx="2">
                  <c:v>37</c:v>
                </c:pt>
                <c:pt idx="3">
                  <c:v>6</c:v>
                </c:pt>
                <c:pt idx="4">
                  <c:v>4</c:v>
                </c:pt>
                <c:pt idx="5">
                  <c:v>2</c:v>
                </c:pt>
                <c:pt idx="6">
                  <c:v>0</c:v>
                </c:pt>
                <c:pt idx="7">
                  <c:v>0</c:v>
                </c:pt>
                <c:pt idx="8">
                  <c:v>0</c:v>
                </c:pt>
                <c:pt idx="9">
                  <c:v>0</c:v>
                </c:pt>
                <c:pt idx="10">
                  <c:v>0</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'P20'!$W$94:$W$105</c:f>
              <c:numCache>
                <c:formatCode>#,##0</c:formatCode>
                <c:ptCount val="12"/>
                <c:pt idx="0">
                  <c:v>0</c:v>
                </c:pt>
                <c:pt idx="1">
                  <c:v>5</c:v>
                </c:pt>
                <c:pt idx="2">
                  <c:v>22</c:v>
                </c:pt>
                <c:pt idx="3">
                  <c:v>5</c:v>
                </c:pt>
                <c:pt idx="4">
                  <c:v>4</c:v>
                </c:pt>
                <c:pt idx="5">
                  <c:v>2</c:v>
                </c:pt>
                <c:pt idx="6">
                  <c:v>0</c:v>
                </c:pt>
                <c:pt idx="7">
                  <c:v>0</c:v>
                </c:pt>
                <c:pt idx="8">
                  <c:v>0</c:v>
                </c:pt>
                <c:pt idx="9">
                  <c:v>0</c:v>
                </c:pt>
                <c:pt idx="10">
                  <c:v>0</c:v>
                </c:pt>
                <c:pt idx="11">
                  <c:v>0</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'P20'!$X$94:$X$105</c:f>
              <c:numCache>
                <c:formatCode>#,##0</c:formatCode>
                <c:ptCount val="12"/>
                <c:pt idx="0">
                  <c:v>0</c:v>
                </c:pt>
                <c:pt idx="1">
                  <c:v>9</c:v>
                </c:pt>
                <c:pt idx="2">
                  <c:v>47</c:v>
                </c:pt>
                <c:pt idx="3">
                  <c:v>10</c:v>
                </c:pt>
                <c:pt idx="4">
                  <c:v>10</c:v>
                </c:pt>
                <c:pt idx="5">
                  <c:v>13</c:v>
                </c:pt>
                <c:pt idx="6">
                  <c:v>4</c:v>
                </c:pt>
                <c:pt idx="7">
                  <c:v>2</c:v>
                </c:pt>
                <c:pt idx="8">
                  <c:v>0</c:v>
                </c:pt>
                <c:pt idx="9">
                  <c:v>0</c:v>
                </c:pt>
                <c:pt idx="10">
                  <c:v>0</c:v>
                </c:pt>
                <c:pt idx="11">
                  <c:v>0</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'P20'!$Y$94:$Y$105</c:f>
              <c:numCache>
                <c:formatCode>#,##0</c:formatCode>
                <c:ptCount val="12"/>
                <c:pt idx="0">
                  <c:v>0</c:v>
                </c:pt>
                <c:pt idx="1">
                  <c:v>2</c:v>
                </c:pt>
                <c:pt idx="2">
                  <c:v>11</c:v>
                </c:pt>
                <c:pt idx="3">
                  <c:v>7</c:v>
                </c:pt>
                <c:pt idx="4">
                  <c:v>10</c:v>
                </c:pt>
                <c:pt idx="5">
                  <c:v>14</c:v>
                </c:pt>
                <c:pt idx="6">
                  <c:v>10</c:v>
                </c:pt>
                <c:pt idx="7">
                  <c:v>4</c:v>
                </c:pt>
                <c:pt idx="8">
                  <c:v>1</c:v>
                </c:pt>
                <c:pt idx="9">
                  <c:v>0</c:v>
                </c:pt>
                <c:pt idx="10">
                  <c:v>0</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'P20'!$Z$94:$Z$105</c:f>
              <c:numCache>
                <c:formatCode>#,##0</c:formatCode>
                <c:ptCount val="12"/>
                <c:pt idx="0">
                  <c:v>0</c:v>
                </c:pt>
                <c:pt idx="1">
                  <c:v>2</c:v>
                </c:pt>
                <c:pt idx="2">
                  <c:v>15</c:v>
                </c:pt>
                <c:pt idx="3">
                  <c:v>7</c:v>
                </c:pt>
                <c:pt idx="4">
                  <c:v>9</c:v>
                </c:pt>
                <c:pt idx="5">
                  <c:v>12</c:v>
                </c:pt>
                <c:pt idx="6">
                  <c:v>15</c:v>
                </c:pt>
                <c:pt idx="7">
                  <c:v>12</c:v>
                </c:pt>
                <c:pt idx="8">
                  <c:v>5</c:v>
                </c:pt>
                <c:pt idx="9">
                  <c:v>0</c:v>
                </c:pt>
                <c:pt idx="10">
                  <c:v>0</c:v>
                </c:pt>
                <c:pt idx="11">
                  <c:v>0</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'P20'!$AA$94:$AA$105</c:f>
              <c:numCache>
                <c:formatCode>#,##0</c:formatCode>
                <c:ptCount val="12"/>
                <c:pt idx="0">
                  <c:v>0</c:v>
                </c:pt>
                <c:pt idx="1">
                  <c:v>3</c:v>
                </c:pt>
                <c:pt idx="2">
                  <c:v>17</c:v>
                </c:pt>
                <c:pt idx="3">
                  <c:v>7</c:v>
                </c:pt>
                <c:pt idx="4">
                  <c:v>16</c:v>
                </c:pt>
                <c:pt idx="5">
                  <c:v>22</c:v>
                </c:pt>
                <c:pt idx="6">
                  <c:v>36</c:v>
                </c:pt>
                <c:pt idx="7">
                  <c:v>27</c:v>
                </c:pt>
                <c:pt idx="8">
                  <c:v>14</c:v>
                </c:pt>
                <c:pt idx="9">
                  <c:v>2</c:v>
                </c:pt>
                <c:pt idx="10">
                  <c:v>1</c:v>
                </c:pt>
                <c:pt idx="11">
                  <c:v>0</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'P20'!$AB$94:$AB$105</c:f>
              <c:numCache>
                <c:formatCode>#,##0</c:formatCode>
                <c:ptCount val="12"/>
                <c:pt idx="0">
                  <c:v>0</c:v>
                </c:pt>
                <c:pt idx="1">
                  <c:v>1</c:v>
                </c:pt>
                <c:pt idx="2">
                  <c:v>14</c:v>
                </c:pt>
                <c:pt idx="3">
                  <c:v>5</c:v>
                </c:pt>
                <c:pt idx="4">
                  <c:v>8</c:v>
                </c:pt>
                <c:pt idx="5">
                  <c:v>11</c:v>
                </c:pt>
                <c:pt idx="6">
                  <c:v>14</c:v>
                </c:pt>
                <c:pt idx="7">
                  <c:v>16</c:v>
                </c:pt>
                <c:pt idx="8">
                  <c:v>14</c:v>
                </c:pt>
                <c:pt idx="9">
                  <c:v>6</c:v>
                </c:pt>
                <c:pt idx="10">
                  <c:v>0</c:v>
                </c:pt>
                <c:pt idx="11">
                  <c:v>0</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'P20'!$R$94:$R$105</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'P20'!$AC$94:$AC$105</c:f>
              <c:numCache>
                <c:formatCode>#,##0</c:formatCode>
                <c:ptCount val="12"/>
                <c:pt idx="0">
                  <c:v>0</c:v>
                </c:pt>
                <c:pt idx="1">
                  <c:v>5</c:v>
                </c:pt>
                <c:pt idx="2">
                  <c:v>12</c:v>
                </c:pt>
                <c:pt idx="3">
                  <c:v>7</c:v>
                </c:pt>
                <c:pt idx="4">
                  <c:v>4</c:v>
                </c:pt>
                <c:pt idx="5">
                  <c:v>12</c:v>
                </c:pt>
                <c:pt idx="6">
                  <c:v>11</c:v>
                </c:pt>
                <c:pt idx="7">
                  <c:v>17</c:v>
                </c:pt>
                <c:pt idx="8">
                  <c:v>29</c:v>
                </c:pt>
                <c:pt idx="9">
                  <c:v>26</c:v>
                </c:pt>
                <c:pt idx="10">
                  <c:v>12</c:v>
                </c:pt>
                <c:pt idx="11">
                  <c:v>8</c:v>
                </c:pt>
              </c:numCache>
            </c:numRef>
          </c:val>
        </c:ser>
        <c:dLbls>
          <c:showLegendKey val="0"/>
          <c:showVal val="0"/>
          <c:showCatName val="0"/>
          <c:showSerName val="0"/>
          <c:showPercent val="0"/>
          <c:showBubbleSize val="0"/>
        </c:dLbls>
        <c:gapWidth val="150"/>
        <c:overlap val="100"/>
        <c:axId val="132235264"/>
        <c:axId val="132237184"/>
      </c:barChart>
      <c:catAx>
        <c:axId val="132235264"/>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237184"/>
        <c:crosses val="autoZero"/>
        <c:auto val="1"/>
        <c:lblAlgn val="ctr"/>
        <c:lblOffset val="100"/>
        <c:noMultiLvlLbl val="0"/>
      </c:catAx>
      <c:valAx>
        <c:axId val="132237184"/>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235264"/>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'P20'!$R$108:$AD$108</c:f>
          <c:strCache>
            <c:ptCount val="1"/>
            <c:pt idx="0">
              <c:v>2013 - Number of firms from  group simple</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'P20'!$S$111:$S$122</c:f>
              <c:numCache>
                <c:formatCode>#,##0</c:formatCode>
                <c:ptCount val="12"/>
                <c:pt idx="0">
                  <c:v>23</c:v>
                </c:pt>
                <c:pt idx="1">
                  <c:v>7787</c:v>
                </c:pt>
                <c:pt idx="2">
                  <c:v>2961</c:v>
                </c:pt>
                <c:pt idx="3">
                  <c:v>39</c:v>
                </c:pt>
                <c:pt idx="4">
                  <c:v>38</c:v>
                </c:pt>
                <c:pt idx="5">
                  <c:v>25</c:v>
                </c:pt>
                <c:pt idx="6">
                  <c:v>12</c:v>
                </c:pt>
                <c:pt idx="7">
                  <c:v>2</c:v>
                </c:pt>
                <c:pt idx="8">
                  <c:v>2</c:v>
                </c:pt>
                <c:pt idx="9">
                  <c:v>0</c:v>
                </c:pt>
                <c:pt idx="10">
                  <c:v>1</c:v>
                </c:pt>
                <c:pt idx="11">
                  <c:v>0</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'P20'!$T$111:$T$122</c:f>
              <c:numCache>
                <c:formatCode>#,##0</c:formatCode>
                <c:ptCount val="12"/>
                <c:pt idx="0">
                  <c:v>9</c:v>
                </c:pt>
                <c:pt idx="1">
                  <c:v>3719</c:v>
                </c:pt>
                <c:pt idx="2">
                  <c:v>7492</c:v>
                </c:pt>
                <c:pt idx="3">
                  <c:v>316</c:v>
                </c:pt>
                <c:pt idx="4">
                  <c:v>245</c:v>
                </c:pt>
                <c:pt idx="5">
                  <c:v>208</c:v>
                </c:pt>
                <c:pt idx="6">
                  <c:v>82</c:v>
                </c:pt>
                <c:pt idx="7">
                  <c:v>46</c:v>
                </c:pt>
                <c:pt idx="8">
                  <c:v>13</c:v>
                </c:pt>
                <c:pt idx="9">
                  <c:v>1</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'P20'!$U$111:$U$122</c:f>
              <c:numCache>
                <c:formatCode>#,##0</c:formatCode>
                <c:ptCount val="12"/>
                <c:pt idx="0">
                  <c:v>2</c:v>
                </c:pt>
                <c:pt idx="1">
                  <c:v>870</c:v>
                </c:pt>
                <c:pt idx="2">
                  <c:v>3312</c:v>
                </c:pt>
                <c:pt idx="3">
                  <c:v>214</c:v>
                </c:pt>
                <c:pt idx="4">
                  <c:v>138</c:v>
                </c:pt>
                <c:pt idx="5">
                  <c:v>110</c:v>
                </c:pt>
                <c:pt idx="6">
                  <c:v>41</c:v>
                </c:pt>
                <c:pt idx="7">
                  <c:v>18</c:v>
                </c:pt>
                <c:pt idx="8">
                  <c:v>7</c:v>
                </c:pt>
                <c:pt idx="9">
                  <c:v>1</c:v>
                </c:pt>
                <c:pt idx="10">
                  <c:v>0</c:v>
                </c:pt>
                <c:pt idx="11">
                  <c:v>1</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'P20'!$V$111:$V$122</c:f>
              <c:numCache>
                <c:formatCode>#,##0</c:formatCode>
                <c:ptCount val="12"/>
                <c:pt idx="0">
                  <c:v>4</c:v>
                </c:pt>
                <c:pt idx="1">
                  <c:v>1544</c:v>
                </c:pt>
                <c:pt idx="2">
                  <c:v>6211</c:v>
                </c:pt>
                <c:pt idx="3">
                  <c:v>713</c:v>
                </c:pt>
                <c:pt idx="4">
                  <c:v>426</c:v>
                </c:pt>
                <c:pt idx="5">
                  <c:v>331</c:v>
                </c:pt>
                <c:pt idx="6">
                  <c:v>104</c:v>
                </c:pt>
                <c:pt idx="7">
                  <c:v>37</c:v>
                </c:pt>
                <c:pt idx="8">
                  <c:v>12</c:v>
                </c:pt>
                <c:pt idx="9">
                  <c:v>2</c:v>
                </c:pt>
                <c:pt idx="10">
                  <c:v>2</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'P20'!$W$111:$W$122</c:f>
              <c:numCache>
                <c:formatCode>#,##0</c:formatCode>
                <c:ptCount val="12"/>
                <c:pt idx="0">
                  <c:v>4</c:v>
                </c:pt>
                <c:pt idx="1">
                  <c:v>1350</c:v>
                </c:pt>
                <c:pt idx="2">
                  <c:v>5960</c:v>
                </c:pt>
                <c:pt idx="3">
                  <c:v>1177</c:v>
                </c:pt>
                <c:pt idx="4">
                  <c:v>691</c:v>
                </c:pt>
                <c:pt idx="5">
                  <c:v>437</c:v>
                </c:pt>
                <c:pt idx="6">
                  <c:v>139</c:v>
                </c:pt>
                <c:pt idx="7">
                  <c:v>58</c:v>
                </c:pt>
                <c:pt idx="8">
                  <c:v>21</c:v>
                </c:pt>
                <c:pt idx="9">
                  <c:v>3</c:v>
                </c:pt>
                <c:pt idx="10">
                  <c:v>1</c:v>
                </c:pt>
                <c:pt idx="11">
                  <c:v>1</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'P20'!$X$111:$X$122</c:f>
              <c:numCache>
                <c:formatCode>#,##0</c:formatCode>
                <c:ptCount val="12"/>
                <c:pt idx="0">
                  <c:v>6</c:v>
                </c:pt>
                <c:pt idx="1">
                  <c:v>4133</c:v>
                </c:pt>
                <c:pt idx="2">
                  <c:v>16769</c:v>
                </c:pt>
                <c:pt idx="3">
                  <c:v>3751</c:v>
                </c:pt>
                <c:pt idx="4">
                  <c:v>3691</c:v>
                </c:pt>
                <c:pt idx="5">
                  <c:v>3352</c:v>
                </c:pt>
                <c:pt idx="6">
                  <c:v>979</c:v>
                </c:pt>
                <c:pt idx="7">
                  <c:v>303</c:v>
                </c:pt>
                <c:pt idx="8">
                  <c:v>96</c:v>
                </c:pt>
                <c:pt idx="9">
                  <c:v>12</c:v>
                </c:pt>
                <c:pt idx="10">
                  <c:v>0</c:v>
                </c:pt>
                <c:pt idx="11">
                  <c:v>0</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'P20'!$Y$111:$Y$122</c:f>
              <c:numCache>
                <c:formatCode>#,##0</c:formatCode>
                <c:ptCount val="12"/>
                <c:pt idx="0">
                  <c:v>1</c:v>
                </c:pt>
                <c:pt idx="1">
                  <c:v>1665</c:v>
                </c:pt>
                <c:pt idx="2">
                  <c:v>6543</c:v>
                </c:pt>
                <c:pt idx="3">
                  <c:v>1470</c:v>
                </c:pt>
                <c:pt idx="4">
                  <c:v>1651</c:v>
                </c:pt>
                <c:pt idx="5">
                  <c:v>2097</c:v>
                </c:pt>
                <c:pt idx="6">
                  <c:v>1128</c:v>
                </c:pt>
                <c:pt idx="7">
                  <c:v>356</c:v>
                </c:pt>
                <c:pt idx="8">
                  <c:v>104</c:v>
                </c:pt>
                <c:pt idx="9">
                  <c:v>13</c:v>
                </c:pt>
                <c:pt idx="10">
                  <c:v>2</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'P20'!$Z$111:$Z$122</c:f>
              <c:numCache>
                <c:formatCode>#,##0</c:formatCode>
                <c:ptCount val="12"/>
                <c:pt idx="0">
                  <c:v>5</c:v>
                </c:pt>
                <c:pt idx="1">
                  <c:v>1203</c:v>
                </c:pt>
                <c:pt idx="2">
                  <c:v>4833</c:v>
                </c:pt>
                <c:pt idx="3">
                  <c:v>1091</c:v>
                </c:pt>
                <c:pt idx="4">
                  <c:v>1226</c:v>
                </c:pt>
                <c:pt idx="5">
                  <c:v>1613</c:v>
                </c:pt>
                <c:pt idx="6">
                  <c:v>1144</c:v>
                </c:pt>
                <c:pt idx="7">
                  <c:v>645</c:v>
                </c:pt>
                <c:pt idx="8">
                  <c:v>192</c:v>
                </c:pt>
                <c:pt idx="9">
                  <c:v>30</c:v>
                </c:pt>
                <c:pt idx="10">
                  <c:v>5</c:v>
                </c:pt>
                <c:pt idx="11">
                  <c:v>1</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'P20'!$AA$111:$AA$122</c:f>
              <c:numCache>
                <c:formatCode>#,##0</c:formatCode>
                <c:ptCount val="12"/>
                <c:pt idx="0">
                  <c:v>1</c:v>
                </c:pt>
                <c:pt idx="1">
                  <c:v>898</c:v>
                </c:pt>
                <c:pt idx="2">
                  <c:v>3301</c:v>
                </c:pt>
                <c:pt idx="3">
                  <c:v>791</c:v>
                </c:pt>
                <c:pt idx="4">
                  <c:v>861</c:v>
                </c:pt>
                <c:pt idx="5">
                  <c:v>1366</c:v>
                </c:pt>
                <c:pt idx="6">
                  <c:v>940</c:v>
                </c:pt>
                <c:pt idx="7">
                  <c:v>740</c:v>
                </c:pt>
                <c:pt idx="8">
                  <c:v>480</c:v>
                </c:pt>
                <c:pt idx="9">
                  <c:v>63</c:v>
                </c:pt>
                <c:pt idx="10">
                  <c:v>9</c:v>
                </c:pt>
                <c:pt idx="11">
                  <c:v>3</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'P20'!$AB$111:$AB$122</c:f>
              <c:numCache>
                <c:formatCode>#,##0</c:formatCode>
                <c:ptCount val="12"/>
                <c:pt idx="0">
                  <c:v>1</c:v>
                </c:pt>
                <c:pt idx="1">
                  <c:v>332</c:v>
                </c:pt>
                <c:pt idx="2">
                  <c:v>886</c:v>
                </c:pt>
                <c:pt idx="3">
                  <c:v>276</c:v>
                </c:pt>
                <c:pt idx="4">
                  <c:v>370</c:v>
                </c:pt>
                <c:pt idx="5">
                  <c:v>473</c:v>
                </c:pt>
                <c:pt idx="6">
                  <c:v>393</c:v>
                </c:pt>
                <c:pt idx="7">
                  <c:v>327</c:v>
                </c:pt>
                <c:pt idx="8">
                  <c:v>303</c:v>
                </c:pt>
                <c:pt idx="9">
                  <c:v>93</c:v>
                </c:pt>
                <c:pt idx="10">
                  <c:v>19</c:v>
                </c:pt>
                <c:pt idx="11">
                  <c:v>3</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'P20'!$R$111:$R$122</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'P20'!$AC$111:$AC$122</c:f>
              <c:numCache>
                <c:formatCode>#,##0</c:formatCode>
                <c:ptCount val="12"/>
                <c:pt idx="0">
                  <c:v>0</c:v>
                </c:pt>
                <c:pt idx="1">
                  <c:v>360</c:v>
                </c:pt>
                <c:pt idx="2">
                  <c:v>488</c:v>
                </c:pt>
                <c:pt idx="3">
                  <c:v>130</c:v>
                </c:pt>
                <c:pt idx="4">
                  <c:v>185</c:v>
                </c:pt>
                <c:pt idx="5">
                  <c:v>332</c:v>
                </c:pt>
                <c:pt idx="6">
                  <c:v>297</c:v>
                </c:pt>
                <c:pt idx="7">
                  <c:v>324</c:v>
                </c:pt>
                <c:pt idx="8">
                  <c:v>337</c:v>
                </c:pt>
                <c:pt idx="9">
                  <c:v>143</c:v>
                </c:pt>
                <c:pt idx="10">
                  <c:v>83</c:v>
                </c:pt>
                <c:pt idx="11">
                  <c:v>49</c:v>
                </c:pt>
              </c:numCache>
            </c:numRef>
          </c:val>
        </c:ser>
        <c:dLbls>
          <c:showLegendKey val="0"/>
          <c:showVal val="0"/>
          <c:showCatName val="0"/>
          <c:showSerName val="0"/>
          <c:showPercent val="0"/>
          <c:showBubbleSize val="0"/>
        </c:dLbls>
        <c:gapWidth val="150"/>
        <c:overlap val="100"/>
        <c:axId val="132311296"/>
        <c:axId val="131924352"/>
      </c:barChart>
      <c:catAx>
        <c:axId val="132311296"/>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924352"/>
        <c:crosses val="autoZero"/>
        <c:auto val="1"/>
        <c:lblAlgn val="ctr"/>
        <c:lblOffset val="100"/>
        <c:noMultiLvlLbl val="0"/>
      </c:catAx>
      <c:valAx>
        <c:axId val="131924352"/>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311296"/>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'P20'!$R$125:$AD$125</c:f>
          <c:strCache>
            <c:ptCount val="1"/>
            <c:pt idx="0">
              <c:v>2013 - Number of firms from  group medium</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'P20'!$S$128:$S$139</c:f>
              <c:numCache>
                <c:formatCode>#,##0</c:formatCode>
                <c:ptCount val="12"/>
                <c:pt idx="0">
                  <c:v>12</c:v>
                </c:pt>
                <c:pt idx="1">
                  <c:v>6756</c:v>
                </c:pt>
                <c:pt idx="2">
                  <c:v>2185</c:v>
                </c:pt>
                <c:pt idx="3">
                  <c:v>18</c:v>
                </c:pt>
                <c:pt idx="4">
                  <c:v>24</c:v>
                </c:pt>
                <c:pt idx="5">
                  <c:v>21</c:v>
                </c:pt>
                <c:pt idx="6">
                  <c:v>6</c:v>
                </c:pt>
                <c:pt idx="7">
                  <c:v>7</c:v>
                </c:pt>
                <c:pt idx="8">
                  <c:v>4</c:v>
                </c:pt>
                <c:pt idx="9">
                  <c:v>1</c:v>
                </c:pt>
                <c:pt idx="10">
                  <c:v>0</c:v>
                </c:pt>
                <c:pt idx="11">
                  <c:v>1</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'P20'!$T$128:$T$139</c:f>
              <c:numCache>
                <c:formatCode>#,##0</c:formatCode>
                <c:ptCount val="12"/>
                <c:pt idx="0">
                  <c:v>3</c:v>
                </c:pt>
                <c:pt idx="1">
                  <c:v>2480</c:v>
                </c:pt>
                <c:pt idx="2">
                  <c:v>3737</c:v>
                </c:pt>
                <c:pt idx="3">
                  <c:v>68</c:v>
                </c:pt>
                <c:pt idx="4">
                  <c:v>40</c:v>
                </c:pt>
                <c:pt idx="5">
                  <c:v>44</c:v>
                </c:pt>
                <c:pt idx="6">
                  <c:v>18</c:v>
                </c:pt>
                <c:pt idx="7">
                  <c:v>15</c:v>
                </c:pt>
                <c:pt idx="8">
                  <c:v>6</c:v>
                </c:pt>
                <c:pt idx="9">
                  <c:v>1</c:v>
                </c:pt>
                <c:pt idx="10">
                  <c:v>0</c:v>
                </c:pt>
                <c:pt idx="11">
                  <c:v>0</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'P20'!$U$128:$U$139</c:f>
              <c:numCache>
                <c:formatCode>#,##0</c:formatCode>
                <c:ptCount val="12"/>
                <c:pt idx="0">
                  <c:v>0</c:v>
                </c:pt>
                <c:pt idx="1">
                  <c:v>551</c:v>
                </c:pt>
                <c:pt idx="2">
                  <c:v>1429</c:v>
                </c:pt>
                <c:pt idx="3">
                  <c:v>74</c:v>
                </c:pt>
                <c:pt idx="4">
                  <c:v>30</c:v>
                </c:pt>
                <c:pt idx="5">
                  <c:v>30</c:v>
                </c:pt>
                <c:pt idx="6">
                  <c:v>3</c:v>
                </c:pt>
                <c:pt idx="7">
                  <c:v>9</c:v>
                </c:pt>
                <c:pt idx="8">
                  <c:v>4</c:v>
                </c:pt>
                <c:pt idx="9">
                  <c:v>0</c:v>
                </c:pt>
                <c:pt idx="10">
                  <c:v>0</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'P20'!$V$128:$V$139</c:f>
              <c:numCache>
                <c:formatCode>#,##0</c:formatCode>
                <c:ptCount val="12"/>
                <c:pt idx="0">
                  <c:v>2</c:v>
                </c:pt>
                <c:pt idx="1">
                  <c:v>900</c:v>
                </c:pt>
                <c:pt idx="2">
                  <c:v>2189</c:v>
                </c:pt>
                <c:pt idx="3">
                  <c:v>154</c:v>
                </c:pt>
                <c:pt idx="4">
                  <c:v>77</c:v>
                </c:pt>
                <c:pt idx="5">
                  <c:v>63</c:v>
                </c:pt>
                <c:pt idx="6">
                  <c:v>27</c:v>
                </c:pt>
                <c:pt idx="7">
                  <c:v>14</c:v>
                </c:pt>
                <c:pt idx="8">
                  <c:v>4</c:v>
                </c:pt>
                <c:pt idx="9">
                  <c:v>0</c:v>
                </c:pt>
                <c:pt idx="10">
                  <c:v>1</c:v>
                </c:pt>
                <c:pt idx="11">
                  <c:v>0</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'P20'!$W$128:$W$139</c:f>
              <c:numCache>
                <c:formatCode>#,##0</c:formatCode>
                <c:ptCount val="12"/>
                <c:pt idx="0">
                  <c:v>1</c:v>
                </c:pt>
                <c:pt idx="1">
                  <c:v>836</c:v>
                </c:pt>
                <c:pt idx="2">
                  <c:v>1813</c:v>
                </c:pt>
                <c:pt idx="3">
                  <c:v>328</c:v>
                </c:pt>
                <c:pt idx="4">
                  <c:v>143</c:v>
                </c:pt>
                <c:pt idx="5">
                  <c:v>95</c:v>
                </c:pt>
                <c:pt idx="6">
                  <c:v>26</c:v>
                </c:pt>
                <c:pt idx="7">
                  <c:v>13</c:v>
                </c:pt>
                <c:pt idx="8">
                  <c:v>9</c:v>
                </c:pt>
                <c:pt idx="9">
                  <c:v>1</c:v>
                </c:pt>
                <c:pt idx="10">
                  <c:v>0</c:v>
                </c:pt>
                <c:pt idx="11">
                  <c:v>0</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'P20'!$X$128:$X$139</c:f>
              <c:numCache>
                <c:formatCode>#,##0</c:formatCode>
                <c:ptCount val="12"/>
                <c:pt idx="0">
                  <c:v>4</c:v>
                </c:pt>
                <c:pt idx="1">
                  <c:v>2299</c:v>
                </c:pt>
                <c:pt idx="2">
                  <c:v>5181</c:v>
                </c:pt>
                <c:pt idx="3">
                  <c:v>911</c:v>
                </c:pt>
                <c:pt idx="4">
                  <c:v>910</c:v>
                </c:pt>
                <c:pt idx="5">
                  <c:v>669</c:v>
                </c:pt>
                <c:pt idx="6">
                  <c:v>193</c:v>
                </c:pt>
                <c:pt idx="7">
                  <c:v>87</c:v>
                </c:pt>
                <c:pt idx="8">
                  <c:v>22</c:v>
                </c:pt>
                <c:pt idx="9">
                  <c:v>3</c:v>
                </c:pt>
                <c:pt idx="10">
                  <c:v>1</c:v>
                </c:pt>
                <c:pt idx="11">
                  <c:v>2</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'P20'!$Y$128:$Y$139</c:f>
              <c:numCache>
                <c:formatCode>#,##0</c:formatCode>
                <c:ptCount val="12"/>
                <c:pt idx="0">
                  <c:v>0</c:v>
                </c:pt>
                <c:pt idx="1">
                  <c:v>1096</c:v>
                </c:pt>
                <c:pt idx="2">
                  <c:v>2417</c:v>
                </c:pt>
                <c:pt idx="3">
                  <c:v>446</c:v>
                </c:pt>
                <c:pt idx="4">
                  <c:v>491</c:v>
                </c:pt>
                <c:pt idx="5">
                  <c:v>544</c:v>
                </c:pt>
                <c:pt idx="6">
                  <c:v>296</c:v>
                </c:pt>
                <c:pt idx="7">
                  <c:v>112</c:v>
                </c:pt>
                <c:pt idx="8">
                  <c:v>40</c:v>
                </c:pt>
                <c:pt idx="9">
                  <c:v>8</c:v>
                </c:pt>
                <c:pt idx="10">
                  <c:v>3</c:v>
                </c:pt>
                <c:pt idx="11">
                  <c:v>0</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'P20'!$Z$128:$Z$139</c:f>
              <c:numCache>
                <c:formatCode>#,##0</c:formatCode>
                <c:ptCount val="12"/>
                <c:pt idx="0">
                  <c:v>1</c:v>
                </c:pt>
                <c:pt idx="1">
                  <c:v>1121</c:v>
                </c:pt>
                <c:pt idx="2">
                  <c:v>2287</c:v>
                </c:pt>
                <c:pt idx="3">
                  <c:v>418</c:v>
                </c:pt>
                <c:pt idx="4">
                  <c:v>474</c:v>
                </c:pt>
                <c:pt idx="5">
                  <c:v>614</c:v>
                </c:pt>
                <c:pt idx="6">
                  <c:v>379</c:v>
                </c:pt>
                <c:pt idx="7">
                  <c:v>270</c:v>
                </c:pt>
                <c:pt idx="8">
                  <c:v>94</c:v>
                </c:pt>
                <c:pt idx="9">
                  <c:v>15</c:v>
                </c:pt>
                <c:pt idx="10">
                  <c:v>1</c:v>
                </c:pt>
                <c:pt idx="11">
                  <c:v>2</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'P20'!$AA$128:$AA$139</c:f>
              <c:numCache>
                <c:formatCode>#,##0</c:formatCode>
                <c:ptCount val="12"/>
                <c:pt idx="0">
                  <c:v>1</c:v>
                </c:pt>
                <c:pt idx="1">
                  <c:v>1235</c:v>
                </c:pt>
                <c:pt idx="2">
                  <c:v>2150</c:v>
                </c:pt>
                <c:pt idx="3">
                  <c:v>503</c:v>
                </c:pt>
                <c:pt idx="4">
                  <c:v>538</c:v>
                </c:pt>
                <c:pt idx="5">
                  <c:v>702</c:v>
                </c:pt>
                <c:pt idx="6">
                  <c:v>482</c:v>
                </c:pt>
                <c:pt idx="7">
                  <c:v>388</c:v>
                </c:pt>
                <c:pt idx="8">
                  <c:v>279</c:v>
                </c:pt>
                <c:pt idx="9">
                  <c:v>44</c:v>
                </c:pt>
                <c:pt idx="10">
                  <c:v>9</c:v>
                </c:pt>
                <c:pt idx="11">
                  <c:v>1</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'P20'!$AB$128:$AB$139</c:f>
              <c:numCache>
                <c:formatCode>#,##0</c:formatCode>
                <c:ptCount val="12"/>
                <c:pt idx="0">
                  <c:v>1</c:v>
                </c:pt>
                <c:pt idx="1">
                  <c:v>625</c:v>
                </c:pt>
                <c:pt idx="2">
                  <c:v>967</c:v>
                </c:pt>
                <c:pt idx="3">
                  <c:v>289</c:v>
                </c:pt>
                <c:pt idx="4">
                  <c:v>326</c:v>
                </c:pt>
                <c:pt idx="5">
                  <c:v>392</c:v>
                </c:pt>
                <c:pt idx="6">
                  <c:v>295</c:v>
                </c:pt>
                <c:pt idx="7">
                  <c:v>287</c:v>
                </c:pt>
                <c:pt idx="8">
                  <c:v>253</c:v>
                </c:pt>
                <c:pt idx="9">
                  <c:v>74</c:v>
                </c:pt>
                <c:pt idx="10">
                  <c:v>18</c:v>
                </c:pt>
                <c:pt idx="11">
                  <c:v>5</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'P20'!$R$128:$R$139</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'P20'!$AC$128:$AC$139</c:f>
              <c:numCache>
                <c:formatCode>#,##0</c:formatCode>
                <c:ptCount val="12"/>
                <c:pt idx="0">
                  <c:v>0</c:v>
                </c:pt>
                <c:pt idx="1">
                  <c:v>995</c:v>
                </c:pt>
                <c:pt idx="2">
                  <c:v>929</c:v>
                </c:pt>
                <c:pt idx="3">
                  <c:v>225</c:v>
                </c:pt>
                <c:pt idx="4">
                  <c:v>271</c:v>
                </c:pt>
                <c:pt idx="5">
                  <c:v>442</c:v>
                </c:pt>
                <c:pt idx="6">
                  <c:v>396</c:v>
                </c:pt>
                <c:pt idx="7">
                  <c:v>424</c:v>
                </c:pt>
                <c:pt idx="8">
                  <c:v>457</c:v>
                </c:pt>
                <c:pt idx="9">
                  <c:v>251</c:v>
                </c:pt>
                <c:pt idx="10">
                  <c:v>153</c:v>
                </c:pt>
                <c:pt idx="11">
                  <c:v>94</c:v>
                </c:pt>
              </c:numCache>
            </c:numRef>
          </c:val>
        </c:ser>
        <c:dLbls>
          <c:showLegendKey val="0"/>
          <c:showVal val="0"/>
          <c:showCatName val="0"/>
          <c:showSerName val="0"/>
          <c:showPercent val="0"/>
          <c:showBubbleSize val="0"/>
        </c:dLbls>
        <c:gapWidth val="150"/>
        <c:overlap val="100"/>
        <c:axId val="131981696"/>
        <c:axId val="131983616"/>
      </c:barChart>
      <c:catAx>
        <c:axId val="131981696"/>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1983616"/>
        <c:crosses val="autoZero"/>
        <c:auto val="1"/>
        <c:lblAlgn val="ctr"/>
        <c:lblOffset val="100"/>
        <c:noMultiLvlLbl val="0"/>
      </c:catAx>
      <c:valAx>
        <c:axId val="131983616"/>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1981696"/>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'P20'!$R$142:$AD$142</c:f>
          <c:strCache>
            <c:ptCount val="1"/>
            <c:pt idx="0">
              <c:v>2013 - Number of firms from  group complex</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'P20'!$S$8:$S$9</c:f>
              <c:strCache>
                <c:ptCount val="1"/>
                <c:pt idx="0">
                  <c:v>Liabilites (£) 0</c:v>
                </c:pt>
              </c:strCache>
            </c:strRef>
          </c:tx>
          <c:spPr>
            <a:gradFill flip="none" rotWithShape="1">
              <a:gsLst>
                <a:gs pos="0">
                  <a:srgbClr val="000080"/>
                </a:gs>
                <a:gs pos="100000">
                  <a:srgbClr val="00008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'P20'!$S$145:$S$156</c:f>
              <c:numCache>
                <c:formatCode>#,##0</c:formatCode>
                <c:ptCount val="12"/>
                <c:pt idx="0">
                  <c:v>7</c:v>
                </c:pt>
                <c:pt idx="1">
                  <c:v>5794</c:v>
                </c:pt>
                <c:pt idx="2">
                  <c:v>669</c:v>
                </c:pt>
                <c:pt idx="3">
                  <c:v>20</c:v>
                </c:pt>
                <c:pt idx="4">
                  <c:v>34</c:v>
                </c:pt>
                <c:pt idx="5">
                  <c:v>31</c:v>
                </c:pt>
                <c:pt idx="6">
                  <c:v>25</c:v>
                </c:pt>
                <c:pt idx="7">
                  <c:v>22</c:v>
                </c:pt>
                <c:pt idx="8">
                  <c:v>10</c:v>
                </c:pt>
                <c:pt idx="9">
                  <c:v>10</c:v>
                </c:pt>
                <c:pt idx="10">
                  <c:v>4</c:v>
                </c:pt>
                <c:pt idx="11">
                  <c:v>9</c:v>
                </c:pt>
              </c:numCache>
            </c:numRef>
          </c:val>
        </c:ser>
        <c:ser>
          <c:idx val="1"/>
          <c:order val="1"/>
          <c:tx>
            <c:strRef>
              <c:f>'P20'!$T$8:$T$9</c:f>
              <c:strCache>
                <c:ptCount val="1"/>
                <c:pt idx="0">
                  <c:v>Liabilites (£) &lt;10k</c:v>
                </c:pt>
              </c:strCache>
            </c:strRef>
          </c:tx>
          <c:spPr>
            <a:gradFill flip="none" rotWithShape="1">
              <a:gsLst>
                <a:gs pos="0">
                  <a:srgbClr val="FF0000"/>
                </a:gs>
                <a:gs pos="100000">
                  <a:srgbClr val="FF000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'P20'!$T$145:$T$156</c:f>
              <c:numCache>
                <c:formatCode>#,##0</c:formatCode>
                <c:ptCount val="12"/>
                <c:pt idx="0">
                  <c:v>0</c:v>
                </c:pt>
                <c:pt idx="1">
                  <c:v>1291</c:v>
                </c:pt>
                <c:pt idx="2">
                  <c:v>651</c:v>
                </c:pt>
                <c:pt idx="3">
                  <c:v>42</c:v>
                </c:pt>
                <c:pt idx="4">
                  <c:v>39</c:v>
                </c:pt>
                <c:pt idx="5">
                  <c:v>26</c:v>
                </c:pt>
                <c:pt idx="6">
                  <c:v>17</c:v>
                </c:pt>
                <c:pt idx="7">
                  <c:v>95</c:v>
                </c:pt>
                <c:pt idx="8">
                  <c:v>31</c:v>
                </c:pt>
                <c:pt idx="9">
                  <c:v>6</c:v>
                </c:pt>
                <c:pt idx="10">
                  <c:v>2</c:v>
                </c:pt>
                <c:pt idx="11">
                  <c:v>3</c:v>
                </c:pt>
              </c:numCache>
            </c:numRef>
          </c:val>
        </c:ser>
        <c:ser>
          <c:idx val="2"/>
          <c:order val="2"/>
          <c:tx>
            <c:strRef>
              <c:f>'P20'!$U$8:$U$9</c:f>
              <c:strCache>
                <c:ptCount val="1"/>
                <c:pt idx="0">
                  <c:v>Liabilites (£) 10-20k</c:v>
                </c:pt>
              </c:strCache>
            </c:strRef>
          </c:tx>
          <c:spPr>
            <a:gradFill flip="none" rotWithShape="1">
              <a:gsLst>
                <a:gs pos="0">
                  <a:srgbClr val="C0C0C0"/>
                </a:gs>
                <a:gs pos="100000">
                  <a:srgbClr val="C0C0C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'P20'!$U$145:$U$156</c:f>
              <c:numCache>
                <c:formatCode>#,##0</c:formatCode>
                <c:ptCount val="12"/>
                <c:pt idx="0">
                  <c:v>0</c:v>
                </c:pt>
                <c:pt idx="1">
                  <c:v>406</c:v>
                </c:pt>
                <c:pt idx="2">
                  <c:v>233</c:v>
                </c:pt>
                <c:pt idx="3">
                  <c:v>31</c:v>
                </c:pt>
                <c:pt idx="4">
                  <c:v>27</c:v>
                </c:pt>
                <c:pt idx="5">
                  <c:v>20</c:v>
                </c:pt>
                <c:pt idx="6">
                  <c:v>11</c:v>
                </c:pt>
                <c:pt idx="7">
                  <c:v>47</c:v>
                </c:pt>
                <c:pt idx="8">
                  <c:v>29</c:v>
                </c:pt>
                <c:pt idx="9">
                  <c:v>3</c:v>
                </c:pt>
                <c:pt idx="10">
                  <c:v>2</c:v>
                </c:pt>
                <c:pt idx="11">
                  <c:v>0</c:v>
                </c:pt>
              </c:numCache>
            </c:numRef>
          </c:val>
        </c:ser>
        <c:ser>
          <c:idx val="3"/>
          <c:order val="3"/>
          <c:tx>
            <c:strRef>
              <c:f>'P20'!$V$8:$V$9</c:f>
              <c:strCache>
                <c:ptCount val="1"/>
                <c:pt idx="0">
                  <c:v>Liabilites (£) 20-50k</c:v>
                </c:pt>
              </c:strCache>
            </c:strRef>
          </c:tx>
          <c:spPr>
            <a:gradFill flip="none" rotWithShape="1">
              <a:gsLst>
                <a:gs pos="0">
                  <a:srgbClr val="800080"/>
                </a:gs>
                <a:gs pos="100000">
                  <a:srgbClr val="80008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'P20'!$V$145:$V$156</c:f>
              <c:numCache>
                <c:formatCode>#,##0</c:formatCode>
                <c:ptCount val="12"/>
                <c:pt idx="0">
                  <c:v>1</c:v>
                </c:pt>
                <c:pt idx="1">
                  <c:v>699</c:v>
                </c:pt>
                <c:pt idx="2">
                  <c:v>410</c:v>
                </c:pt>
                <c:pt idx="3">
                  <c:v>58</c:v>
                </c:pt>
                <c:pt idx="4">
                  <c:v>40</c:v>
                </c:pt>
                <c:pt idx="5">
                  <c:v>32</c:v>
                </c:pt>
                <c:pt idx="6">
                  <c:v>19</c:v>
                </c:pt>
                <c:pt idx="7">
                  <c:v>97</c:v>
                </c:pt>
                <c:pt idx="8">
                  <c:v>31</c:v>
                </c:pt>
                <c:pt idx="9">
                  <c:v>6</c:v>
                </c:pt>
                <c:pt idx="10">
                  <c:v>1</c:v>
                </c:pt>
                <c:pt idx="11">
                  <c:v>2</c:v>
                </c:pt>
              </c:numCache>
            </c:numRef>
          </c:val>
        </c:ser>
        <c:ser>
          <c:idx val="4"/>
          <c:order val="4"/>
          <c:tx>
            <c:strRef>
              <c:f>'P20'!$W$8:$W$9</c:f>
              <c:strCache>
                <c:ptCount val="1"/>
                <c:pt idx="0">
                  <c:v>Liabilites (£) 50-100k</c:v>
                </c:pt>
              </c:strCache>
            </c:strRef>
          </c:tx>
          <c:spPr>
            <a:gradFill flip="none" rotWithShape="1">
              <a:gsLst>
                <a:gs pos="0">
                  <a:srgbClr val="008000"/>
                </a:gs>
                <a:gs pos="100000">
                  <a:srgbClr val="00800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'P20'!$W$145:$W$156</c:f>
              <c:numCache>
                <c:formatCode>#,##0</c:formatCode>
                <c:ptCount val="12"/>
                <c:pt idx="0">
                  <c:v>0</c:v>
                </c:pt>
                <c:pt idx="1">
                  <c:v>640</c:v>
                </c:pt>
                <c:pt idx="2">
                  <c:v>407</c:v>
                </c:pt>
                <c:pt idx="3">
                  <c:v>94</c:v>
                </c:pt>
                <c:pt idx="4">
                  <c:v>48</c:v>
                </c:pt>
                <c:pt idx="5">
                  <c:v>34</c:v>
                </c:pt>
                <c:pt idx="6">
                  <c:v>25</c:v>
                </c:pt>
                <c:pt idx="7">
                  <c:v>127</c:v>
                </c:pt>
                <c:pt idx="8">
                  <c:v>32</c:v>
                </c:pt>
                <c:pt idx="9">
                  <c:v>2</c:v>
                </c:pt>
                <c:pt idx="10">
                  <c:v>4</c:v>
                </c:pt>
                <c:pt idx="11">
                  <c:v>5</c:v>
                </c:pt>
              </c:numCache>
            </c:numRef>
          </c:val>
        </c:ser>
        <c:ser>
          <c:idx val="5"/>
          <c:order val="5"/>
          <c:tx>
            <c:strRef>
              <c:f>'P20'!$X$8:$X$9</c:f>
              <c:strCache>
                <c:ptCount val="1"/>
                <c:pt idx="0">
                  <c:v>Liabilites (£) 100-500k</c:v>
                </c:pt>
              </c:strCache>
            </c:strRef>
          </c:tx>
          <c:spPr>
            <a:gradFill flip="none" rotWithShape="1">
              <a:gsLst>
                <a:gs pos="0">
                  <a:srgbClr val="0000FF"/>
                </a:gs>
                <a:gs pos="100000">
                  <a:srgbClr val="0000FF">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'P20'!$X$145:$X$156</c:f>
              <c:numCache>
                <c:formatCode>#,##0</c:formatCode>
                <c:ptCount val="12"/>
                <c:pt idx="0">
                  <c:v>3</c:v>
                </c:pt>
                <c:pt idx="1">
                  <c:v>1949</c:v>
                </c:pt>
                <c:pt idx="2">
                  <c:v>1077</c:v>
                </c:pt>
                <c:pt idx="3">
                  <c:v>258</c:v>
                </c:pt>
                <c:pt idx="4">
                  <c:v>289</c:v>
                </c:pt>
                <c:pt idx="5">
                  <c:v>314</c:v>
                </c:pt>
                <c:pt idx="6">
                  <c:v>151</c:v>
                </c:pt>
                <c:pt idx="7">
                  <c:v>644</c:v>
                </c:pt>
                <c:pt idx="8">
                  <c:v>160</c:v>
                </c:pt>
                <c:pt idx="9">
                  <c:v>19</c:v>
                </c:pt>
                <c:pt idx="10">
                  <c:v>9</c:v>
                </c:pt>
                <c:pt idx="11">
                  <c:v>7</c:v>
                </c:pt>
              </c:numCache>
            </c:numRef>
          </c:val>
        </c:ser>
        <c:ser>
          <c:idx val="6"/>
          <c:order val="6"/>
          <c:tx>
            <c:strRef>
              <c:f>'P20'!$Y$8:$Y$9</c:f>
              <c:strCache>
                <c:ptCount val="1"/>
                <c:pt idx="0">
                  <c:v>Liabilites (£) 500k-1m</c:v>
                </c:pt>
              </c:strCache>
            </c:strRef>
          </c:tx>
          <c:spPr>
            <a:gradFill flip="none" rotWithShape="1">
              <a:gsLst>
                <a:gs pos="0">
                  <a:srgbClr val="FFCC99"/>
                </a:gs>
                <a:gs pos="100000">
                  <a:srgbClr val="FFCC99">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'P20'!$Y$145:$Y$156</c:f>
              <c:numCache>
                <c:formatCode>#,##0</c:formatCode>
                <c:ptCount val="12"/>
                <c:pt idx="0">
                  <c:v>0</c:v>
                </c:pt>
                <c:pt idx="1">
                  <c:v>934</c:v>
                </c:pt>
                <c:pt idx="2">
                  <c:v>541</c:v>
                </c:pt>
                <c:pt idx="3">
                  <c:v>137</c:v>
                </c:pt>
                <c:pt idx="4">
                  <c:v>151</c:v>
                </c:pt>
                <c:pt idx="5">
                  <c:v>215</c:v>
                </c:pt>
                <c:pt idx="6">
                  <c:v>197</c:v>
                </c:pt>
                <c:pt idx="7">
                  <c:v>386</c:v>
                </c:pt>
                <c:pt idx="8">
                  <c:v>131</c:v>
                </c:pt>
                <c:pt idx="9">
                  <c:v>17</c:v>
                </c:pt>
                <c:pt idx="10">
                  <c:v>8</c:v>
                </c:pt>
                <c:pt idx="11">
                  <c:v>3</c:v>
                </c:pt>
              </c:numCache>
            </c:numRef>
          </c:val>
        </c:ser>
        <c:ser>
          <c:idx val="7"/>
          <c:order val="7"/>
          <c:tx>
            <c:strRef>
              <c:f>'P20'!$Z$8:$Z$9</c:f>
              <c:strCache>
                <c:ptCount val="1"/>
                <c:pt idx="0">
                  <c:v>Liabilites (£) 1-2m</c:v>
                </c:pt>
              </c:strCache>
            </c:strRef>
          </c:tx>
          <c:spPr>
            <a:gradFill flip="none" rotWithShape="1">
              <a:gsLst>
                <a:gs pos="0">
                  <a:srgbClr val="FFCC00"/>
                </a:gs>
                <a:gs pos="100000">
                  <a:srgbClr val="FFCC0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'P20'!$Z$145:$Z$156</c:f>
              <c:numCache>
                <c:formatCode>#,##0</c:formatCode>
                <c:ptCount val="12"/>
                <c:pt idx="0">
                  <c:v>0</c:v>
                </c:pt>
                <c:pt idx="1">
                  <c:v>1035</c:v>
                </c:pt>
                <c:pt idx="2">
                  <c:v>647</c:v>
                </c:pt>
                <c:pt idx="3">
                  <c:v>159</c:v>
                </c:pt>
                <c:pt idx="4">
                  <c:v>171</c:v>
                </c:pt>
                <c:pt idx="5">
                  <c:v>299</c:v>
                </c:pt>
                <c:pt idx="6">
                  <c:v>228</c:v>
                </c:pt>
                <c:pt idx="7">
                  <c:v>563</c:v>
                </c:pt>
                <c:pt idx="8">
                  <c:v>162</c:v>
                </c:pt>
                <c:pt idx="9">
                  <c:v>29</c:v>
                </c:pt>
                <c:pt idx="10">
                  <c:v>11</c:v>
                </c:pt>
                <c:pt idx="11">
                  <c:v>4</c:v>
                </c:pt>
              </c:numCache>
            </c:numRef>
          </c:val>
        </c:ser>
        <c:ser>
          <c:idx val="8"/>
          <c:order val="8"/>
          <c:tx>
            <c:strRef>
              <c:f>'P20'!$AA$8:$AA$9</c:f>
              <c:strCache>
                <c:ptCount val="1"/>
                <c:pt idx="0">
                  <c:v>Liabilites (£) 2-5m</c:v>
                </c:pt>
              </c:strCache>
            </c:strRef>
          </c:tx>
          <c:spPr>
            <a:gradFill flip="none" rotWithShape="1">
              <a:gsLst>
                <a:gs pos="0">
                  <a:srgbClr val="CCFFCC"/>
                </a:gs>
                <a:gs pos="100000">
                  <a:srgbClr val="CCFFCC">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'P20'!$AA$145:$AA$156</c:f>
              <c:numCache>
                <c:formatCode>#,##0</c:formatCode>
                <c:ptCount val="12"/>
                <c:pt idx="0">
                  <c:v>3</c:v>
                </c:pt>
                <c:pt idx="1">
                  <c:v>1460</c:v>
                </c:pt>
                <c:pt idx="2">
                  <c:v>823</c:v>
                </c:pt>
                <c:pt idx="3">
                  <c:v>227</c:v>
                </c:pt>
                <c:pt idx="4">
                  <c:v>233</c:v>
                </c:pt>
                <c:pt idx="5">
                  <c:v>416</c:v>
                </c:pt>
                <c:pt idx="6">
                  <c:v>303</c:v>
                </c:pt>
                <c:pt idx="7">
                  <c:v>511</c:v>
                </c:pt>
                <c:pt idx="8">
                  <c:v>422</c:v>
                </c:pt>
                <c:pt idx="9">
                  <c:v>69</c:v>
                </c:pt>
                <c:pt idx="10">
                  <c:v>26</c:v>
                </c:pt>
                <c:pt idx="11">
                  <c:v>17</c:v>
                </c:pt>
              </c:numCache>
            </c:numRef>
          </c:val>
        </c:ser>
        <c:ser>
          <c:idx val="9"/>
          <c:order val="9"/>
          <c:tx>
            <c:strRef>
              <c:f>'P20'!$AB$8:$AB$9</c:f>
              <c:strCache>
                <c:ptCount val="1"/>
                <c:pt idx="0">
                  <c:v>Liabilites (£) 5-10m</c:v>
                </c:pt>
              </c:strCache>
            </c:strRef>
          </c:tx>
          <c:spPr>
            <a:gradFill flip="none" rotWithShape="1">
              <a:gsLst>
                <a:gs pos="0">
                  <a:srgbClr val="008080"/>
                </a:gs>
                <a:gs pos="100000">
                  <a:srgbClr val="00808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'P20'!$AB$145:$AB$156</c:f>
              <c:numCache>
                <c:formatCode>#,##0</c:formatCode>
                <c:ptCount val="12"/>
                <c:pt idx="0">
                  <c:v>0</c:v>
                </c:pt>
                <c:pt idx="1">
                  <c:v>1121</c:v>
                </c:pt>
                <c:pt idx="2">
                  <c:v>581</c:v>
                </c:pt>
                <c:pt idx="3">
                  <c:v>155</c:v>
                </c:pt>
                <c:pt idx="4">
                  <c:v>184</c:v>
                </c:pt>
                <c:pt idx="5">
                  <c:v>324</c:v>
                </c:pt>
                <c:pt idx="6">
                  <c:v>245</c:v>
                </c:pt>
                <c:pt idx="7">
                  <c:v>304</c:v>
                </c:pt>
                <c:pt idx="8">
                  <c:v>345</c:v>
                </c:pt>
                <c:pt idx="9">
                  <c:v>152</c:v>
                </c:pt>
                <c:pt idx="10">
                  <c:v>36</c:v>
                </c:pt>
                <c:pt idx="11">
                  <c:v>17</c:v>
                </c:pt>
              </c:numCache>
            </c:numRef>
          </c:val>
        </c:ser>
        <c:ser>
          <c:idx val="10"/>
          <c:order val="10"/>
          <c:tx>
            <c:strRef>
              <c:f>'P20'!$AC$8:$AC$9</c:f>
              <c:strCache>
                <c:ptCount val="1"/>
                <c:pt idx="0">
                  <c:v>Liabilites (£) &gt;10m</c:v>
                </c:pt>
              </c:strCache>
            </c:strRef>
          </c:tx>
          <c:spPr>
            <a:gradFill flip="none" rotWithShape="1">
              <a:gsLst>
                <a:gs pos="0">
                  <a:srgbClr val="FFFF00"/>
                </a:gs>
                <a:gs pos="100000">
                  <a:srgbClr val="FFFF00">
                    <a:shade val="80000"/>
                  </a:srgbClr>
                </a:gs>
              </a:gsLst>
              <a:lin ang="5400000" scaled="1"/>
              <a:tileRect/>
            </a:gradFill>
            <a:effectLst/>
          </c:spPr>
          <c:invertIfNegative val="0"/>
          <c:cat>
            <c:strRef>
              <c:f>'P20'!$R$145:$R$156</c:f>
              <c:strCache>
                <c:ptCount val="12"/>
                <c:pt idx="0">
                  <c:v>N/A</c:v>
                </c:pt>
                <c:pt idx="1">
                  <c:v>=0</c:v>
                </c:pt>
                <c:pt idx="2">
                  <c:v>&lt;50k</c:v>
                </c:pt>
                <c:pt idx="3">
                  <c:v>50-100k</c:v>
                </c:pt>
                <c:pt idx="4">
                  <c:v>100-200k</c:v>
                </c:pt>
                <c:pt idx="5">
                  <c:v>200-500k</c:v>
                </c:pt>
                <c:pt idx="6">
                  <c:v>500k-1M</c:v>
                </c:pt>
                <c:pt idx="7">
                  <c:v>1-2M</c:v>
                </c:pt>
                <c:pt idx="8">
                  <c:v>2-5M</c:v>
                </c:pt>
                <c:pt idx="9">
                  <c:v>5-10M</c:v>
                </c:pt>
                <c:pt idx="10">
                  <c:v>10-20M</c:v>
                </c:pt>
                <c:pt idx="11">
                  <c:v>20M&amp;+</c:v>
                </c:pt>
              </c:strCache>
            </c:strRef>
          </c:cat>
          <c:val>
            <c:numRef>
              <c:f>'P20'!$AC$145:$AC$156</c:f>
              <c:numCache>
                <c:formatCode>#,##0</c:formatCode>
                <c:ptCount val="12"/>
                <c:pt idx="0">
                  <c:v>6</c:v>
                </c:pt>
                <c:pt idx="1">
                  <c:v>4616</c:v>
                </c:pt>
                <c:pt idx="2">
                  <c:v>1491</c:v>
                </c:pt>
                <c:pt idx="3">
                  <c:v>337</c:v>
                </c:pt>
                <c:pt idx="4">
                  <c:v>426</c:v>
                </c:pt>
                <c:pt idx="5">
                  <c:v>745</c:v>
                </c:pt>
                <c:pt idx="6">
                  <c:v>640</c:v>
                </c:pt>
                <c:pt idx="7">
                  <c:v>901</c:v>
                </c:pt>
                <c:pt idx="8">
                  <c:v>1219</c:v>
                </c:pt>
                <c:pt idx="9">
                  <c:v>839</c:v>
                </c:pt>
                <c:pt idx="10">
                  <c:v>635</c:v>
                </c:pt>
                <c:pt idx="11">
                  <c:v>852</c:v>
                </c:pt>
              </c:numCache>
            </c:numRef>
          </c:val>
        </c:ser>
        <c:dLbls>
          <c:showLegendKey val="0"/>
          <c:showVal val="0"/>
          <c:showCatName val="0"/>
          <c:showSerName val="0"/>
          <c:showPercent val="0"/>
          <c:showBubbleSize val="0"/>
        </c:dLbls>
        <c:gapWidth val="150"/>
        <c:overlap val="100"/>
        <c:axId val="132123264"/>
        <c:axId val="132141824"/>
      </c:barChart>
      <c:catAx>
        <c:axId val="132123264"/>
        <c:scaling>
          <c:orientation val="minMax"/>
        </c:scaling>
        <c:delete val="0"/>
        <c:axPos val="b"/>
        <c:title>
          <c:tx>
            <c:strRef>
              <c:f>'P20'!$R$26</c:f>
              <c:strCache>
                <c:ptCount val="1"/>
                <c:pt idx="0">
                  <c:v>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141824"/>
        <c:crosses val="autoZero"/>
        <c:auto val="1"/>
        <c:lblAlgn val="ctr"/>
        <c:lblOffset val="100"/>
        <c:noMultiLvlLbl val="0"/>
      </c:catAx>
      <c:valAx>
        <c:axId val="132141824"/>
        <c:scaling>
          <c:orientation val="minMax"/>
        </c:scaling>
        <c:delete val="0"/>
        <c:axPos val="l"/>
        <c:title>
          <c:tx>
            <c:strRef>
              <c:f>'P20'!$S$8:$AC$8</c:f>
              <c:strCache>
                <c:ptCount val="1"/>
                <c:pt idx="0">
                  <c:v>Liabilites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123264"/>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'P22'!$Q$7:$AB$7</c:f>
          <c:strCache>
            <c:ptCount val="1"/>
            <c:pt idx="0">
              <c:v>2008 - number of firms</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'P22'!$R$8:$R$9</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'P22'!$R$10:$R$17</c:f>
              <c:numCache>
                <c:formatCode>#,##0</c:formatCode>
                <c:ptCount val="8"/>
                <c:pt idx="0">
                  <c:v>201626</c:v>
                </c:pt>
                <c:pt idx="1">
                  <c:v>0</c:v>
                </c:pt>
                <c:pt idx="2">
                  <c:v>0</c:v>
                </c:pt>
                <c:pt idx="3">
                  <c:v>0</c:v>
                </c:pt>
                <c:pt idx="4">
                  <c:v>0</c:v>
                </c:pt>
                <c:pt idx="5">
                  <c:v>0</c:v>
                </c:pt>
                <c:pt idx="6">
                  <c:v>0</c:v>
                </c:pt>
                <c:pt idx="7">
                  <c:v>0</c:v>
                </c:pt>
              </c:numCache>
            </c:numRef>
          </c:val>
        </c:ser>
        <c:ser>
          <c:idx val="1"/>
          <c:order val="1"/>
          <c:tx>
            <c:strRef>
              <c:f>'P22'!$S$8:$S$9</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'P22'!$S$10:$S$17</c:f>
              <c:numCache>
                <c:formatCode>#,##0</c:formatCode>
                <c:ptCount val="8"/>
                <c:pt idx="0">
                  <c:v>157</c:v>
                </c:pt>
                <c:pt idx="1">
                  <c:v>19496</c:v>
                </c:pt>
                <c:pt idx="2">
                  <c:v>5695</c:v>
                </c:pt>
                <c:pt idx="3">
                  <c:v>3878</c:v>
                </c:pt>
                <c:pt idx="4">
                  <c:v>14650</c:v>
                </c:pt>
                <c:pt idx="5">
                  <c:v>3250</c:v>
                </c:pt>
                <c:pt idx="6">
                  <c:v>5240</c:v>
                </c:pt>
                <c:pt idx="7">
                  <c:v>11745</c:v>
                </c:pt>
              </c:numCache>
            </c:numRef>
          </c:val>
        </c:ser>
        <c:ser>
          <c:idx val="2"/>
          <c:order val="2"/>
          <c:tx>
            <c:strRef>
              <c:f>'P22'!$T$8:$T$9</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'P22'!$T$10:$T$17</c:f>
              <c:numCache>
                <c:formatCode>#,##0</c:formatCode>
                <c:ptCount val="8"/>
                <c:pt idx="0">
                  <c:v>382</c:v>
                </c:pt>
                <c:pt idx="1">
                  <c:v>19352</c:v>
                </c:pt>
                <c:pt idx="2">
                  <c:v>32926</c:v>
                </c:pt>
                <c:pt idx="3">
                  <c:v>17117</c:v>
                </c:pt>
                <c:pt idx="4">
                  <c:v>32230</c:v>
                </c:pt>
                <c:pt idx="5">
                  <c:v>14295</c:v>
                </c:pt>
                <c:pt idx="6">
                  <c:v>18357</c:v>
                </c:pt>
                <c:pt idx="7">
                  <c:v>11426</c:v>
                </c:pt>
              </c:numCache>
            </c:numRef>
          </c:val>
        </c:ser>
        <c:ser>
          <c:idx val="3"/>
          <c:order val="3"/>
          <c:tx>
            <c:strRef>
              <c:f>'P22'!$U$8:$U$9</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'P22'!$U$10:$U$17</c:f>
              <c:numCache>
                <c:formatCode>#,##0</c:formatCode>
                <c:ptCount val="8"/>
                <c:pt idx="0">
                  <c:v>614</c:v>
                </c:pt>
                <c:pt idx="1">
                  <c:v>4626</c:v>
                </c:pt>
                <c:pt idx="2">
                  <c:v>35402</c:v>
                </c:pt>
                <c:pt idx="3">
                  <c:v>40046</c:v>
                </c:pt>
                <c:pt idx="4">
                  <c:v>47008</c:v>
                </c:pt>
                <c:pt idx="5">
                  <c:v>24396</c:v>
                </c:pt>
                <c:pt idx="6">
                  <c:v>16513</c:v>
                </c:pt>
                <c:pt idx="7">
                  <c:v>4417</c:v>
                </c:pt>
              </c:numCache>
            </c:numRef>
          </c:val>
        </c:ser>
        <c:ser>
          <c:idx val="4"/>
          <c:order val="4"/>
          <c:tx>
            <c:strRef>
              <c:f>'P22'!$V$8:$V$9</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'P22'!$V$10:$V$17</c:f>
              <c:numCache>
                <c:formatCode>#,##0</c:formatCode>
                <c:ptCount val="8"/>
                <c:pt idx="0">
                  <c:v>476</c:v>
                </c:pt>
                <c:pt idx="1">
                  <c:v>1076</c:v>
                </c:pt>
                <c:pt idx="2">
                  <c:v>9660</c:v>
                </c:pt>
                <c:pt idx="3">
                  <c:v>31421</c:v>
                </c:pt>
                <c:pt idx="4">
                  <c:v>47284</c:v>
                </c:pt>
                <c:pt idx="5">
                  <c:v>17361</c:v>
                </c:pt>
                <c:pt idx="6">
                  <c:v>7772</c:v>
                </c:pt>
                <c:pt idx="7">
                  <c:v>1319</c:v>
                </c:pt>
              </c:numCache>
            </c:numRef>
          </c:val>
        </c:ser>
        <c:ser>
          <c:idx val="5"/>
          <c:order val="5"/>
          <c:tx>
            <c:strRef>
              <c:f>'P22'!$W$8:$W$9</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'P22'!$W$10:$W$17</c:f>
              <c:numCache>
                <c:formatCode>#,##0</c:formatCode>
                <c:ptCount val="8"/>
                <c:pt idx="0">
                  <c:v>2407</c:v>
                </c:pt>
                <c:pt idx="1">
                  <c:v>857</c:v>
                </c:pt>
                <c:pt idx="2">
                  <c:v>6118</c:v>
                </c:pt>
                <c:pt idx="3">
                  <c:v>25343</c:v>
                </c:pt>
                <c:pt idx="4">
                  <c:v>161242</c:v>
                </c:pt>
                <c:pt idx="5">
                  <c:v>22293</c:v>
                </c:pt>
                <c:pt idx="6">
                  <c:v>6344</c:v>
                </c:pt>
                <c:pt idx="7">
                  <c:v>949</c:v>
                </c:pt>
              </c:numCache>
            </c:numRef>
          </c:val>
        </c:ser>
        <c:ser>
          <c:idx val="6"/>
          <c:order val="6"/>
          <c:tx>
            <c:strRef>
              <c:f>'P22'!$X$8:$X$9</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'P22'!$X$10:$X$17</c:f>
              <c:numCache>
                <c:formatCode>#,##0</c:formatCode>
                <c:ptCount val="8"/>
                <c:pt idx="0">
                  <c:v>493</c:v>
                </c:pt>
                <c:pt idx="1">
                  <c:v>920</c:v>
                </c:pt>
                <c:pt idx="2">
                  <c:v>6056</c:v>
                </c:pt>
                <c:pt idx="3">
                  <c:v>18309</c:v>
                </c:pt>
                <c:pt idx="4">
                  <c:v>35336</c:v>
                </c:pt>
                <c:pt idx="5">
                  <c:v>30937</c:v>
                </c:pt>
                <c:pt idx="6">
                  <c:v>11865</c:v>
                </c:pt>
                <c:pt idx="7">
                  <c:v>1665</c:v>
                </c:pt>
              </c:numCache>
            </c:numRef>
          </c:val>
        </c:ser>
        <c:ser>
          <c:idx val="7"/>
          <c:order val="7"/>
          <c:tx>
            <c:strRef>
              <c:f>'P22'!$Y$8:$Y$9</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'P22'!$Y$10:$Y$17</c:f>
              <c:numCache>
                <c:formatCode>#,##0</c:formatCode>
                <c:ptCount val="8"/>
                <c:pt idx="0">
                  <c:v>661</c:v>
                </c:pt>
                <c:pt idx="1">
                  <c:v>2621</c:v>
                </c:pt>
                <c:pt idx="2">
                  <c:v>12017</c:v>
                </c:pt>
                <c:pt idx="3">
                  <c:v>22659</c:v>
                </c:pt>
                <c:pt idx="4">
                  <c:v>37476</c:v>
                </c:pt>
                <c:pt idx="5">
                  <c:v>34397</c:v>
                </c:pt>
                <c:pt idx="6">
                  <c:v>36708</c:v>
                </c:pt>
                <c:pt idx="7">
                  <c:v>6959</c:v>
                </c:pt>
              </c:numCache>
            </c:numRef>
          </c:val>
        </c:ser>
        <c:ser>
          <c:idx val="8"/>
          <c:order val="8"/>
          <c:tx>
            <c:strRef>
              <c:f>'P22'!$Z$8:$Z$9</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'P22'!$Z$10:$Z$17</c:f>
              <c:numCache>
                <c:formatCode>#,##0</c:formatCode>
                <c:ptCount val="8"/>
                <c:pt idx="0">
                  <c:v>528</c:v>
                </c:pt>
                <c:pt idx="1">
                  <c:v>8027</c:v>
                </c:pt>
                <c:pt idx="2">
                  <c:v>15070</c:v>
                </c:pt>
                <c:pt idx="3">
                  <c:v>14134</c:v>
                </c:pt>
                <c:pt idx="4">
                  <c:v>29078</c:v>
                </c:pt>
                <c:pt idx="5">
                  <c:v>16901</c:v>
                </c:pt>
                <c:pt idx="6">
                  <c:v>30694</c:v>
                </c:pt>
                <c:pt idx="7">
                  <c:v>23036</c:v>
                </c:pt>
              </c:numCache>
            </c:numRef>
          </c:val>
        </c:ser>
        <c:ser>
          <c:idx val="9"/>
          <c:order val="9"/>
          <c:tx>
            <c:strRef>
              <c:f>'P22'!$AA$8:$AA$9</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'P22'!$Q$10:$Q$17</c:f>
              <c:strCache>
                <c:ptCount val="8"/>
                <c:pt idx="0">
                  <c:v> N/A</c:v>
                </c:pt>
                <c:pt idx="1">
                  <c:v>&lt;-60k</c:v>
                </c:pt>
                <c:pt idx="2">
                  <c:v>-60k -10k</c:v>
                </c:pt>
                <c:pt idx="3">
                  <c:v>-10k -1k</c:v>
                </c:pt>
                <c:pt idx="4">
                  <c:v>-1k 1k</c:v>
                </c:pt>
                <c:pt idx="5">
                  <c:v>1k 10k</c:v>
                </c:pt>
                <c:pt idx="6">
                  <c:v>10k 60k</c:v>
                </c:pt>
                <c:pt idx="7">
                  <c:v>60k&amp;+</c:v>
                </c:pt>
              </c:strCache>
            </c:strRef>
          </c:cat>
          <c:val>
            <c:numRef>
              <c:f>'P22'!$AA$10:$AA$17</c:f>
              <c:numCache>
                <c:formatCode>#,##0</c:formatCode>
                <c:ptCount val="8"/>
                <c:pt idx="0">
                  <c:v>284</c:v>
                </c:pt>
                <c:pt idx="1">
                  <c:v>11430</c:v>
                </c:pt>
                <c:pt idx="2">
                  <c:v>6893</c:v>
                </c:pt>
                <c:pt idx="3">
                  <c:v>4503</c:v>
                </c:pt>
                <c:pt idx="4">
                  <c:v>15101</c:v>
                </c:pt>
                <c:pt idx="5">
                  <c:v>5436</c:v>
                </c:pt>
                <c:pt idx="6">
                  <c:v>8499</c:v>
                </c:pt>
                <c:pt idx="7">
                  <c:v>22916</c:v>
                </c:pt>
              </c:numCache>
            </c:numRef>
          </c:val>
        </c:ser>
        <c:dLbls>
          <c:showLegendKey val="0"/>
          <c:showVal val="0"/>
          <c:showCatName val="0"/>
          <c:showSerName val="0"/>
          <c:showPercent val="0"/>
          <c:showBubbleSize val="0"/>
        </c:dLbls>
        <c:gapWidth val="150"/>
        <c:overlap val="100"/>
        <c:axId val="111114112"/>
        <c:axId val="111124480"/>
      </c:barChart>
      <c:catAx>
        <c:axId val="111114112"/>
        <c:scaling>
          <c:orientation val="minMax"/>
        </c:scaling>
        <c:delete val="0"/>
        <c:axPos val="b"/>
        <c:title>
          <c:tx>
            <c:strRef>
              <c:f>'P22'!$Q$22</c:f>
              <c:strCache>
                <c:ptCount val="1"/>
                <c:pt idx="0">
                  <c:v>Delta Cash</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11124480"/>
        <c:crosses val="autoZero"/>
        <c:auto val="1"/>
        <c:lblAlgn val="ctr"/>
        <c:lblOffset val="100"/>
        <c:noMultiLvlLbl val="0"/>
      </c:catAx>
      <c:valAx>
        <c:axId val="111124480"/>
        <c:scaling>
          <c:orientation val="minMax"/>
        </c:scaling>
        <c:delete val="0"/>
        <c:axPos val="l"/>
        <c:title>
          <c:tx>
            <c:strRef>
              <c:f>'P22'!$R$8:$AA$8</c:f>
              <c:strCache>
                <c:ptCount val="1"/>
                <c:pt idx="0">
                  <c:v>Delta Liabilites (2007-2008)</c:v>
                </c:pt>
              </c:strCache>
            </c:strRef>
          </c:tx>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11114112"/>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'P22'!$Q$36:$AB$36</c:f>
          <c:strCache>
            <c:ptCount val="1"/>
            <c:pt idx="0">
              <c:v>2008 - Number of firms from  indep 1-4</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manualLayout>
          <c:layoutTarget val="inner"/>
          <c:xMode val="edge"/>
          <c:yMode val="edge"/>
          <c:x val="4.8223407557926222E-2"/>
          <c:y val="0.14259881403713426"/>
          <c:w val="0.758321677532244"/>
          <c:h val="0.73998969573247797"/>
        </c:manualLayout>
      </c:layout>
      <c:barChart>
        <c:barDir val="col"/>
        <c:grouping val="percentStacked"/>
        <c:varyColors val="0"/>
        <c:ser>
          <c:idx val="0"/>
          <c:order val="0"/>
          <c:tx>
            <c:strRef>
              <c:f>'P22'!$R$37:$R$38</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'P22'!$R$39:$R$46</c:f>
              <c:numCache>
                <c:formatCode>#,##0</c:formatCode>
                <c:ptCount val="8"/>
                <c:pt idx="0">
                  <c:v>167578</c:v>
                </c:pt>
                <c:pt idx="1">
                  <c:v>0</c:v>
                </c:pt>
                <c:pt idx="2">
                  <c:v>0</c:v>
                </c:pt>
                <c:pt idx="3">
                  <c:v>0</c:v>
                </c:pt>
                <c:pt idx="4">
                  <c:v>0</c:v>
                </c:pt>
                <c:pt idx="5">
                  <c:v>0</c:v>
                </c:pt>
                <c:pt idx="6">
                  <c:v>0</c:v>
                </c:pt>
                <c:pt idx="7">
                  <c:v>0</c:v>
                </c:pt>
              </c:numCache>
            </c:numRef>
          </c:val>
        </c:ser>
        <c:ser>
          <c:idx val="1"/>
          <c:order val="1"/>
          <c:tx>
            <c:strRef>
              <c:f>'P22'!$S$37:$S$38</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'P22'!$S$39:$S$46</c:f>
              <c:numCache>
                <c:formatCode>#,##0</c:formatCode>
                <c:ptCount val="8"/>
                <c:pt idx="0">
                  <c:v>46</c:v>
                </c:pt>
                <c:pt idx="1">
                  <c:v>3730</c:v>
                </c:pt>
                <c:pt idx="2">
                  <c:v>1742</c:v>
                </c:pt>
                <c:pt idx="3">
                  <c:v>1291</c:v>
                </c:pt>
                <c:pt idx="4">
                  <c:v>3068</c:v>
                </c:pt>
                <c:pt idx="5">
                  <c:v>1277</c:v>
                </c:pt>
                <c:pt idx="6">
                  <c:v>1864</c:v>
                </c:pt>
                <c:pt idx="7">
                  <c:v>2656</c:v>
                </c:pt>
              </c:numCache>
            </c:numRef>
          </c:val>
        </c:ser>
        <c:ser>
          <c:idx val="2"/>
          <c:order val="2"/>
          <c:tx>
            <c:strRef>
              <c:f>'P22'!$T$37:$T$38</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'P22'!$T$39:$T$46</c:f>
              <c:numCache>
                <c:formatCode>#,##0</c:formatCode>
                <c:ptCount val="8"/>
                <c:pt idx="0">
                  <c:v>237</c:v>
                </c:pt>
                <c:pt idx="1">
                  <c:v>8714</c:v>
                </c:pt>
                <c:pt idx="2">
                  <c:v>19406</c:v>
                </c:pt>
                <c:pt idx="3">
                  <c:v>10138</c:v>
                </c:pt>
                <c:pt idx="4">
                  <c:v>14331</c:v>
                </c:pt>
                <c:pt idx="5">
                  <c:v>8045</c:v>
                </c:pt>
                <c:pt idx="6">
                  <c:v>8939</c:v>
                </c:pt>
                <c:pt idx="7">
                  <c:v>4333</c:v>
                </c:pt>
              </c:numCache>
            </c:numRef>
          </c:val>
        </c:ser>
        <c:ser>
          <c:idx val="3"/>
          <c:order val="3"/>
          <c:tx>
            <c:strRef>
              <c:f>'P22'!$U$37:$U$38</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'P22'!$U$39:$U$46</c:f>
              <c:numCache>
                <c:formatCode>#,##0</c:formatCode>
                <c:ptCount val="8"/>
                <c:pt idx="0">
                  <c:v>517</c:v>
                </c:pt>
                <c:pt idx="1">
                  <c:v>2511</c:v>
                </c:pt>
                <c:pt idx="2">
                  <c:v>27458</c:v>
                </c:pt>
                <c:pt idx="3">
                  <c:v>32486</c:v>
                </c:pt>
                <c:pt idx="4">
                  <c:v>32867</c:v>
                </c:pt>
                <c:pt idx="5">
                  <c:v>18758</c:v>
                </c:pt>
                <c:pt idx="6">
                  <c:v>10978</c:v>
                </c:pt>
                <c:pt idx="7">
                  <c:v>2227</c:v>
                </c:pt>
              </c:numCache>
            </c:numRef>
          </c:val>
        </c:ser>
        <c:ser>
          <c:idx val="4"/>
          <c:order val="4"/>
          <c:tx>
            <c:strRef>
              <c:f>'P22'!$V$37:$V$38</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'P22'!$V$39:$V$46</c:f>
              <c:numCache>
                <c:formatCode>#,##0</c:formatCode>
                <c:ptCount val="8"/>
                <c:pt idx="0">
                  <c:v>428</c:v>
                </c:pt>
                <c:pt idx="1">
                  <c:v>611</c:v>
                </c:pt>
                <c:pt idx="2">
                  <c:v>7663</c:v>
                </c:pt>
                <c:pt idx="3">
                  <c:v>27624</c:v>
                </c:pt>
                <c:pt idx="4">
                  <c:v>38995</c:v>
                </c:pt>
                <c:pt idx="5">
                  <c:v>14968</c:v>
                </c:pt>
                <c:pt idx="6">
                  <c:v>5985</c:v>
                </c:pt>
                <c:pt idx="7">
                  <c:v>782</c:v>
                </c:pt>
              </c:numCache>
            </c:numRef>
          </c:val>
        </c:ser>
        <c:ser>
          <c:idx val="5"/>
          <c:order val="5"/>
          <c:tx>
            <c:strRef>
              <c:f>'P22'!$W$37:$W$38</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'P22'!$W$39:$W$46</c:f>
              <c:numCache>
                <c:formatCode>#,##0</c:formatCode>
                <c:ptCount val="8"/>
                <c:pt idx="0">
                  <c:v>2009</c:v>
                </c:pt>
                <c:pt idx="1">
                  <c:v>522</c:v>
                </c:pt>
                <c:pt idx="2">
                  <c:v>4929</c:v>
                </c:pt>
                <c:pt idx="3">
                  <c:v>22713</c:v>
                </c:pt>
                <c:pt idx="4">
                  <c:v>125788</c:v>
                </c:pt>
                <c:pt idx="5">
                  <c:v>20097</c:v>
                </c:pt>
                <c:pt idx="6">
                  <c:v>5169</c:v>
                </c:pt>
                <c:pt idx="7">
                  <c:v>578</c:v>
                </c:pt>
              </c:numCache>
            </c:numRef>
          </c:val>
        </c:ser>
        <c:ser>
          <c:idx val="6"/>
          <c:order val="6"/>
          <c:tx>
            <c:strRef>
              <c:f>'P22'!$X$37:$X$38</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'P22'!$X$39:$X$46</c:f>
              <c:numCache>
                <c:formatCode>#,##0</c:formatCode>
                <c:ptCount val="8"/>
                <c:pt idx="0">
                  <c:v>423</c:v>
                </c:pt>
                <c:pt idx="1">
                  <c:v>501</c:v>
                </c:pt>
                <c:pt idx="2">
                  <c:v>4594</c:v>
                </c:pt>
                <c:pt idx="3">
                  <c:v>15905</c:v>
                </c:pt>
                <c:pt idx="4">
                  <c:v>29797</c:v>
                </c:pt>
                <c:pt idx="5">
                  <c:v>27743</c:v>
                </c:pt>
                <c:pt idx="6">
                  <c:v>9707</c:v>
                </c:pt>
                <c:pt idx="7">
                  <c:v>1025</c:v>
                </c:pt>
              </c:numCache>
            </c:numRef>
          </c:val>
        </c:ser>
        <c:ser>
          <c:idx val="7"/>
          <c:order val="7"/>
          <c:tx>
            <c:strRef>
              <c:f>'P22'!$Y$37:$Y$38</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'P22'!$Y$39:$Y$46</c:f>
              <c:numCache>
                <c:formatCode>#,##0</c:formatCode>
                <c:ptCount val="8"/>
                <c:pt idx="0">
                  <c:v>532</c:v>
                </c:pt>
                <c:pt idx="1">
                  <c:v>1122</c:v>
                </c:pt>
                <c:pt idx="2">
                  <c:v>7749</c:v>
                </c:pt>
                <c:pt idx="3">
                  <c:v>17559</c:v>
                </c:pt>
                <c:pt idx="4">
                  <c:v>27900</c:v>
                </c:pt>
                <c:pt idx="5">
                  <c:v>28363</c:v>
                </c:pt>
                <c:pt idx="6">
                  <c:v>28830</c:v>
                </c:pt>
                <c:pt idx="7">
                  <c:v>4065</c:v>
                </c:pt>
              </c:numCache>
            </c:numRef>
          </c:val>
        </c:ser>
        <c:ser>
          <c:idx val="8"/>
          <c:order val="8"/>
          <c:tx>
            <c:strRef>
              <c:f>'P22'!$Z$37:$Z$38</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'P22'!$Z$39:$Z$46</c:f>
              <c:numCache>
                <c:formatCode>#,##0</c:formatCode>
                <c:ptCount val="8"/>
                <c:pt idx="0">
                  <c:v>356</c:v>
                </c:pt>
                <c:pt idx="1">
                  <c:v>2642</c:v>
                </c:pt>
                <c:pt idx="2">
                  <c:v>7066</c:v>
                </c:pt>
                <c:pt idx="3">
                  <c:v>7850</c:v>
                </c:pt>
                <c:pt idx="4">
                  <c:v>14803</c:v>
                </c:pt>
                <c:pt idx="5">
                  <c:v>10139</c:v>
                </c:pt>
                <c:pt idx="6">
                  <c:v>17990</c:v>
                </c:pt>
                <c:pt idx="7">
                  <c:v>10337</c:v>
                </c:pt>
              </c:numCache>
            </c:numRef>
          </c:val>
        </c:ser>
        <c:ser>
          <c:idx val="9"/>
          <c:order val="9"/>
          <c:tx>
            <c:strRef>
              <c:f>'P22'!$AA$37:$AA$38</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'P22'!$Q$39:$Q$46</c:f>
              <c:strCache>
                <c:ptCount val="8"/>
                <c:pt idx="0">
                  <c:v> N/A</c:v>
                </c:pt>
                <c:pt idx="1">
                  <c:v>&lt;-60k</c:v>
                </c:pt>
                <c:pt idx="2">
                  <c:v>-60k -10k</c:v>
                </c:pt>
                <c:pt idx="3">
                  <c:v>-10k -1k</c:v>
                </c:pt>
                <c:pt idx="4">
                  <c:v>-1k 1k</c:v>
                </c:pt>
                <c:pt idx="5">
                  <c:v>1k 10k</c:v>
                </c:pt>
                <c:pt idx="6">
                  <c:v>10k 60k</c:v>
                </c:pt>
                <c:pt idx="7">
                  <c:v>60k&amp;+</c:v>
                </c:pt>
              </c:strCache>
            </c:strRef>
          </c:cat>
          <c:val>
            <c:numRef>
              <c:f>'P22'!$AA$39:$AA$46</c:f>
              <c:numCache>
                <c:formatCode>#,##0</c:formatCode>
                <c:ptCount val="8"/>
                <c:pt idx="0">
                  <c:v>122</c:v>
                </c:pt>
                <c:pt idx="1">
                  <c:v>2108</c:v>
                </c:pt>
                <c:pt idx="2">
                  <c:v>2404</c:v>
                </c:pt>
                <c:pt idx="3">
                  <c:v>1773</c:v>
                </c:pt>
                <c:pt idx="4">
                  <c:v>4267</c:v>
                </c:pt>
                <c:pt idx="5">
                  <c:v>2369</c:v>
                </c:pt>
                <c:pt idx="6">
                  <c:v>3164</c:v>
                </c:pt>
                <c:pt idx="7">
                  <c:v>4376</c:v>
                </c:pt>
              </c:numCache>
            </c:numRef>
          </c:val>
        </c:ser>
        <c:dLbls>
          <c:showLegendKey val="0"/>
          <c:showVal val="0"/>
          <c:showCatName val="0"/>
          <c:showSerName val="0"/>
          <c:showPercent val="0"/>
          <c:showBubbleSize val="0"/>
        </c:dLbls>
        <c:gapWidth val="150"/>
        <c:overlap val="100"/>
        <c:axId val="132943872"/>
        <c:axId val="132945792"/>
      </c:barChart>
      <c:catAx>
        <c:axId val="132943872"/>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945792"/>
        <c:crosses val="autoZero"/>
        <c:auto val="1"/>
        <c:lblAlgn val="ctr"/>
        <c:lblOffset val="100"/>
        <c:noMultiLvlLbl val="0"/>
      </c:catAx>
      <c:valAx>
        <c:axId val="132945792"/>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943872"/>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'P22'!$Q$49:$AB$49</c:f>
          <c:strCache>
            <c:ptCount val="1"/>
            <c:pt idx="0">
              <c:v>2008 - Number of firms from  indep 5-49</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'P22'!$R$50:$R$51</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'P22'!$R$52:$R$59</c:f>
              <c:numCache>
                <c:formatCode>#,##0</c:formatCode>
                <c:ptCount val="8"/>
                <c:pt idx="0">
                  <c:v>13870</c:v>
                </c:pt>
                <c:pt idx="1">
                  <c:v>0</c:v>
                </c:pt>
                <c:pt idx="2">
                  <c:v>0</c:v>
                </c:pt>
                <c:pt idx="3">
                  <c:v>0</c:v>
                </c:pt>
                <c:pt idx="4">
                  <c:v>0</c:v>
                </c:pt>
                <c:pt idx="5">
                  <c:v>0</c:v>
                </c:pt>
                <c:pt idx="6">
                  <c:v>0</c:v>
                </c:pt>
                <c:pt idx="7">
                  <c:v>0</c:v>
                </c:pt>
              </c:numCache>
            </c:numRef>
          </c:val>
        </c:ser>
        <c:ser>
          <c:idx val="1"/>
          <c:order val="1"/>
          <c:tx>
            <c:strRef>
              <c:f>'P22'!$S$50:$S$51</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'P22'!$S$52:$S$59</c:f>
              <c:numCache>
                <c:formatCode>#,##0</c:formatCode>
                <c:ptCount val="8"/>
                <c:pt idx="0">
                  <c:v>13</c:v>
                </c:pt>
                <c:pt idx="1">
                  <c:v>2553</c:v>
                </c:pt>
                <c:pt idx="2">
                  <c:v>802</c:v>
                </c:pt>
                <c:pt idx="3">
                  <c:v>440</c:v>
                </c:pt>
                <c:pt idx="4">
                  <c:v>1119</c:v>
                </c:pt>
                <c:pt idx="5">
                  <c:v>386</c:v>
                </c:pt>
                <c:pt idx="6">
                  <c:v>757</c:v>
                </c:pt>
                <c:pt idx="7">
                  <c:v>1287</c:v>
                </c:pt>
              </c:numCache>
            </c:numRef>
          </c:val>
        </c:ser>
        <c:ser>
          <c:idx val="2"/>
          <c:order val="2"/>
          <c:tx>
            <c:strRef>
              <c:f>'P22'!$T$50:$T$51</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'P22'!$T$52:$T$59</c:f>
              <c:numCache>
                <c:formatCode>#,##0</c:formatCode>
                <c:ptCount val="8"/>
                <c:pt idx="0">
                  <c:v>74</c:v>
                </c:pt>
                <c:pt idx="1">
                  <c:v>4930</c:v>
                </c:pt>
                <c:pt idx="2">
                  <c:v>7769</c:v>
                </c:pt>
                <c:pt idx="3">
                  <c:v>3835</c:v>
                </c:pt>
                <c:pt idx="4">
                  <c:v>6939</c:v>
                </c:pt>
                <c:pt idx="5">
                  <c:v>3582</c:v>
                </c:pt>
                <c:pt idx="6">
                  <c:v>5432</c:v>
                </c:pt>
                <c:pt idx="7">
                  <c:v>3181</c:v>
                </c:pt>
              </c:numCache>
            </c:numRef>
          </c:val>
        </c:ser>
        <c:ser>
          <c:idx val="3"/>
          <c:order val="3"/>
          <c:tx>
            <c:strRef>
              <c:f>'P22'!$U$50:$U$51</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'P22'!$U$52:$U$59</c:f>
              <c:numCache>
                <c:formatCode>#,##0</c:formatCode>
                <c:ptCount val="8"/>
                <c:pt idx="0">
                  <c:v>66</c:v>
                </c:pt>
                <c:pt idx="1">
                  <c:v>1089</c:v>
                </c:pt>
                <c:pt idx="2">
                  <c:v>5318</c:v>
                </c:pt>
                <c:pt idx="3">
                  <c:v>5024</c:v>
                </c:pt>
                <c:pt idx="4">
                  <c:v>6543</c:v>
                </c:pt>
                <c:pt idx="5">
                  <c:v>3963</c:v>
                </c:pt>
                <c:pt idx="6">
                  <c:v>3881</c:v>
                </c:pt>
                <c:pt idx="7">
                  <c:v>1189</c:v>
                </c:pt>
              </c:numCache>
            </c:numRef>
          </c:val>
        </c:ser>
        <c:ser>
          <c:idx val="4"/>
          <c:order val="4"/>
          <c:tx>
            <c:strRef>
              <c:f>'P22'!$V$50:$V$51</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'P22'!$V$52:$V$59</c:f>
              <c:numCache>
                <c:formatCode>#,##0</c:formatCode>
                <c:ptCount val="8"/>
                <c:pt idx="0">
                  <c:v>36</c:v>
                </c:pt>
                <c:pt idx="1">
                  <c:v>201</c:v>
                </c:pt>
                <c:pt idx="2">
                  <c:v>1271</c:v>
                </c:pt>
                <c:pt idx="3">
                  <c:v>2310</c:v>
                </c:pt>
                <c:pt idx="4">
                  <c:v>2906</c:v>
                </c:pt>
                <c:pt idx="5">
                  <c:v>1691</c:v>
                </c:pt>
                <c:pt idx="6">
                  <c:v>1255</c:v>
                </c:pt>
                <c:pt idx="7">
                  <c:v>262</c:v>
                </c:pt>
              </c:numCache>
            </c:numRef>
          </c:val>
        </c:ser>
        <c:ser>
          <c:idx val="5"/>
          <c:order val="5"/>
          <c:tx>
            <c:strRef>
              <c:f>'P22'!$W$50:$W$51</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'P22'!$W$52:$W$59</c:f>
              <c:numCache>
                <c:formatCode>#,##0</c:formatCode>
                <c:ptCount val="8"/>
                <c:pt idx="0">
                  <c:v>129</c:v>
                </c:pt>
                <c:pt idx="1">
                  <c:v>93</c:v>
                </c:pt>
                <c:pt idx="2">
                  <c:v>662</c:v>
                </c:pt>
                <c:pt idx="3">
                  <c:v>1368</c:v>
                </c:pt>
                <c:pt idx="4">
                  <c:v>4267</c:v>
                </c:pt>
                <c:pt idx="5">
                  <c:v>1279</c:v>
                </c:pt>
                <c:pt idx="6">
                  <c:v>752</c:v>
                </c:pt>
                <c:pt idx="7">
                  <c:v>145</c:v>
                </c:pt>
              </c:numCache>
            </c:numRef>
          </c:val>
        </c:ser>
        <c:ser>
          <c:idx val="6"/>
          <c:order val="6"/>
          <c:tx>
            <c:strRef>
              <c:f>'P22'!$X$50:$X$51</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'P22'!$X$52:$X$59</c:f>
              <c:numCache>
                <c:formatCode>#,##0</c:formatCode>
                <c:ptCount val="8"/>
                <c:pt idx="0">
                  <c:v>48</c:v>
                </c:pt>
                <c:pt idx="1">
                  <c:v>195</c:v>
                </c:pt>
                <c:pt idx="2">
                  <c:v>994</c:v>
                </c:pt>
                <c:pt idx="3">
                  <c:v>1676</c:v>
                </c:pt>
                <c:pt idx="4">
                  <c:v>2588</c:v>
                </c:pt>
                <c:pt idx="5">
                  <c:v>2130</c:v>
                </c:pt>
                <c:pt idx="6">
                  <c:v>1513</c:v>
                </c:pt>
                <c:pt idx="7">
                  <c:v>318</c:v>
                </c:pt>
              </c:numCache>
            </c:numRef>
          </c:val>
        </c:ser>
        <c:ser>
          <c:idx val="7"/>
          <c:order val="7"/>
          <c:tx>
            <c:strRef>
              <c:f>'P22'!$Y$50:$Y$51</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'P22'!$Y$52:$Y$59</c:f>
              <c:numCache>
                <c:formatCode>#,##0</c:formatCode>
                <c:ptCount val="8"/>
                <c:pt idx="0">
                  <c:v>94</c:v>
                </c:pt>
                <c:pt idx="1">
                  <c:v>755</c:v>
                </c:pt>
                <c:pt idx="2">
                  <c:v>2974</c:v>
                </c:pt>
                <c:pt idx="3">
                  <c:v>3731</c:v>
                </c:pt>
                <c:pt idx="4">
                  <c:v>6000</c:v>
                </c:pt>
                <c:pt idx="5">
                  <c:v>4200</c:v>
                </c:pt>
                <c:pt idx="6">
                  <c:v>5561</c:v>
                </c:pt>
                <c:pt idx="7">
                  <c:v>1663</c:v>
                </c:pt>
              </c:numCache>
            </c:numRef>
          </c:val>
        </c:ser>
        <c:ser>
          <c:idx val="8"/>
          <c:order val="8"/>
          <c:tx>
            <c:strRef>
              <c:f>'P22'!$Z$50:$Z$51</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'P22'!$Z$52:$Z$59</c:f>
              <c:numCache>
                <c:formatCode>#,##0</c:formatCode>
                <c:ptCount val="8"/>
                <c:pt idx="0">
                  <c:v>105</c:v>
                </c:pt>
                <c:pt idx="1">
                  <c:v>2213</c:v>
                </c:pt>
                <c:pt idx="2">
                  <c:v>4812</c:v>
                </c:pt>
                <c:pt idx="3">
                  <c:v>3824</c:v>
                </c:pt>
                <c:pt idx="4">
                  <c:v>7692</c:v>
                </c:pt>
                <c:pt idx="5">
                  <c:v>4116</c:v>
                </c:pt>
                <c:pt idx="6">
                  <c:v>8047</c:v>
                </c:pt>
                <c:pt idx="7">
                  <c:v>6587</c:v>
                </c:pt>
              </c:numCache>
            </c:numRef>
          </c:val>
        </c:ser>
        <c:ser>
          <c:idx val="9"/>
          <c:order val="9"/>
          <c:tx>
            <c:strRef>
              <c:f>'P22'!$AA$50:$AA$51</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'P22'!$Q$52:$Q$59</c:f>
              <c:strCache>
                <c:ptCount val="8"/>
                <c:pt idx="0">
                  <c:v> N/A</c:v>
                </c:pt>
                <c:pt idx="1">
                  <c:v>&lt;-60k</c:v>
                </c:pt>
                <c:pt idx="2">
                  <c:v>-60k -10k</c:v>
                </c:pt>
                <c:pt idx="3">
                  <c:v>-10k -1k</c:v>
                </c:pt>
                <c:pt idx="4">
                  <c:v>-1k 1k</c:v>
                </c:pt>
                <c:pt idx="5">
                  <c:v>1k 10k</c:v>
                </c:pt>
                <c:pt idx="6">
                  <c:v>10k 60k</c:v>
                </c:pt>
                <c:pt idx="7">
                  <c:v>60k&amp;+</c:v>
                </c:pt>
              </c:strCache>
            </c:strRef>
          </c:cat>
          <c:val>
            <c:numRef>
              <c:f>'P22'!$AA$52:$AA$59</c:f>
              <c:numCache>
                <c:formatCode>#,##0</c:formatCode>
                <c:ptCount val="8"/>
                <c:pt idx="0">
                  <c:v>42</c:v>
                </c:pt>
                <c:pt idx="1">
                  <c:v>1597</c:v>
                </c:pt>
                <c:pt idx="2">
                  <c:v>1323</c:v>
                </c:pt>
                <c:pt idx="3">
                  <c:v>741</c:v>
                </c:pt>
                <c:pt idx="4">
                  <c:v>1937</c:v>
                </c:pt>
                <c:pt idx="5">
                  <c:v>872</c:v>
                </c:pt>
                <c:pt idx="6">
                  <c:v>1681</c:v>
                </c:pt>
                <c:pt idx="7">
                  <c:v>4062</c:v>
                </c:pt>
              </c:numCache>
            </c:numRef>
          </c:val>
        </c:ser>
        <c:dLbls>
          <c:showLegendKey val="0"/>
          <c:showVal val="0"/>
          <c:showCatName val="0"/>
          <c:showSerName val="0"/>
          <c:showPercent val="0"/>
          <c:showBubbleSize val="0"/>
        </c:dLbls>
        <c:gapWidth val="150"/>
        <c:overlap val="100"/>
        <c:axId val="132879872"/>
        <c:axId val="132881792"/>
      </c:barChart>
      <c:catAx>
        <c:axId val="132879872"/>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881792"/>
        <c:crosses val="autoZero"/>
        <c:auto val="1"/>
        <c:lblAlgn val="ctr"/>
        <c:lblOffset val="100"/>
        <c:noMultiLvlLbl val="0"/>
      </c:catAx>
      <c:valAx>
        <c:axId val="132881792"/>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879872"/>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'P22'!$Q$62:$AB$62</c:f>
          <c:strCache>
            <c:ptCount val="1"/>
            <c:pt idx="0">
              <c:v>2008 - Number of firms from  indep 50-249</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'P22'!$R$63:$R$64</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'P22'!$R$65:$R$72</c:f>
              <c:numCache>
                <c:formatCode>#,##0</c:formatCode>
                <c:ptCount val="8"/>
                <c:pt idx="0">
                  <c:v>473</c:v>
                </c:pt>
                <c:pt idx="1">
                  <c:v>0</c:v>
                </c:pt>
                <c:pt idx="2">
                  <c:v>0</c:v>
                </c:pt>
                <c:pt idx="3">
                  <c:v>0</c:v>
                </c:pt>
                <c:pt idx="4">
                  <c:v>0</c:v>
                </c:pt>
                <c:pt idx="5">
                  <c:v>0</c:v>
                </c:pt>
                <c:pt idx="6">
                  <c:v>0</c:v>
                </c:pt>
                <c:pt idx="7">
                  <c:v>0</c:v>
                </c:pt>
              </c:numCache>
            </c:numRef>
          </c:val>
        </c:ser>
        <c:ser>
          <c:idx val="1"/>
          <c:order val="1"/>
          <c:tx>
            <c:strRef>
              <c:f>'P22'!$S$63:$S$64</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'P22'!$S$65:$S$72</c:f>
              <c:numCache>
                <c:formatCode>#,##0</c:formatCode>
                <c:ptCount val="8"/>
                <c:pt idx="0">
                  <c:v>3</c:v>
                </c:pt>
                <c:pt idx="1">
                  <c:v>643</c:v>
                </c:pt>
                <c:pt idx="2">
                  <c:v>163</c:v>
                </c:pt>
                <c:pt idx="3">
                  <c:v>104</c:v>
                </c:pt>
                <c:pt idx="4">
                  <c:v>261</c:v>
                </c:pt>
                <c:pt idx="5">
                  <c:v>83</c:v>
                </c:pt>
                <c:pt idx="6">
                  <c:v>169</c:v>
                </c:pt>
                <c:pt idx="7">
                  <c:v>402</c:v>
                </c:pt>
              </c:numCache>
            </c:numRef>
          </c:val>
        </c:ser>
        <c:ser>
          <c:idx val="2"/>
          <c:order val="2"/>
          <c:tx>
            <c:strRef>
              <c:f>'P22'!$T$63:$T$64</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'P22'!$T$65:$T$72</c:f>
              <c:numCache>
                <c:formatCode>#,##0</c:formatCode>
                <c:ptCount val="8"/>
                <c:pt idx="0">
                  <c:v>3</c:v>
                </c:pt>
                <c:pt idx="1">
                  <c:v>385</c:v>
                </c:pt>
                <c:pt idx="2">
                  <c:v>283</c:v>
                </c:pt>
                <c:pt idx="3">
                  <c:v>147</c:v>
                </c:pt>
                <c:pt idx="4">
                  <c:v>338</c:v>
                </c:pt>
                <c:pt idx="5">
                  <c:v>160</c:v>
                </c:pt>
                <c:pt idx="6">
                  <c:v>242</c:v>
                </c:pt>
                <c:pt idx="7">
                  <c:v>329</c:v>
                </c:pt>
              </c:numCache>
            </c:numRef>
          </c:val>
        </c:ser>
        <c:ser>
          <c:idx val="3"/>
          <c:order val="3"/>
          <c:tx>
            <c:strRef>
              <c:f>'P22'!$U$63:$U$64</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'P22'!$U$65:$U$72</c:f>
              <c:numCache>
                <c:formatCode>#,##0</c:formatCode>
                <c:ptCount val="8"/>
                <c:pt idx="0">
                  <c:v>0</c:v>
                </c:pt>
                <c:pt idx="1">
                  <c:v>60</c:v>
                </c:pt>
                <c:pt idx="2">
                  <c:v>134</c:v>
                </c:pt>
                <c:pt idx="3">
                  <c:v>113</c:v>
                </c:pt>
                <c:pt idx="4">
                  <c:v>145</c:v>
                </c:pt>
                <c:pt idx="5">
                  <c:v>83</c:v>
                </c:pt>
                <c:pt idx="6">
                  <c:v>92</c:v>
                </c:pt>
                <c:pt idx="7">
                  <c:v>60</c:v>
                </c:pt>
              </c:numCache>
            </c:numRef>
          </c:val>
        </c:ser>
        <c:ser>
          <c:idx val="4"/>
          <c:order val="4"/>
          <c:tx>
            <c:strRef>
              <c:f>'P22'!$V$63:$V$64</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'P22'!$V$65:$V$72</c:f>
              <c:numCache>
                <c:formatCode>#,##0</c:formatCode>
                <c:ptCount val="8"/>
                <c:pt idx="0">
                  <c:v>1</c:v>
                </c:pt>
                <c:pt idx="1">
                  <c:v>8</c:v>
                </c:pt>
                <c:pt idx="2">
                  <c:v>20</c:v>
                </c:pt>
                <c:pt idx="3">
                  <c:v>57</c:v>
                </c:pt>
                <c:pt idx="4">
                  <c:v>77</c:v>
                </c:pt>
                <c:pt idx="5">
                  <c:v>42</c:v>
                </c:pt>
                <c:pt idx="6">
                  <c:v>33</c:v>
                </c:pt>
                <c:pt idx="7">
                  <c:v>15</c:v>
                </c:pt>
              </c:numCache>
            </c:numRef>
          </c:val>
        </c:ser>
        <c:ser>
          <c:idx val="5"/>
          <c:order val="5"/>
          <c:tx>
            <c:strRef>
              <c:f>'P22'!$W$63:$W$64</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'P22'!$W$65:$W$72</c:f>
              <c:numCache>
                <c:formatCode>#,##0</c:formatCode>
                <c:ptCount val="8"/>
                <c:pt idx="0">
                  <c:v>7</c:v>
                </c:pt>
                <c:pt idx="1">
                  <c:v>3</c:v>
                </c:pt>
                <c:pt idx="2">
                  <c:v>11</c:v>
                </c:pt>
                <c:pt idx="3">
                  <c:v>47</c:v>
                </c:pt>
                <c:pt idx="4">
                  <c:v>217</c:v>
                </c:pt>
                <c:pt idx="5">
                  <c:v>38</c:v>
                </c:pt>
                <c:pt idx="6">
                  <c:v>16</c:v>
                </c:pt>
                <c:pt idx="7">
                  <c:v>9</c:v>
                </c:pt>
              </c:numCache>
            </c:numRef>
          </c:val>
        </c:ser>
        <c:ser>
          <c:idx val="6"/>
          <c:order val="6"/>
          <c:tx>
            <c:strRef>
              <c:f>'P22'!$X$63:$X$64</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'P22'!$X$65:$X$72</c:f>
              <c:numCache>
                <c:formatCode>#,##0</c:formatCode>
                <c:ptCount val="8"/>
                <c:pt idx="0">
                  <c:v>0</c:v>
                </c:pt>
                <c:pt idx="1">
                  <c:v>10</c:v>
                </c:pt>
                <c:pt idx="2">
                  <c:v>26</c:v>
                </c:pt>
                <c:pt idx="3">
                  <c:v>35</c:v>
                </c:pt>
                <c:pt idx="4">
                  <c:v>55</c:v>
                </c:pt>
                <c:pt idx="5">
                  <c:v>54</c:v>
                </c:pt>
                <c:pt idx="6">
                  <c:v>31</c:v>
                </c:pt>
                <c:pt idx="7">
                  <c:v>16</c:v>
                </c:pt>
              </c:numCache>
            </c:numRef>
          </c:val>
        </c:ser>
        <c:ser>
          <c:idx val="7"/>
          <c:order val="7"/>
          <c:tx>
            <c:strRef>
              <c:f>'P22'!$Y$63:$Y$64</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'P22'!$Y$65:$Y$72</c:f>
              <c:numCache>
                <c:formatCode>#,##0</c:formatCode>
                <c:ptCount val="8"/>
                <c:pt idx="0">
                  <c:v>1</c:v>
                </c:pt>
                <c:pt idx="1">
                  <c:v>53</c:v>
                </c:pt>
                <c:pt idx="2">
                  <c:v>77</c:v>
                </c:pt>
                <c:pt idx="3">
                  <c:v>80</c:v>
                </c:pt>
                <c:pt idx="4">
                  <c:v>116</c:v>
                </c:pt>
                <c:pt idx="5">
                  <c:v>82</c:v>
                </c:pt>
                <c:pt idx="6">
                  <c:v>115</c:v>
                </c:pt>
                <c:pt idx="7">
                  <c:v>108</c:v>
                </c:pt>
              </c:numCache>
            </c:numRef>
          </c:val>
        </c:ser>
        <c:ser>
          <c:idx val="8"/>
          <c:order val="8"/>
          <c:tx>
            <c:strRef>
              <c:f>'P22'!$Z$63:$Z$64</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'P22'!$Z$65:$Z$72</c:f>
              <c:numCache>
                <c:formatCode>#,##0</c:formatCode>
                <c:ptCount val="8"/>
                <c:pt idx="0">
                  <c:v>6</c:v>
                </c:pt>
                <c:pt idx="1">
                  <c:v>302</c:v>
                </c:pt>
                <c:pt idx="2">
                  <c:v>228</c:v>
                </c:pt>
                <c:pt idx="3">
                  <c:v>132</c:v>
                </c:pt>
                <c:pt idx="4">
                  <c:v>353</c:v>
                </c:pt>
                <c:pt idx="5">
                  <c:v>161</c:v>
                </c:pt>
                <c:pt idx="6">
                  <c:v>304</c:v>
                </c:pt>
                <c:pt idx="7">
                  <c:v>456</c:v>
                </c:pt>
              </c:numCache>
            </c:numRef>
          </c:val>
        </c:ser>
        <c:ser>
          <c:idx val="9"/>
          <c:order val="9"/>
          <c:tx>
            <c:strRef>
              <c:f>'P22'!$AA$63:$AA$64</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'P22'!$Q$65:$Q$72</c:f>
              <c:strCache>
                <c:ptCount val="8"/>
                <c:pt idx="0">
                  <c:v> N/A</c:v>
                </c:pt>
                <c:pt idx="1">
                  <c:v>&lt;-60k</c:v>
                </c:pt>
                <c:pt idx="2">
                  <c:v>-60k -10k</c:v>
                </c:pt>
                <c:pt idx="3">
                  <c:v>-10k -1k</c:v>
                </c:pt>
                <c:pt idx="4">
                  <c:v>-1k 1k</c:v>
                </c:pt>
                <c:pt idx="5">
                  <c:v>1k 10k</c:v>
                </c:pt>
                <c:pt idx="6">
                  <c:v>10k 60k</c:v>
                </c:pt>
                <c:pt idx="7">
                  <c:v>60k&amp;+</c:v>
                </c:pt>
              </c:strCache>
            </c:strRef>
          </c:cat>
          <c:val>
            <c:numRef>
              <c:f>'P22'!$AA$65:$AA$72</c:f>
              <c:numCache>
                <c:formatCode>#,##0</c:formatCode>
                <c:ptCount val="8"/>
                <c:pt idx="0">
                  <c:v>10</c:v>
                </c:pt>
                <c:pt idx="1">
                  <c:v>524</c:v>
                </c:pt>
                <c:pt idx="2">
                  <c:v>232</c:v>
                </c:pt>
                <c:pt idx="3">
                  <c:v>120</c:v>
                </c:pt>
                <c:pt idx="4">
                  <c:v>376</c:v>
                </c:pt>
                <c:pt idx="5">
                  <c:v>141</c:v>
                </c:pt>
                <c:pt idx="6">
                  <c:v>223</c:v>
                </c:pt>
                <c:pt idx="7">
                  <c:v>961</c:v>
                </c:pt>
              </c:numCache>
            </c:numRef>
          </c:val>
        </c:ser>
        <c:dLbls>
          <c:showLegendKey val="0"/>
          <c:showVal val="0"/>
          <c:showCatName val="0"/>
          <c:showSerName val="0"/>
          <c:showPercent val="0"/>
          <c:showBubbleSize val="0"/>
        </c:dLbls>
        <c:gapWidth val="150"/>
        <c:overlap val="100"/>
        <c:axId val="132623744"/>
        <c:axId val="132634112"/>
      </c:barChart>
      <c:catAx>
        <c:axId val="132623744"/>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634112"/>
        <c:crosses val="autoZero"/>
        <c:auto val="1"/>
        <c:lblAlgn val="ctr"/>
        <c:lblOffset val="100"/>
        <c:noMultiLvlLbl val="0"/>
      </c:catAx>
      <c:valAx>
        <c:axId val="132634112"/>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623744"/>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'P22'!$Q$75:$AB$75</c:f>
          <c:strCache>
            <c:ptCount val="1"/>
            <c:pt idx="0">
              <c:v>2008 - Number of firms from  indep 250+</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'P22'!$R$76:$R$77</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'P22'!$R$78:$R$85</c:f>
              <c:numCache>
                <c:formatCode>#,##0</c:formatCode>
                <c:ptCount val="8"/>
                <c:pt idx="0">
                  <c:v>58</c:v>
                </c:pt>
                <c:pt idx="1">
                  <c:v>0</c:v>
                </c:pt>
                <c:pt idx="2">
                  <c:v>0</c:v>
                </c:pt>
                <c:pt idx="3">
                  <c:v>0</c:v>
                </c:pt>
                <c:pt idx="4">
                  <c:v>0</c:v>
                </c:pt>
                <c:pt idx="5">
                  <c:v>0</c:v>
                </c:pt>
                <c:pt idx="6">
                  <c:v>0</c:v>
                </c:pt>
                <c:pt idx="7">
                  <c:v>0</c:v>
                </c:pt>
              </c:numCache>
            </c:numRef>
          </c:val>
        </c:ser>
        <c:ser>
          <c:idx val="1"/>
          <c:order val="1"/>
          <c:tx>
            <c:strRef>
              <c:f>'P22'!$S$76:$S$77</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'P22'!$S$78:$S$85</c:f>
              <c:numCache>
                <c:formatCode>#,##0</c:formatCode>
                <c:ptCount val="8"/>
                <c:pt idx="0">
                  <c:v>0</c:v>
                </c:pt>
                <c:pt idx="1">
                  <c:v>62</c:v>
                </c:pt>
                <c:pt idx="2">
                  <c:v>8</c:v>
                </c:pt>
                <c:pt idx="3">
                  <c:v>10</c:v>
                </c:pt>
                <c:pt idx="4">
                  <c:v>18</c:v>
                </c:pt>
                <c:pt idx="5">
                  <c:v>2</c:v>
                </c:pt>
                <c:pt idx="6">
                  <c:v>18</c:v>
                </c:pt>
                <c:pt idx="7">
                  <c:v>49</c:v>
                </c:pt>
              </c:numCache>
            </c:numRef>
          </c:val>
        </c:ser>
        <c:ser>
          <c:idx val="2"/>
          <c:order val="2"/>
          <c:tx>
            <c:strRef>
              <c:f>'P22'!$T$76:$T$77</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'P22'!$T$78:$T$85</c:f>
              <c:numCache>
                <c:formatCode>#,##0</c:formatCode>
                <c:ptCount val="8"/>
                <c:pt idx="0">
                  <c:v>0</c:v>
                </c:pt>
                <c:pt idx="1">
                  <c:v>20</c:v>
                </c:pt>
                <c:pt idx="2">
                  <c:v>20</c:v>
                </c:pt>
                <c:pt idx="3">
                  <c:v>8</c:v>
                </c:pt>
                <c:pt idx="4">
                  <c:v>17</c:v>
                </c:pt>
                <c:pt idx="5">
                  <c:v>2</c:v>
                </c:pt>
                <c:pt idx="6">
                  <c:v>16</c:v>
                </c:pt>
                <c:pt idx="7">
                  <c:v>12</c:v>
                </c:pt>
              </c:numCache>
            </c:numRef>
          </c:val>
        </c:ser>
        <c:ser>
          <c:idx val="3"/>
          <c:order val="3"/>
          <c:tx>
            <c:strRef>
              <c:f>'P22'!$U$76:$U$77</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'P22'!$U$78:$U$85</c:f>
              <c:numCache>
                <c:formatCode>#,##0</c:formatCode>
                <c:ptCount val="8"/>
                <c:pt idx="0">
                  <c:v>0</c:v>
                </c:pt>
                <c:pt idx="1">
                  <c:v>5</c:v>
                </c:pt>
                <c:pt idx="2">
                  <c:v>5</c:v>
                </c:pt>
                <c:pt idx="3">
                  <c:v>12</c:v>
                </c:pt>
                <c:pt idx="4">
                  <c:v>15</c:v>
                </c:pt>
                <c:pt idx="5">
                  <c:v>15</c:v>
                </c:pt>
                <c:pt idx="6">
                  <c:v>2</c:v>
                </c:pt>
                <c:pt idx="7">
                  <c:v>3</c:v>
                </c:pt>
              </c:numCache>
            </c:numRef>
          </c:val>
        </c:ser>
        <c:ser>
          <c:idx val="4"/>
          <c:order val="4"/>
          <c:tx>
            <c:strRef>
              <c:f>'P22'!$V$76:$V$77</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'P22'!$V$78:$V$85</c:f>
              <c:numCache>
                <c:formatCode>#,##0</c:formatCode>
                <c:ptCount val="8"/>
                <c:pt idx="0">
                  <c:v>0</c:v>
                </c:pt>
                <c:pt idx="1">
                  <c:v>0</c:v>
                </c:pt>
                <c:pt idx="2">
                  <c:v>4</c:v>
                </c:pt>
                <c:pt idx="3">
                  <c:v>14</c:v>
                </c:pt>
                <c:pt idx="4">
                  <c:v>14</c:v>
                </c:pt>
                <c:pt idx="5">
                  <c:v>3</c:v>
                </c:pt>
                <c:pt idx="6">
                  <c:v>2</c:v>
                </c:pt>
                <c:pt idx="7">
                  <c:v>0</c:v>
                </c:pt>
              </c:numCache>
            </c:numRef>
          </c:val>
        </c:ser>
        <c:ser>
          <c:idx val="5"/>
          <c:order val="5"/>
          <c:tx>
            <c:strRef>
              <c:f>'P22'!$W$76:$W$77</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'P22'!$W$78:$W$85</c:f>
              <c:numCache>
                <c:formatCode>#,##0</c:formatCode>
                <c:ptCount val="8"/>
                <c:pt idx="0">
                  <c:v>0</c:v>
                </c:pt>
                <c:pt idx="1">
                  <c:v>2</c:v>
                </c:pt>
                <c:pt idx="2">
                  <c:v>3</c:v>
                </c:pt>
                <c:pt idx="3">
                  <c:v>5</c:v>
                </c:pt>
                <c:pt idx="4">
                  <c:v>28</c:v>
                </c:pt>
                <c:pt idx="5">
                  <c:v>6</c:v>
                </c:pt>
                <c:pt idx="6">
                  <c:v>3</c:v>
                </c:pt>
                <c:pt idx="7">
                  <c:v>0</c:v>
                </c:pt>
              </c:numCache>
            </c:numRef>
          </c:val>
        </c:ser>
        <c:ser>
          <c:idx val="6"/>
          <c:order val="6"/>
          <c:tx>
            <c:strRef>
              <c:f>'P22'!$X$76:$X$77</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'P22'!$X$78:$X$85</c:f>
              <c:numCache>
                <c:formatCode>#,##0</c:formatCode>
                <c:ptCount val="8"/>
                <c:pt idx="0">
                  <c:v>0</c:v>
                </c:pt>
                <c:pt idx="1">
                  <c:v>0</c:v>
                </c:pt>
                <c:pt idx="2">
                  <c:v>2</c:v>
                </c:pt>
                <c:pt idx="3">
                  <c:v>2</c:v>
                </c:pt>
                <c:pt idx="4">
                  <c:v>10</c:v>
                </c:pt>
                <c:pt idx="5">
                  <c:v>10</c:v>
                </c:pt>
                <c:pt idx="6">
                  <c:v>4</c:v>
                </c:pt>
                <c:pt idx="7">
                  <c:v>2</c:v>
                </c:pt>
              </c:numCache>
            </c:numRef>
          </c:val>
        </c:ser>
        <c:ser>
          <c:idx val="7"/>
          <c:order val="7"/>
          <c:tx>
            <c:strRef>
              <c:f>'P22'!$Y$76:$Y$77</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'P22'!$Y$78:$Y$85</c:f>
              <c:numCache>
                <c:formatCode>#,##0</c:formatCode>
                <c:ptCount val="8"/>
                <c:pt idx="0">
                  <c:v>0</c:v>
                </c:pt>
                <c:pt idx="1">
                  <c:v>1</c:v>
                </c:pt>
                <c:pt idx="2">
                  <c:v>11</c:v>
                </c:pt>
                <c:pt idx="3">
                  <c:v>4</c:v>
                </c:pt>
                <c:pt idx="4">
                  <c:v>11</c:v>
                </c:pt>
                <c:pt idx="5">
                  <c:v>15</c:v>
                </c:pt>
                <c:pt idx="6">
                  <c:v>10</c:v>
                </c:pt>
                <c:pt idx="7">
                  <c:v>2</c:v>
                </c:pt>
              </c:numCache>
            </c:numRef>
          </c:val>
        </c:ser>
        <c:ser>
          <c:idx val="8"/>
          <c:order val="8"/>
          <c:tx>
            <c:strRef>
              <c:f>'P22'!$Z$76:$Z$77</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'P22'!$Z$78:$Z$85</c:f>
              <c:numCache>
                <c:formatCode>#,##0</c:formatCode>
                <c:ptCount val="8"/>
                <c:pt idx="0">
                  <c:v>0</c:v>
                </c:pt>
                <c:pt idx="1">
                  <c:v>18</c:v>
                </c:pt>
                <c:pt idx="2">
                  <c:v>14</c:v>
                </c:pt>
                <c:pt idx="3">
                  <c:v>9</c:v>
                </c:pt>
                <c:pt idx="4">
                  <c:v>15</c:v>
                </c:pt>
                <c:pt idx="5">
                  <c:v>10</c:v>
                </c:pt>
                <c:pt idx="6">
                  <c:v>16</c:v>
                </c:pt>
                <c:pt idx="7">
                  <c:v>32</c:v>
                </c:pt>
              </c:numCache>
            </c:numRef>
          </c:val>
        </c:ser>
        <c:ser>
          <c:idx val="9"/>
          <c:order val="9"/>
          <c:tx>
            <c:strRef>
              <c:f>'P22'!$AA$76:$AA$77</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'P22'!$Q$78:$Q$85</c:f>
              <c:strCache>
                <c:ptCount val="8"/>
                <c:pt idx="0">
                  <c:v> N/A</c:v>
                </c:pt>
                <c:pt idx="1">
                  <c:v>&lt;-60k</c:v>
                </c:pt>
                <c:pt idx="2">
                  <c:v>-60k -10k</c:v>
                </c:pt>
                <c:pt idx="3">
                  <c:v>-10k -1k</c:v>
                </c:pt>
                <c:pt idx="4">
                  <c:v>-1k 1k</c:v>
                </c:pt>
                <c:pt idx="5">
                  <c:v>1k 10k</c:v>
                </c:pt>
                <c:pt idx="6">
                  <c:v>10k 60k</c:v>
                </c:pt>
                <c:pt idx="7">
                  <c:v>60k&amp;+</c:v>
                </c:pt>
              </c:strCache>
            </c:strRef>
          </c:cat>
          <c:val>
            <c:numRef>
              <c:f>'P22'!$AA$78:$AA$85</c:f>
              <c:numCache>
                <c:formatCode>#,##0</c:formatCode>
                <c:ptCount val="8"/>
                <c:pt idx="0">
                  <c:v>1</c:v>
                </c:pt>
                <c:pt idx="1">
                  <c:v>48</c:v>
                </c:pt>
                <c:pt idx="2">
                  <c:v>12</c:v>
                </c:pt>
                <c:pt idx="3">
                  <c:v>10</c:v>
                </c:pt>
                <c:pt idx="4">
                  <c:v>28</c:v>
                </c:pt>
                <c:pt idx="5">
                  <c:v>7</c:v>
                </c:pt>
                <c:pt idx="6">
                  <c:v>18</c:v>
                </c:pt>
                <c:pt idx="7">
                  <c:v>112</c:v>
                </c:pt>
              </c:numCache>
            </c:numRef>
          </c:val>
        </c:ser>
        <c:dLbls>
          <c:showLegendKey val="0"/>
          <c:showVal val="0"/>
          <c:showCatName val="0"/>
          <c:showSerName val="0"/>
          <c:showPercent val="0"/>
          <c:showBubbleSize val="0"/>
        </c:dLbls>
        <c:gapWidth val="150"/>
        <c:overlap val="100"/>
        <c:axId val="132702976"/>
        <c:axId val="132704896"/>
      </c:barChart>
      <c:catAx>
        <c:axId val="132702976"/>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2704896"/>
        <c:crosses val="autoZero"/>
        <c:auto val="1"/>
        <c:lblAlgn val="ctr"/>
        <c:lblOffset val="100"/>
        <c:noMultiLvlLbl val="0"/>
      </c:catAx>
      <c:valAx>
        <c:axId val="132704896"/>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702976"/>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5019920655267"/>
          <c:y val="5.1400554097404488E-2"/>
          <c:w val="0.84049558991790574"/>
          <c:h val="0.69315215806357544"/>
        </c:manualLayout>
      </c:layout>
      <c:lineChart>
        <c:grouping val="standard"/>
        <c:varyColors val="0"/>
        <c:ser>
          <c:idx val="1"/>
          <c:order val="0"/>
          <c:tx>
            <c:strRef>
              <c:f>'P6'!$P$6</c:f>
              <c:strCache>
                <c:ptCount val="1"/>
                <c:pt idx="0">
                  <c:v>Independents</c:v>
                </c:pt>
              </c:strCache>
            </c:strRef>
          </c:tx>
          <c:spPr>
            <a:ln w="28575">
              <a:solidFill>
                <a:schemeClr val="accent1"/>
              </a:solidFill>
              <a:prstDash val="solid"/>
            </a:ln>
          </c:spPr>
          <c:marker>
            <c:symbol val="none"/>
          </c:marker>
          <c:cat>
            <c:strRef>
              <c:f>'P6'!$O$12:$O$22</c:f>
              <c:strCache>
                <c:ptCount val="11"/>
                <c:pt idx="0">
                  <c:v>N/A</c:v>
                </c:pt>
                <c:pt idx="1">
                  <c:v>1-2</c:v>
                </c:pt>
                <c:pt idx="2">
                  <c:v>3-4</c:v>
                </c:pt>
                <c:pt idx="3">
                  <c:v>5-9</c:v>
                </c:pt>
                <c:pt idx="4">
                  <c:v>10-19</c:v>
                </c:pt>
                <c:pt idx="5">
                  <c:v>20-49</c:v>
                </c:pt>
                <c:pt idx="6">
                  <c:v>50-99</c:v>
                </c:pt>
                <c:pt idx="7">
                  <c:v>100-199</c:v>
                </c:pt>
                <c:pt idx="8">
                  <c:v>200-499</c:v>
                </c:pt>
                <c:pt idx="9">
                  <c:v>500-999</c:v>
                </c:pt>
                <c:pt idx="10">
                  <c:v>1000&amp;+</c:v>
                </c:pt>
              </c:strCache>
            </c:strRef>
          </c:cat>
          <c:val>
            <c:numRef>
              <c:f>'P6'!$U$12:$U$22</c:f>
              <c:numCache>
                <c:formatCode>0%</c:formatCode>
                <c:ptCount val="11"/>
                <c:pt idx="0">
                  <c:v>0.152089</c:v>
                </c:pt>
                <c:pt idx="1">
                  <c:v>0.137465</c:v>
                </c:pt>
                <c:pt idx="2">
                  <c:v>8.6093000000000003E-2</c:v>
                </c:pt>
                <c:pt idx="3">
                  <c:v>7.3241000000000001E-2</c:v>
                </c:pt>
                <c:pt idx="4">
                  <c:v>6.6295999999999994E-2</c:v>
                </c:pt>
                <c:pt idx="5">
                  <c:v>5.4878999999999997E-2</c:v>
                </c:pt>
                <c:pt idx="6">
                  <c:v>3.9905000000000003E-2</c:v>
                </c:pt>
                <c:pt idx="7">
                  <c:v>3.4207000000000001E-2</c:v>
                </c:pt>
                <c:pt idx="8">
                  <c:v>4.7264E-2</c:v>
                </c:pt>
                <c:pt idx="9">
                  <c:v>5.0285999999999997E-2</c:v>
                </c:pt>
                <c:pt idx="10">
                  <c:v>4.0118000000000001E-2</c:v>
                </c:pt>
              </c:numCache>
            </c:numRef>
          </c:val>
          <c:smooth val="0"/>
        </c:ser>
        <c:ser>
          <c:idx val="0"/>
          <c:order val="1"/>
          <c:tx>
            <c:strRef>
              <c:f>'P6'!$P$31</c:f>
              <c:strCache>
                <c:ptCount val="1"/>
                <c:pt idx="0">
                  <c:v>Groups simple</c:v>
                </c:pt>
              </c:strCache>
            </c:strRef>
          </c:tx>
          <c:spPr>
            <a:ln>
              <a:solidFill>
                <a:schemeClr val="accent6">
                  <a:lumMod val="75000"/>
                </a:schemeClr>
              </a:solidFill>
            </a:ln>
          </c:spPr>
          <c:marker>
            <c:symbol val="none"/>
          </c:marker>
          <c:val>
            <c:numRef>
              <c:f>'P6'!$U$37:$U$47</c:f>
              <c:numCache>
                <c:formatCode>0%</c:formatCode>
                <c:ptCount val="11"/>
                <c:pt idx="0">
                  <c:v>0.15445</c:v>
                </c:pt>
                <c:pt idx="1">
                  <c:v>0.17155400000000001</c:v>
                </c:pt>
                <c:pt idx="2">
                  <c:v>0.12892899999999999</c:v>
                </c:pt>
                <c:pt idx="3">
                  <c:v>9.0154999999999999E-2</c:v>
                </c:pt>
                <c:pt idx="4">
                  <c:v>6.9116999999999998E-2</c:v>
                </c:pt>
                <c:pt idx="5">
                  <c:v>4.9526000000000001E-2</c:v>
                </c:pt>
                <c:pt idx="6">
                  <c:v>3.6324000000000002E-2</c:v>
                </c:pt>
                <c:pt idx="7">
                  <c:v>3.5908000000000002E-2</c:v>
                </c:pt>
                <c:pt idx="8">
                  <c:v>3.2780999999999998E-2</c:v>
                </c:pt>
                <c:pt idx="9">
                  <c:v>4.4655E-2</c:v>
                </c:pt>
                <c:pt idx="10">
                  <c:v>4.8061E-2</c:v>
                </c:pt>
              </c:numCache>
            </c:numRef>
          </c:val>
          <c:smooth val="0"/>
        </c:ser>
        <c:ser>
          <c:idx val="2"/>
          <c:order val="2"/>
          <c:tx>
            <c:strRef>
              <c:f>'P6'!$P$59</c:f>
              <c:strCache>
                <c:ptCount val="1"/>
                <c:pt idx="0">
                  <c:v>Groups medium</c:v>
                </c:pt>
              </c:strCache>
            </c:strRef>
          </c:tx>
          <c:spPr>
            <a:ln>
              <a:solidFill>
                <a:srgbClr val="FF0000"/>
              </a:solidFill>
              <a:prstDash val="sysDash"/>
            </a:ln>
          </c:spPr>
          <c:marker>
            <c:symbol val="none"/>
          </c:marker>
          <c:val>
            <c:numRef>
              <c:f>'P6'!$U$65:$U$75</c:f>
              <c:numCache>
                <c:formatCode>0%</c:formatCode>
                <c:ptCount val="11"/>
                <c:pt idx="0">
                  <c:v>0.117046</c:v>
                </c:pt>
                <c:pt idx="1">
                  <c:v>9.0941999999999995E-2</c:v>
                </c:pt>
                <c:pt idx="2">
                  <c:v>8.9867000000000002E-2</c:v>
                </c:pt>
                <c:pt idx="3">
                  <c:v>7.8080999999999998E-2</c:v>
                </c:pt>
                <c:pt idx="4">
                  <c:v>5.8282E-2</c:v>
                </c:pt>
                <c:pt idx="5">
                  <c:v>4.8654999999999997E-2</c:v>
                </c:pt>
                <c:pt idx="6">
                  <c:v>3.9392000000000003E-2</c:v>
                </c:pt>
                <c:pt idx="7">
                  <c:v>3.4146000000000003E-2</c:v>
                </c:pt>
                <c:pt idx="8">
                  <c:v>4.0253999999999998E-2</c:v>
                </c:pt>
                <c:pt idx="9">
                  <c:v>3.4966999999999998E-2</c:v>
                </c:pt>
                <c:pt idx="10">
                  <c:v>2.8957E-2</c:v>
                </c:pt>
              </c:numCache>
            </c:numRef>
          </c:val>
          <c:smooth val="0"/>
        </c:ser>
        <c:ser>
          <c:idx val="3"/>
          <c:order val="3"/>
          <c:tx>
            <c:strRef>
              <c:f>'P6'!$P$87</c:f>
              <c:strCache>
                <c:ptCount val="1"/>
                <c:pt idx="0">
                  <c:v>Groups complex</c:v>
                </c:pt>
              </c:strCache>
            </c:strRef>
          </c:tx>
          <c:spPr>
            <a:ln>
              <a:solidFill>
                <a:srgbClr val="FF0000"/>
              </a:solidFill>
            </a:ln>
          </c:spPr>
          <c:marker>
            <c:symbol val="none"/>
          </c:marker>
          <c:val>
            <c:numRef>
              <c:f>'P6'!$U$93:$U$103</c:f>
              <c:numCache>
                <c:formatCode>0%</c:formatCode>
                <c:ptCount val="11"/>
                <c:pt idx="0">
                  <c:v>0.21304600000000001</c:v>
                </c:pt>
                <c:pt idx="1">
                  <c:v>0.178172</c:v>
                </c:pt>
                <c:pt idx="2">
                  <c:v>9.7841999999999998E-2</c:v>
                </c:pt>
                <c:pt idx="3">
                  <c:v>8.9928999999999995E-2</c:v>
                </c:pt>
                <c:pt idx="4">
                  <c:v>6.3392000000000004E-2</c:v>
                </c:pt>
                <c:pt idx="5">
                  <c:v>4.7237000000000001E-2</c:v>
                </c:pt>
                <c:pt idx="6">
                  <c:v>4.2798000000000003E-2</c:v>
                </c:pt>
                <c:pt idx="7">
                  <c:v>3.4644000000000001E-2</c:v>
                </c:pt>
                <c:pt idx="8">
                  <c:v>3.0074E-2</c:v>
                </c:pt>
                <c:pt idx="9">
                  <c:v>3.2959000000000002E-2</c:v>
                </c:pt>
                <c:pt idx="10">
                  <c:v>2.5829999999999999E-2</c:v>
                </c:pt>
              </c:numCache>
            </c:numRef>
          </c:val>
          <c:smooth val="0"/>
        </c:ser>
        <c:dLbls>
          <c:showLegendKey val="0"/>
          <c:showVal val="0"/>
          <c:showCatName val="0"/>
          <c:showSerName val="0"/>
          <c:showPercent val="0"/>
          <c:showBubbleSize val="0"/>
        </c:dLbls>
        <c:marker val="1"/>
        <c:smooth val="0"/>
        <c:axId val="107132416"/>
        <c:axId val="107134336"/>
      </c:lineChart>
      <c:catAx>
        <c:axId val="107132416"/>
        <c:scaling>
          <c:orientation val="minMax"/>
        </c:scaling>
        <c:delete val="0"/>
        <c:axPos val="b"/>
        <c:title>
          <c:tx>
            <c:strRef>
              <c:f>'P6'!$P$5</c:f>
              <c:strCache>
                <c:ptCount val="1"/>
                <c:pt idx="0">
                  <c:v>Employment</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07134336"/>
        <c:crosses val="autoZero"/>
        <c:auto val="1"/>
        <c:lblAlgn val="ctr"/>
        <c:lblOffset val="100"/>
        <c:noMultiLvlLbl val="0"/>
      </c:catAx>
      <c:valAx>
        <c:axId val="107134336"/>
        <c:scaling>
          <c:orientation val="minMax"/>
        </c:scaling>
        <c:delete val="0"/>
        <c:axPos val="l"/>
        <c:title>
          <c:tx>
            <c:strRef>
              <c:f>'P6'!$V$6</c:f>
              <c:strCache>
                <c:ptCount val="1"/>
                <c:pt idx="0">
                  <c:v>Median cash/turnover</c:v>
                </c:pt>
              </c:strCache>
            </c:strRef>
          </c:tx>
          <c:layout>
            <c:manualLayout>
              <c:xMode val="edge"/>
              <c:yMode val="edge"/>
              <c:x val="1.7737260220396407E-2"/>
              <c:y val="0.2904301545640128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107132416"/>
        <c:crosses val="autoZero"/>
        <c:crossBetween val="between"/>
      </c:valAx>
      <c:spPr>
        <a:noFill/>
        <a:ln w="25400">
          <a:noFill/>
        </a:ln>
      </c:spPr>
    </c:plotArea>
    <c:legend>
      <c:legendPos val="r"/>
      <c:layout>
        <c:manualLayout>
          <c:xMode val="edge"/>
          <c:yMode val="edge"/>
          <c:x val="0.67823817569362532"/>
          <c:y val="7.3180080155081859E-2"/>
          <c:w val="0.29552700649260949"/>
          <c:h val="0.33822425381583476"/>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'P22'!$Q$88:$AB$88</c:f>
          <c:strCache>
            <c:ptCount val="1"/>
            <c:pt idx="0">
              <c:v>2008 - Number of firms from  group simple</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'P22'!$R$89:$R$90</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'P22'!$R$91:$R$98</c:f>
              <c:numCache>
                <c:formatCode>#,##0</c:formatCode>
                <c:ptCount val="8"/>
                <c:pt idx="0">
                  <c:v>8456</c:v>
                </c:pt>
                <c:pt idx="1">
                  <c:v>0</c:v>
                </c:pt>
                <c:pt idx="2">
                  <c:v>0</c:v>
                </c:pt>
                <c:pt idx="3">
                  <c:v>0</c:v>
                </c:pt>
                <c:pt idx="4">
                  <c:v>0</c:v>
                </c:pt>
                <c:pt idx="5">
                  <c:v>0</c:v>
                </c:pt>
                <c:pt idx="6">
                  <c:v>0</c:v>
                </c:pt>
                <c:pt idx="7">
                  <c:v>0</c:v>
                </c:pt>
              </c:numCache>
            </c:numRef>
          </c:val>
        </c:ser>
        <c:ser>
          <c:idx val="1"/>
          <c:order val="1"/>
          <c:tx>
            <c:strRef>
              <c:f>'P22'!$S$89:$S$90</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'P22'!$S$91:$S$98</c:f>
              <c:numCache>
                <c:formatCode>#,##0</c:formatCode>
                <c:ptCount val="8"/>
                <c:pt idx="0">
                  <c:v>18</c:v>
                </c:pt>
                <c:pt idx="1">
                  <c:v>4896</c:v>
                </c:pt>
                <c:pt idx="2">
                  <c:v>1376</c:v>
                </c:pt>
                <c:pt idx="3">
                  <c:v>856</c:v>
                </c:pt>
                <c:pt idx="4">
                  <c:v>2358</c:v>
                </c:pt>
                <c:pt idx="5">
                  <c:v>710</c:v>
                </c:pt>
                <c:pt idx="6">
                  <c:v>1243</c:v>
                </c:pt>
                <c:pt idx="7">
                  <c:v>2724</c:v>
                </c:pt>
              </c:numCache>
            </c:numRef>
          </c:val>
        </c:ser>
        <c:ser>
          <c:idx val="2"/>
          <c:order val="2"/>
          <c:tx>
            <c:strRef>
              <c:f>'P22'!$T$89:$T$90</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'P22'!$T$91:$T$98</c:f>
              <c:numCache>
                <c:formatCode>#,##0</c:formatCode>
                <c:ptCount val="8"/>
                <c:pt idx="0">
                  <c:v>43</c:v>
                </c:pt>
                <c:pt idx="1">
                  <c:v>3472</c:v>
                </c:pt>
                <c:pt idx="2">
                  <c:v>3729</c:v>
                </c:pt>
                <c:pt idx="3">
                  <c:v>2010</c:v>
                </c:pt>
                <c:pt idx="4">
                  <c:v>5272</c:v>
                </c:pt>
                <c:pt idx="5">
                  <c:v>1779</c:v>
                </c:pt>
                <c:pt idx="6">
                  <c:v>2626</c:v>
                </c:pt>
                <c:pt idx="7">
                  <c:v>2174</c:v>
                </c:pt>
              </c:numCache>
            </c:numRef>
          </c:val>
        </c:ser>
        <c:ser>
          <c:idx val="3"/>
          <c:order val="3"/>
          <c:tx>
            <c:strRef>
              <c:f>'P22'!$U$89:$U$90</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'P22'!$U$91:$U$98</c:f>
              <c:numCache>
                <c:formatCode>#,##0</c:formatCode>
                <c:ptCount val="8"/>
                <c:pt idx="0">
                  <c:v>22</c:v>
                </c:pt>
                <c:pt idx="1">
                  <c:v>661</c:v>
                </c:pt>
                <c:pt idx="2">
                  <c:v>1804</c:v>
                </c:pt>
                <c:pt idx="3">
                  <c:v>1726</c:v>
                </c:pt>
                <c:pt idx="4">
                  <c:v>4074</c:v>
                </c:pt>
                <c:pt idx="5">
                  <c:v>1178</c:v>
                </c:pt>
                <c:pt idx="6">
                  <c:v>1197</c:v>
                </c:pt>
                <c:pt idx="7">
                  <c:v>617</c:v>
                </c:pt>
              </c:numCache>
            </c:numRef>
          </c:val>
        </c:ser>
        <c:ser>
          <c:idx val="4"/>
          <c:order val="4"/>
          <c:tx>
            <c:strRef>
              <c:f>'P22'!$V$89:$V$90</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'P22'!$V$91:$V$98</c:f>
              <c:numCache>
                <c:formatCode>#,##0</c:formatCode>
                <c:ptCount val="8"/>
                <c:pt idx="0">
                  <c:v>7</c:v>
                </c:pt>
                <c:pt idx="1">
                  <c:v>165</c:v>
                </c:pt>
                <c:pt idx="2">
                  <c:v>507</c:v>
                </c:pt>
                <c:pt idx="3">
                  <c:v>975</c:v>
                </c:pt>
                <c:pt idx="4">
                  <c:v>2553</c:v>
                </c:pt>
                <c:pt idx="5">
                  <c:v>461</c:v>
                </c:pt>
                <c:pt idx="6">
                  <c:v>365</c:v>
                </c:pt>
                <c:pt idx="7">
                  <c:v>162</c:v>
                </c:pt>
              </c:numCache>
            </c:numRef>
          </c:val>
        </c:ser>
        <c:ser>
          <c:idx val="5"/>
          <c:order val="5"/>
          <c:tx>
            <c:strRef>
              <c:f>'P22'!$W$89:$W$90</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'P22'!$W$91:$W$98</c:f>
              <c:numCache>
                <c:formatCode>#,##0</c:formatCode>
                <c:ptCount val="8"/>
                <c:pt idx="0">
                  <c:v>123</c:v>
                </c:pt>
                <c:pt idx="1">
                  <c:v>124</c:v>
                </c:pt>
                <c:pt idx="2">
                  <c:v>353</c:v>
                </c:pt>
                <c:pt idx="3">
                  <c:v>769</c:v>
                </c:pt>
                <c:pt idx="4">
                  <c:v>12244</c:v>
                </c:pt>
                <c:pt idx="5">
                  <c:v>578</c:v>
                </c:pt>
                <c:pt idx="6">
                  <c:v>292</c:v>
                </c:pt>
                <c:pt idx="7">
                  <c:v>123</c:v>
                </c:pt>
              </c:numCache>
            </c:numRef>
          </c:val>
        </c:ser>
        <c:ser>
          <c:idx val="6"/>
          <c:order val="6"/>
          <c:tx>
            <c:strRef>
              <c:f>'P22'!$X$89:$X$90</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'P22'!$X$91:$X$98</c:f>
              <c:numCache>
                <c:formatCode>#,##0</c:formatCode>
                <c:ptCount val="8"/>
                <c:pt idx="0">
                  <c:v>14</c:v>
                </c:pt>
                <c:pt idx="1">
                  <c:v>141</c:v>
                </c:pt>
                <c:pt idx="2">
                  <c:v>322</c:v>
                </c:pt>
                <c:pt idx="3">
                  <c:v>494</c:v>
                </c:pt>
                <c:pt idx="4">
                  <c:v>1243</c:v>
                </c:pt>
                <c:pt idx="5">
                  <c:v>696</c:v>
                </c:pt>
                <c:pt idx="6">
                  <c:v>470</c:v>
                </c:pt>
                <c:pt idx="7">
                  <c:v>206</c:v>
                </c:pt>
              </c:numCache>
            </c:numRef>
          </c:val>
        </c:ser>
        <c:ser>
          <c:idx val="7"/>
          <c:order val="7"/>
          <c:tx>
            <c:strRef>
              <c:f>'P22'!$Y$89:$Y$90</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'P22'!$Y$91:$Y$98</c:f>
              <c:numCache>
                <c:formatCode>#,##0</c:formatCode>
                <c:ptCount val="8"/>
                <c:pt idx="0">
                  <c:v>25</c:v>
                </c:pt>
                <c:pt idx="1">
                  <c:v>463</c:v>
                </c:pt>
                <c:pt idx="2">
                  <c:v>894</c:v>
                </c:pt>
                <c:pt idx="3">
                  <c:v>925</c:v>
                </c:pt>
                <c:pt idx="4">
                  <c:v>1941</c:v>
                </c:pt>
                <c:pt idx="5">
                  <c:v>1263</c:v>
                </c:pt>
                <c:pt idx="6">
                  <c:v>1607</c:v>
                </c:pt>
                <c:pt idx="7">
                  <c:v>752</c:v>
                </c:pt>
              </c:numCache>
            </c:numRef>
          </c:val>
        </c:ser>
        <c:ser>
          <c:idx val="8"/>
          <c:order val="8"/>
          <c:tx>
            <c:strRef>
              <c:f>'P22'!$Z$89:$Z$90</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'P22'!$Z$91:$Z$98</c:f>
              <c:numCache>
                <c:formatCode>#,##0</c:formatCode>
                <c:ptCount val="8"/>
                <c:pt idx="0">
                  <c:v>42</c:v>
                </c:pt>
                <c:pt idx="1">
                  <c:v>1863</c:v>
                </c:pt>
                <c:pt idx="2">
                  <c:v>2098</c:v>
                </c:pt>
                <c:pt idx="3">
                  <c:v>1622</c:v>
                </c:pt>
                <c:pt idx="4">
                  <c:v>3389</c:v>
                </c:pt>
                <c:pt idx="5">
                  <c:v>1715</c:v>
                </c:pt>
                <c:pt idx="6">
                  <c:v>3109</c:v>
                </c:pt>
                <c:pt idx="7">
                  <c:v>3581</c:v>
                </c:pt>
              </c:numCache>
            </c:numRef>
          </c:val>
        </c:ser>
        <c:ser>
          <c:idx val="9"/>
          <c:order val="9"/>
          <c:tx>
            <c:strRef>
              <c:f>'P22'!$AA$89:$AA$90</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'P22'!$Q$91:$Q$98</c:f>
              <c:strCache>
                <c:ptCount val="8"/>
                <c:pt idx="0">
                  <c:v> N/A</c:v>
                </c:pt>
                <c:pt idx="1">
                  <c:v>&lt;-60k</c:v>
                </c:pt>
                <c:pt idx="2">
                  <c:v>-60k -10k</c:v>
                </c:pt>
                <c:pt idx="3">
                  <c:v>-10k -1k</c:v>
                </c:pt>
                <c:pt idx="4">
                  <c:v>-1k 1k</c:v>
                </c:pt>
                <c:pt idx="5">
                  <c:v>1k 10k</c:v>
                </c:pt>
                <c:pt idx="6">
                  <c:v>10k 60k</c:v>
                </c:pt>
                <c:pt idx="7">
                  <c:v>60k&amp;+</c:v>
                </c:pt>
              </c:strCache>
            </c:strRef>
          </c:cat>
          <c:val>
            <c:numRef>
              <c:f>'P22'!$AA$91:$AA$98</c:f>
              <c:numCache>
                <c:formatCode>#,##0</c:formatCode>
                <c:ptCount val="8"/>
                <c:pt idx="0">
                  <c:v>37</c:v>
                </c:pt>
                <c:pt idx="1">
                  <c:v>2865</c:v>
                </c:pt>
                <c:pt idx="2">
                  <c:v>1616</c:v>
                </c:pt>
                <c:pt idx="3">
                  <c:v>946</c:v>
                </c:pt>
                <c:pt idx="4">
                  <c:v>2693</c:v>
                </c:pt>
                <c:pt idx="5">
                  <c:v>1100</c:v>
                </c:pt>
                <c:pt idx="6">
                  <c:v>1962</c:v>
                </c:pt>
                <c:pt idx="7">
                  <c:v>5720</c:v>
                </c:pt>
              </c:numCache>
            </c:numRef>
          </c:val>
        </c:ser>
        <c:dLbls>
          <c:showLegendKey val="0"/>
          <c:showVal val="0"/>
          <c:showCatName val="0"/>
          <c:showSerName val="0"/>
          <c:showPercent val="0"/>
          <c:showBubbleSize val="0"/>
        </c:dLbls>
        <c:gapWidth val="150"/>
        <c:overlap val="100"/>
        <c:axId val="133241088"/>
        <c:axId val="133247360"/>
      </c:barChart>
      <c:catAx>
        <c:axId val="133241088"/>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3247360"/>
        <c:crosses val="autoZero"/>
        <c:auto val="1"/>
        <c:lblAlgn val="ctr"/>
        <c:lblOffset val="100"/>
        <c:noMultiLvlLbl val="0"/>
      </c:catAx>
      <c:valAx>
        <c:axId val="133247360"/>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3241088"/>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'P22'!$Q$101:$AB$101</c:f>
          <c:strCache>
            <c:ptCount val="1"/>
            <c:pt idx="0">
              <c:v>2008 - Number of firms from  group medium</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'P22'!$R$102:$R$103</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'P22'!$R$104:$R$111</c:f>
              <c:numCache>
                <c:formatCode>#,##0</c:formatCode>
                <c:ptCount val="8"/>
                <c:pt idx="0">
                  <c:v>8517</c:v>
                </c:pt>
                <c:pt idx="1">
                  <c:v>0</c:v>
                </c:pt>
                <c:pt idx="2">
                  <c:v>0</c:v>
                </c:pt>
                <c:pt idx="3">
                  <c:v>0</c:v>
                </c:pt>
                <c:pt idx="4">
                  <c:v>0</c:v>
                </c:pt>
                <c:pt idx="5">
                  <c:v>0</c:v>
                </c:pt>
                <c:pt idx="6">
                  <c:v>0</c:v>
                </c:pt>
                <c:pt idx="7">
                  <c:v>0</c:v>
                </c:pt>
              </c:numCache>
            </c:numRef>
          </c:val>
        </c:ser>
        <c:ser>
          <c:idx val="1"/>
          <c:order val="1"/>
          <c:tx>
            <c:strRef>
              <c:f>'P22'!$S$102:$S$103</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'P22'!$S$104:$S$111</c:f>
              <c:numCache>
                <c:formatCode>#,##0</c:formatCode>
                <c:ptCount val="8"/>
                <c:pt idx="0">
                  <c:v>16</c:v>
                </c:pt>
                <c:pt idx="1">
                  <c:v>3164</c:v>
                </c:pt>
                <c:pt idx="2">
                  <c:v>911</c:v>
                </c:pt>
                <c:pt idx="3">
                  <c:v>651</c:v>
                </c:pt>
                <c:pt idx="4">
                  <c:v>2826</c:v>
                </c:pt>
                <c:pt idx="5">
                  <c:v>465</c:v>
                </c:pt>
                <c:pt idx="6">
                  <c:v>676</c:v>
                </c:pt>
                <c:pt idx="7">
                  <c:v>1783</c:v>
                </c:pt>
              </c:numCache>
            </c:numRef>
          </c:val>
        </c:ser>
        <c:ser>
          <c:idx val="2"/>
          <c:order val="2"/>
          <c:tx>
            <c:strRef>
              <c:f>'P22'!$T$102:$T$103</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'P22'!$T$104:$T$111</c:f>
              <c:numCache>
                <c:formatCode>#,##0</c:formatCode>
                <c:ptCount val="8"/>
                <c:pt idx="0">
                  <c:v>15</c:v>
                </c:pt>
                <c:pt idx="1">
                  <c:v>1168</c:v>
                </c:pt>
                <c:pt idx="2">
                  <c:v>1226</c:v>
                </c:pt>
                <c:pt idx="3">
                  <c:v>736</c:v>
                </c:pt>
                <c:pt idx="4">
                  <c:v>2972</c:v>
                </c:pt>
                <c:pt idx="5">
                  <c:v>563</c:v>
                </c:pt>
                <c:pt idx="6">
                  <c:v>801</c:v>
                </c:pt>
                <c:pt idx="7">
                  <c:v>718</c:v>
                </c:pt>
              </c:numCache>
            </c:numRef>
          </c:val>
        </c:ser>
        <c:ser>
          <c:idx val="3"/>
          <c:order val="3"/>
          <c:tx>
            <c:strRef>
              <c:f>'P22'!$U$102:$U$103</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'P22'!$U$104:$U$111</c:f>
              <c:numCache>
                <c:formatCode>#,##0</c:formatCode>
                <c:ptCount val="8"/>
                <c:pt idx="0">
                  <c:v>5</c:v>
                </c:pt>
                <c:pt idx="1">
                  <c:v>157</c:v>
                </c:pt>
                <c:pt idx="2">
                  <c:v>490</c:v>
                </c:pt>
                <c:pt idx="3">
                  <c:v>525</c:v>
                </c:pt>
                <c:pt idx="4">
                  <c:v>2096</c:v>
                </c:pt>
                <c:pt idx="5">
                  <c:v>317</c:v>
                </c:pt>
                <c:pt idx="6">
                  <c:v>257</c:v>
                </c:pt>
                <c:pt idx="7">
                  <c:v>155</c:v>
                </c:pt>
              </c:numCache>
            </c:numRef>
          </c:val>
        </c:ser>
        <c:ser>
          <c:idx val="4"/>
          <c:order val="4"/>
          <c:tx>
            <c:strRef>
              <c:f>'P22'!$V$102:$V$103</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'P22'!$V$104:$V$111</c:f>
              <c:numCache>
                <c:formatCode>#,##0</c:formatCode>
                <c:ptCount val="8"/>
                <c:pt idx="0">
                  <c:v>4</c:v>
                </c:pt>
                <c:pt idx="1">
                  <c:v>54</c:v>
                </c:pt>
                <c:pt idx="2">
                  <c:v>120</c:v>
                </c:pt>
                <c:pt idx="3">
                  <c:v>334</c:v>
                </c:pt>
                <c:pt idx="4">
                  <c:v>1977</c:v>
                </c:pt>
                <c:pt idx="5">
                  <c:v>162</c:v>
                </c:pt>
                <c:pt idx="6">
                  <c:v>94</c:v>
                </c:pt>
                <c:pt idx="7">
                  <c:v>45</c:v>
                </c:pt>
              </c:numCache>
            </c:numRef>
          </c:val>
        </c:ser>
        <c:ser>
          <c:idx val="5"/>
          <c:order val="5"/>
          <c:tx>
            <c:strRef>
              <c:f>'P22'!$W$102:$W$103</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'P22'!$W$104:$W$111</c:f>
              <c:numCache>
                <c:formatCode>#,##0</c:formatCode>
                <c:ptCount val="8"/>
                <c:pt idx="0">
                  <c:v>80</c:v>
                </c:pt>
                <c:pt idx="1">
                  <c:v>38</c:v>
                </c:pt>
                <c:pt idx="2">
                  <c:v>92</c:v>
                </c:pt>
                <c:pt idx="3">
                  <c:v>299</c:v>
                </c:pt>
                <c:pt idx="4">
                  <c:v>11051</c:v>
                </c:pt>
                <c:pt idx="5">
                  <c:v>235</c:v>
                </c:pt>
                <c:pt idx="6">
                  <c:v>78</c:v>
                </c:pt>
                <c:pt idx="7">
                  <c:v>42</c:v>
                </c:pt>
              </c:numCache>
            </c:numRef>
          </c:val>
        </c:ser>
        <c:ser>
          <c:idx val="6"/>
          <c:order val="6"/>
          <c:tx>
            <c:strRef>
              <c:f>'P22'!$X$102:$X$103</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'P22'!$X$104:$X$111</c:f>
              <c:numCache>
                <c:formatCode>#,##0</c:formatCode>
                <c:ptCount val="8"/>
                <c:pt idx="0">
                  <c:v>5</c:v>
                </c:pt>
                <c:pt idx="1">
                  <c:v>38</c:v>
                </c:pt>
                <c:pt idx="2">
                  <c:v>79</c:v>
                </c:pt>
                <c:pt idx="3">
                  <c:v>155</c:v>
                </c:pt>
                <c:pt idx="4">
                  <c:v>1353</c:v>
                </c:pt>
                <c:pt idx="5">
                  <c:v>247</c:v>
                </c:pt>
                <c:pt idx="6">
                  <c:v>105</c:v>
                </c:pt>
                <c:pt idx="7">
                  <c:v>44</c:v>
                </c:pt>
              </c:numCache>
            </c:numRef>
          </c:val>
        </c:ser>
        <c:ser>
          <c:idx val="7"/>
          <c:order val="7"/>
          <c:tx>
            <c:strRef>
              <c:f>'P22'!$Y$102:$Y$103</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'P22'!$Y$104:$Y$111</c:f>
              <c:numCache>
                <c:formatCode>#,##0</c:formatCode>
                <c:ptCount val="8"/>
                <c:pt idx="0">
                  <c:v>7</c:v>
                </c:pt>
                <c:pt idx="1">
                  <c:v>139</c:v>
                </c:pt>
                <c:pt idx="2">
                  <c:v>228</c:v>
                </c:pt>
                <c:pt idx="3">
                  <c:v>270</c:v>
                </c:pt>
                <c:pt idx="4">
                  <c:v>939</c:v>
                </c:pt>
                <c:pt idx="5">
                  <c:v>389</c:v>
                </c:pt>
                <c:pt idx="6">
                  <c:v>444</c:v>
                </c:pt>
                <c:pt idx="7">
                  <c:v>192</c:v>
                </c:pt>
              </c:numCache>
            </c:numRef>
          </c:val>
        </c:ser>
        <c:ser>
          <c:idx val="8"/>
          <c:order val="8"/>
          <c:tx>
            <c:strRef>
              <c:f>'P22'!$Z$102:$Z$103</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'P22'!$Z$104:$Z$111</c:f>
              <c:numCache>
                <c:formatCode>#,##0</c:formatCode>
                <c:ptCount val="8"/>
                <c:pt idx="0">
                  <c:v>11</c:v>
                </c:pt>
                <c:pt idx="1">
                  <c:v>584</c:v>
                </c:pt>
                <c:pt idx="2">
                  <c:v>663</c:v>
                </c:pt>
                <c:pt idx="3">
                  <c:v>567</c:v>
                </c:pt>
                <c:pt idx="4">
                  <c:v>1682</c:v>
                </c:pt>
                <c:pt idx="5">
                  <c:v>616</c:v>
                </c:pt>
                <c:pt idx="6">
                  <c:v>938</c:v>
                </c:pt>
                <c:pt idx="7">
                  <c:v>1103</c:v>
                </c:pt>
              </c:numCache>
            </c:numRef>
          </c:val>
        </c:ser>
        <c:ser>
          <c:idx val="9"/>
          <c:order val="9"/>
          <c:tx>
            <c:strRef>
              <c:f>'P22'!$AA$102:$AA$103</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'P22'!$Q$104:$Q$111</c:f>
              <c:strCache>
                <c:ptCount val="8"/>
                <c:pt idx="0">
                  <c:v> N/A</c:v>
                </c:pt>
                <c:pt idx="1">
                  <c:v>&lt;-60k</c:v>
                </c:pt>
                <c:pt idx="2">
                  <c:v>-60k -10k</c:v>
                </c:pt>
                <c:pt idx="3">
                  <c:v>-10k -1k</c:v>
                </c:pt>
                <c:pt idx="4">
                  <c:v>-1k 1k</c:v>
                </c:pt>
                <c:pt idx="5">
                  <c:v>1k 10k</c:v>
                </c:pt>
                <c:pt idx="6">
                  <c:v>10k 60k</c:v>
                </c:pt>
                <c:pt idx="7">
                  <c:v>60k&amp;+</c:v>
                </c:pt>
              </c:strCache>
            </c:strRef>
          </c:cat>
          <c:val>
            <c:numRef>
              <c:f>'P22'!$AA$104:$AA$111</c:f>
              <c:numCache>
                <c:formatCode>#,##0</c:formatCode>
                <c:ptCount val="8"/>
                <c:pt idx="0">
                  <c:v>37</c:v>
                </c:pt>
                <c:pt idx="1">
                  <c:v>1902</c:v>
                </c:pt>
                <c:pt idx="2">
                  <c:v>823</c:v>
                </c:pt>
                <c:pt idx="3">
                  <c:v>549</c:v>
                </c:pt>
                <c:pt idx="4">
                  <c:v>2493</c:v>
                </c:pt>
                <c:pt idx="5">
                  <c:v>580</c:v>
                </c:pt>
                <c:pt idx="6">
                  <c:v>954</c:v>
                </c:pt>
                <c:pt idx="7">
                  <c:v>3388</c:v>
                </c:pt>
              </c:numCache>
            </c:numRef>
          </c:val>
        </c:ser>
        <c:dLbls>
          <c:showLegendKey val="0"/>
          <c:showVal val="0"/>
          <c:showCatName val="0"/>
          <c:showSerName val="0"/>
          <c:showPercent val="0"/>
          <c:showBubbleSize val="0"/>
        </c:dLbls>
        <c:gapWidth val="150"/>
        <c:overlap val="100"/>
        <c:axId val="133369856"/>
        <c:axId val="133371776"/>
      </c:barChart>
      <c:catAx>
        <c:axId val="133369856"/>
        <c:scaling>
          <c:orientation val="minMax"/>
        </c:scaling>
        <c:delete val="0"/>
        <c:axPos val="b"/>
        <c:title>
          <c:tx>
            <c:strRef>
              <c:f>'P22'!$Q$22</c:f>
              <c:strCache>
                <c:ptCount val="1"/>
                <c:pt idx="0">
                  <c:v>Delta Cash</c:v>
                </c:pt>
              </c:strCache>
            </c:strRef>
          </c:tx>
          <c:layout/>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3371776"/>
        <c:crosses val="autoZero"/>
        <c:auto val="1"/>
        <c:lblAlgn val="ctr"/>
        <c:lblOffset val="100"/>
        <c:noMultiLvlLbl val="0"/>
      </c:catAx>
      <c:valAx>
        <c:axId val="133371776"/>
        <c:scaling>
          <c:orientation val="minMax"/>
        </c:scaling>
        <c:delete val="0"/>
        <c:axPos val="l"/>
        <c:title>
          <c:tx>
            <c:strRef>
              <c:f>'P22'!$R$8:$AA$8</c:f>
              <c:strCache>
                <c:ptCount val="1"/>
                <c:pt idx="0">
                  <c:v>Delta Liabilites (2007-2008)</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3369856"/>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'P22'!$Q$114:$AB$114</c:f>
          <c:strCache>
            <c:ptCount val="1"/>
            <c:pt idx="0">
              <c:v>2008 - Number of firms from  group complex</c:v>
            </c:pt>
          </c:strCache>
        </c:strRef>
      </c:tx>
      <c:layout>
        <c:manualLayout>
          <c:xMode val="edge"/>
          <c:yMode val="edge"/>
          <c:x val="0.24614144792165421"/>
          <c:y val="2.3148148148148147E-2"/>
        </c:manualLayout>
      </c:layout>
      <c:overlay val="0"/>
      <c:spPr>
        <a:effectLst/>
      </c:spPr>
      <c:txPr>
        <a:bodyPr/>
        <a:lstStyle/>
        <a:p>
          <a:pPr>
            <a:defRPr sz="1100" u="none" strike="noStrike" baseline="0">
              <a:latin typeface="Arial"/>
              <a:ea typeface="Arial"/>
              <a:cs typeface="Arial"/>
            </a:defRPr>
          </a:pPr>
          <a:endParaRPr lang="en-US"/>
        </a:p>
      </c:txPr>
    </c:title>
    <c:autoTitleDeleted val="0"/>
    <c:plotArea>
      <c:layout/>
      <c:barChart>
        <c:barDir val="col"/>
        <c:grouping val="percentStacked"/>
        <c:varyColors val="0"/>
        <c:ser>
          <c:idx val="0"/>
          <c:order val="0"/>
          <c:tx>
            <c:strRef>
              <c:f>'P22'!$R$115:$R$116</c:f>
              <c:strCache>
                <c:ptCount val="1"/>
                <c:pt idx="0">
                  <c:v>Delta Liabilites (2007-2008)  N/A</c:v>
                </c:pt>
              </c:strCache>
            </c:strRef>
          </c:tx>
          <c:spPr>
            <a:gradFill flip="none" rotWithShape="1">
              <a:gsLst>
                <a:gs pos="0">
                  <a:srgbClr val="000080"/>
                </a:gs>
                <a:gs pos="100000">
                  <a:srgbClr val="00008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'P22'!$R$117:$R$124</c:f>
              <c:numCache>
                <c:formatCode>#,##0</c:formatCode>
                <c:ptCount val="8"/>
                <c:pt idx="0">
                  <c:v>2674</c:v>
                </c:pt>
                <c:pt idx="1">
                  <c:v>0</c:v>
                </c:pt>
                <c:pt idx="2">
                  <c:v>0</c:v>
                </c:pt>
                <c:pt idx="3">
                  <c:v>0</c:v>
                </c:pt>
                <c:pt idx="4">
                  <c:v>0</c:v>
                </c:pt>
                <c:pt idx="5">
                  <c:v>0</c:v>
                </c:pt>
                <c:pt idx="6">
                  <c:v>0</c:v>
                </c:pt>
                <c:pt idx="7">
                  <c:v>0</c:v>
                </c:pt>
              </c:numCache>
            </c:numRef>
          </c:val>
        </c:ser>
        <c:ser>
          <c:idx val="1"/>
          <c:order val="1"/>
          <c:tx>
            <c:strRef>
              <c:f>'P22'!$S$115:$S$116</c:f>
              <c:strCache>
                <c:ptCount val="1"/>
                <c:pt idx="0">
                  <c:v>Delta Liabilites (2007-2008) &lt;-200k</c:v>
                </c:pt>
              </c:strCache>
            </c:strRef>
          </c:tx>
          <c:spPr>
            <a:gradFill flip="none" rotWithShape="1">
              <a:gsLst>
                <a:gs pos="0">
                  <a:srgbClr val="FF0000"/>
                </a:gs>
                <a:gs pos="100000">
                  <a:srgbClr val="FF000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'P22'!$S$117:$S$124</c:f>
              <c:numCache>
                <c:formatCode>#,##0</c:formatCode>
                <c:ptCount val="8"/>
                <c:pt idx="0">
                  <c:v>61</c:v>
                </c:pt>
                <c:pt idx="1">
                  <c:v>4448</c:v>
                </c:pt>
                <c:pt idx="2">
                  <c:v>693</c:v>
                </c:pt>
                <c:pt idx="3">
                  <c:v>526</c:v>
                </c:pt>
                <c:pt idx="4">
                  <c:v>5000</c:v>
                </c:pt>
                <c:pt idx="5">
                  <c:v>327</c:v>
                </c:pt>
                <c:pt idx="6">
                  <c:v>513</c:v>
                </c:pt>
                <c:pt idx="7">
                  <c:v>2844</c:v>
                </c:pt>
              </c:numCache>
            </c:numRef>
          </c:val>
        </c:ser>
        <c:ser>
          <c:idx val="2"/>
          <c:order val="2"/>
          <c:tx>
            <c:strRef>
              <c:f>'P22'!$T$115:$T$116</c:f>
              <c:strCache>
                <c:ptCount val="1"/>
                <c:pt idx="0">
                  <c:v>Delta Liabilites (2007-2008) -200k -25k</c:v>
                </c:pt>
              </c:strCache>
            </c:strRef>
          </c:tx>
          <c:spPr>
            <a:gradFill flip="none" rotWithShape="1">
              <a:gsLst>
                <a:gs pos="0">
                  <a:srgbClr val="C0C0C0"/>
                </a:gs>
                <a:gs pos="100000">
                  <a:srgbClr val="C0C0C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'P22'!$T$117:$T$124</c:f>
              <c:numCache>
                <c:formatCode>#,##0</c:formatCode>
                <c:ptCount val="8"/>
                <c:pt idx="0">
                  <c:v>10</c:v>
                </c:pt>
                <c:pt idx="1">
                  <c:v>663</c:v>
                </c:pt>
                <c:pt idx="2">
                  <c:v>493</c:v>
                </c:pt>
                <c:pt idx="3">
                  <c:v>243</c:v>
                </c:pt>
                <c:pt idx="4">
                  <c:v>2361</c:v>
                </c:pt>
                <c:pt idx="5">
                  <c:v>164</c:v>
                </c:pt>
                <c:pt idx="6">
                  <c:v>301</c:v>
                </c:pt>
                <c:pt idx="7">
                  <c:v>679</c:v>
                </c:pt>
              </c:numCache>
            </c:numRef>
          </c:val>
        </c:ser>
        <c:ser>
          <c:idx val="3"/>
          <c:order val="3"/>
          <c:tx>
            <c:strRef>
              <c:f>'P22'!$U$115:$U$116</c:f>
              <c:strCache>
                <c:ptCount val="1"/>
                <c:pt idx="0">
                  <c:v>Delta Liabilites (2007-2008) -25k -5k</c:v>
                </c:pt>
              </c:strCache>
            </c:strRef>
          </c:tx>
          <c:spPr>
            <a:gradFill flip="none" rotWithShape="1">
              <a:gsLst>
                <a:gs pos="0">
                  <a:srgbClr val="800080"/>
                </a:gs>
                <a:gs pos="100000">
                  <a:srgbClr val="80008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'P22'!$U$117:$U$124</c:f>
              <c:numCache>
                <c:formatCode>#,##0</c:formatCode>
                <c:ptCount val="8"/>
                <c:pt idx="0">
                  <c:v>4</c:v>
                </c:pt>
                <c:pt idx="1">
                  <c:v>143</c:v>
                </c:pt>
                <c:pt idx="2">
                  <c:v>193</c:v>
                </c:pt>
                <c:pt idx="3">
                  <c:v>160</c:v>
                </c:pt>
                <c:pt idx="4">
                  <c:v>1268</c:v>
                </c:pt>
                <c:pt idx="5">
                  <c:v>82</c:v>
                </c:pt>
                <c:pt idx="6">
                  <c:v>106</c:v>
                </c:pt>
                <c:pt idx="7">
                  <c:v>166</c:v>
                </c:pt>
              </c:numCache>
            </c:numRef>
          </c:val>
        </c:ser>
        <c:ser>
          <c:idx val="4"/>
          <c:order val="4"/>
          <c:tx>
            <c:strRef>
              <c:f>'P22'!$V$115:$V$116</c:f>
              <c:strCache>
                <c:ptCount val="1"/>
                <c:pt idx="0">
                  <c:v>Delta Liabilites (2007-2008) -5k -1k</c:v>
                </c:pt>
              </c:strCache>
            </c:strRef>
          </c:tx>
          <c:spPr>
            <a:gradFill flip="none" rotWithShape="1">
              <a:gsLst>
                <a:gs pos="0">
                  <a:srgbClr val="008000"/>
                </a:gs>
                <a:gs pos="100000">
                  <a:srgbClr val="00800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'P22'!$V$117:$V$124</c:f>
              <c:numCache>
                <c:formatCode>#,##0</c:formatCode>
                <c:ptCount val="8"/>
                <c:pt idx="0">
                  <c:v>0</c:v>
                </c:pt>
                <c:pt idx="1">
                  <c:v>37</c:v>
                </c:pt>
                <c:pt idx="2">
                  <c:v>75</c:v>
                </c:pt>
                <c:pt idx="3">
                  <c:v>107</c:v>
                </c:pt>
                <c:pt idx="4">
                  <c:v>762</c:v>
                </c:pt>
                <c:pt idx="5">
                  <c:v>34</c:v>
                </c:pt>
                <c:pt idx="6">
                  <c:v>38</c:v>
                </c:pt>
                <c:pt idx="7">
                  <c:v>53</c:v>
                </c:pt>
              </c:numCache>
            </c:numRef>
          </c:val>
        </c:ser>
        <c:ser>
          <c:idx val="5"/>
          <c:order val="5"/>
          <c:tx>
            <c:strRef>
              <c:f>'P22'!$W$115:$W$116</c:f>
              <c:strCache>
                <c:ptCount val="1"/>
                <c:pt idx="0">
                  <c:v>Delta Liabilites (2007-2008) -1k 1k</c:v>
                </c:pt>
              </c:strCache>
            </c:strRef>
          </c:tx>
          <c:spPr>
            <a:gradFill flip="none" rotWithShape="1">
              <a:gsLst>
                <a:gs pos="0">
                  <a:srgbClr val="0000FF"/>
                </a:gs>
                <a:gs pos="100000">
                  <a:srgbClr val="0000FF">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'P22'!$W$117:$W$124</c:f>
              <c:numCache>
                <c:formatCode>#,##0</c:formatCode>
                <c:ptCount val="8"/>
                <c:pt idx="0">
                  <c:v>59</c:v>
                </c:pt>
                <c:pt idx="1">
                  <c:v>75</c:v>
                </c:pt>
                <c:pt idx="2">
                  <c:v>68</c:v>
                </c:pt>
                <c:pt idx="3">
                  <c:v>142</c:v>
                </c:pt>
                <c:pt idx="4">
                  <c:v>7647</c:v>
                </c:pt>
                <c:pt idx="5">
                  <c:v>60</c:v>
                </c:pt>
                <c:pt idx="6">
                  <c:v>34</c:v>
                </c:pt>
                <c:pt idx="7">
                  <c:v>52</c:v>
                </c:pt>
              </c:numCache>
            </c:numRef>
          </c:val>
        </c:ser>
        <c:ser>
          <c:idx val="6"/>
          <c:order val="6"/>
          <c:tx>
            <c:strRef>
              <c:f>'P22'!$X$115:$X$116</c:f>
              <c:strCache>
                <c:ptCount val="1"/>
                <c:pt idx="0">
                  <c:v>Delta Liabilites (2007-2008) 1k 5k</c:v>
                </c:pt>
              </c:strCache>
            </c:strRef>
          </c:tx>
          <c:spPr>
            <a:gradFill flip="none" rotWithShape="1">
              <a:gsLst>
                <a:gs pos="0">
                  <a:srgbClr val="FFCC99"/>
                </a:gs>
                <a:gs pos="100000">
                  <a:srgbClr val="FFCC99">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'P22'!$X$117:$X$124</c:f>
              <c:numCache>
                <c:formatCode>#,##0</c:formatCode>
                <c:ptCount val="8"/>
                <c:pt idx="0">
                  <c:v>3</c:v>
                </c:pt>
                <c:pt idx="1">
                  <c:v>35</c:v>
                </c:pt>
                <c:pt idx="2">
                  <c:v>39</c:v>
                </c:pt>
                <c:pt idx="3">
                  <c:v>42</c:v>
                </c:pt>
                <c:pt idx="4">
                  <c:v>290</c:v>
                </c:pt>
                <c:pt idx="5">
                  <c:v>57</c:v>
                </c:pt>
                <c:pt idx="6">
                  <c:v>35</c:v>
                </c:pt>
                <c:pt idx="7">
                  <c:v>54</c:v>
                </c:pt>
              </c:numCache>
            </c:numRef>
          </c:val>
        </c:ser>
        <c:ser>
          <c:idx val="7"/>
          <c:order val="7"/>
          <c:tx>
            <c:strRef>
              <c:f>'P22'!$Y$115:$Y$116</c:f>
              <c:strCache>
                <c:ptCount val="1"/>
                <c:pt idx="0">
                  <c:v>Delta Liabilites (2007-2008) 5k 25k</c:v>
                </c:pt>
              </c:strCache>
            </c:strRef>
          </c:tx>
          <c:spPr>
            <a:gradFill flip="none" rotWithShape="1">
              <a:gsLst>
                <a:gs pos="0">
                  <a:srgbClr val="FFCC00"/>
                </a:gs>
                <a:gs pos="100000">
                  <a:srgbClr val="FFCC0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'P22'!$Y$117:$Y$124</c:f>
              <c:numCache>
                <c:formatCode>#,##0</c:formatCode>
                <c:ptCount val="8"/>
                <c:pt idx="0">
                  <c:v>2</c:v>
                </c:pt>
                <c:pt idx="1">
                  <c:v>88</c:v>
                </c:pt>
                <c:pt idx="2">
                  <c:v>84</c:v>
                </c:pt>
                <c:pt idx="3">
                  <c:v>90</c:v>
                </c:pt>
                <c:pt idx="4">
                  <c:v>569</c:v>
                </c:pt>
                <c:pt idx="5">
                  <c:v>85</c:v>
                </c:pt>
                <c:pt idx="6">
                  <c:v>141</c:v>
                </c:pt>
                <c:pt idx="7">
                  <c:v>177</c:v>
                </c:pt>
              </c:numCache>
            </c:numRef>
          </c:val>
        </c:ser>
        <c:ser>
          <c:idx val="8"/>
          <c:order val="8"/>
          <c:tx>
            <c:strRef>
              <c:f>'P22'!$Z$115:$Z$116</c:f>
              <c:strCache>
                <c:ptCount val="1"/>
                <c:pt idx="0">
                  <c:v>Delta Liabilites (2007-2008) 25k 200k</c:v>
                </c:pt>
              </c:strCache>
            </c:strRef>
          </c:tx>
          <c:spPr>
            <a:gradFill flip="none" rotWithShape="1">
              <a:gsLst>
                <a:gs pos="0">
                  <a:srgbClr val="CCFFCC"/>
                </a:gs>
                <a:gs pos="100000">
                  <a:srgbClr val="CCFFCC">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'P22'!$Z$117:$Z$124</c:f>
              <c:numCache>
                <c:formatCode>#,##0</c:formatCode>
                <c:ptCount val="8"/>
                <c:pt idx="0">
                  <c:v>8</c:v>
                </c:pt>
                <c:pt idx="1">
                  <c:v>405</c:v>
                </c:pt>
                <c:pt idx="2">
                  <c:v>189</c:v>
                </c:pt>
                <c:pt idx="3">
                  <c:v>130</c:v>
                </c:pt>
                <c:pt idx="4">
                  <c:v>1144</c:v>
                </c:pt>
                <c:pt idx="5">
                  <c:v>144</c:v>
                </c:pt>
                <c:pt idx="6">
                  <c:v>290</c:v>
                </c:pt>
                <c:pt idx="7">
                  <c:v>940</c:v>
                </c:pt>
              </c:numCache>
            </c:numRef>
          </c:val>
        </c:ser>
        <c:ser>
          <c:idx val="9"/>
          <c:order val="9"/>
          <c:tx>
            <c:strRef>
              <c:f>'P22'!$AA$115:$AA$116</c:f>
              <c:strCache>
                <c:ptCount val="1"/>
                <c:pt idx="0">
                  <c:v>Delta Liabilites (2007-2008) 200k&amp;+</c:v>
                </c:pt>
              </c:strCache>
            </c:strRef>
          </c:tx>
          <c:spPr>
            <a:gradFill flip="none" rotWithShape="1">
              <a:gsLst>
                <a:gs pos="0">
                  <a:srgbClr val="008080"/>
                </a:gs>
                <a:gs pos="100000">
                  <a:srgbClr val="008080">
                    <a:shade val="80000"/>
                  </a:srgbClr>
                </a:gs>
              </a:gsLst>
              <a:lin ang="5400000" scaled="1"/>
              <a:tileRect/>
            </a:gradFill>
            <a:effectLst/>
          </c:spPr>
          <c:invertIfNegative val="0"/>
          <c:cat>
            <c:strRef>
              <c:f>'P22'!$Q$117:$Q$124</c:f>
              <c:strCache>
                <c:ptCount val="8"/>
                <c:pt idx="0">
                  <c:v> N/A</c:v>
                </c:pt>
                <c:pt idx="1">
                  <c:v>&lt;-60k</c:v>
                </c:pt>
                <c:pt idx="2">
                  <c:v>-60k -10k</c:v>
                </c:pt>
                <c:pt idx="3">
                  <c:v>-10k -1k</c:v>
                </c:pt>
                <c:pt idx="4">
                  <c:v>-1k 1k</c:v>
                </c:pt>
                <c:pt idx="5">
                  <c:v>1k 10k</c:v>
                </c:pt>
                <c:pt idx="6">
                  <c:v>10k 60k</c:v>
                </c:pt>
                <c:pt idx="7">
                  <c:v>60k&amp;+</c:v>
                </c:pt>
              </c:strCache>
            </c:strRef>
          </c:cat>
          <c:val>
            <c:numRef>
              <c:f>'P22'!$AA$117:$AA$124</c:f>
              <c:numCache>
                <c:formatCode>#,##0</c:formatCode>
                <c:ptCount val="8"/>
                <c:pt idx="0">
                  <c:v>35</c:v>
                </c:pt>
                <c:pt idx="1">
                  <c:v>2386</c:v>
                </c:pt>
                <c:pt idx="2">
                  <c:v>483</c:v>
                </c:pt>
                <c:pt idx="3">
                  <c:v>364</c:v>
                </c:pt>
                <c:pt idx="4">
                  <c:v>3307</c:v>
                </c:pt>
                <c:pt idx="5">
                  <c:v>367</c:v>
                </c:pt>
                <c:pt idx="6">
                  <c:v>497</c:v>
                </c:pt>
                <c:pt idx="7">
                  <c:v>4297</c:v>
                </c:pt>
              </c:numCache>
            </c:numRef>
          </c:val>
        </c:ser>
        <c:dLbls>
          <c:showLegendKey val="0"/>
          <c:showVal val="0"/>
          <c:showCatName val="0"/>
          <c:showSerName val="0"/>
          <c:showPercent val="0"/>
          <c:showBubbleSize val="0"/>
        </c:dLbls>
        <c:gapWidth val="150"/>
        <c:overlap val="100"/>
        <c:axId val="133441024"/>
        <c:axId val="133442944"/>
      </c:barChart>
      <c:catAx>
        <c:axId val="133441024"/>
        <c:scaling>
          <c:orientation val="minMax"/>
        </c:scaling>
        <c:delete val="0"/>
        <c:axPos val="b"/>
        <c:title>
          <c:tx>
            <c:strRef>
              <c:f>'P22'!$Q$22</c:f>
              <c:strCache>
                <c:ptCount val="1"/>
                <c:pt idx="0">
                  <c:v>Delta Cash</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33442944"/>
        <c:crosses val="autoZero"/>
        <c:auto val="1"/>
        <c:lblAlgn val="ctr"/>
        <c:lblOffset val="100"/>
        <c:noMultiLvlLbl val="0"/>
      </c:catAx>
      <c:valAx>
        <c:axId val="133442944"/>
        <c:scaling>
          <c:orientation val="minMax"/>
        </c:scaling>
        <c:delete val="0"/>
        <c:axPos val="l"/>
        <c:title>
          <c:tx>
            <c:strRef>
              <c:f>'P22'!$R$8:$AA$8</c:f>
              <c:strCache>
                <c:ptCount val="1"/>
                <c:pt idx="0">
                  <c:v>Delta Liabilites (2007-2008)</c:v>
                </c:pt>
              </c:strCache>
            </c:strRef>
          </c:tx>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3441024"/>
        <c:crosses val="autoZero"/>
        <c:crossBetween val="between"/>
      </c:valAx>
      <c:spPr>
        <a:noFill/>
        <a:ln w="25400">
          <a:noFill/>
        </a:ln>
      </c:spPr>
    </c:plotArea>
    <c:legend>
      <c:legendPos val="r"/>
      <c:layout>
        <c:manualLayout>
          <c:xMode val="edge"/>
          <c:yMode val="edge"/>
          <c:x val="0.8384618094914249"/>
          <c:y val="6.0321157771945175E-2"/>
          <c:w val="0.14565166947113103"/>
          <c:h val="0.86919546515018953"/>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'P30'!$AL$30</c:f>
          <c:strCache>
            <c:ptCount val="1"/>
            <c:pt idx="0">
              <c:v>Evolution 2008-2013 delta tangible assets 1 year available</c:v>
            </c:pt>
          </c:strCache>
        </c:strRef>
      </c:tx>
      <c:layout>
        <c:manualLayout>
          <c:xMode val="edge"/>
          <c:yMode val="edge"/>
          <c:x val="0.23047465923264232"/>
          <c:y val="1.4784899124310618E-2"/>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7.1920154174220638E-2"/>
          <c:y val="0.1002642896508401"/>
          <c:w val="0.65658034807541776"/>
          <c:h val="0.86690567832752685"/>
        </c:manualLayout>
      </c:layout>
      <c:barChart>
        <c:barDir val="col"/>
        <c:grouping val="clustered"/>
        <c:varyColors val="0"/>
        <c:ser>
          <c:idx val="0"/>
          <c:order val="0"/>
          <c:tx>
            <c:strRef>
              <c:f>'P30'!$AL$21</c:f>
              <c:strCache>
                <c:ptCount val="1"/>
                <c:pt idx="0">
                  <c:v>Delta tanass (Bn£) 2008</c:v>
                </c:pt>
              </c:strCache>
            </c:strRef>
          </c:tx>
          <c:spPr>
            <a:solidFill>
              <a:schemeClr val="tx2">
                <a:lumMod val="60000"/>
                <a:lumOff val="40000"/>
              </a:schemeClr>
            </a:solidFill>
            <a:effectLst/>
          </c:spPr>
          <c:invertIfNegative val="0"/>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'P30'!$AM$21:$AT$21</c:f>
              <c:numCache>
                <c:formatCode>#,##0.0,,,</c:formatCode>
                <c:ptCount val="8"/>
                <c:pt idx="0">
                  <c:v>452685692.7660901</c:v>
                </c:pt>
                <c:pt idx="1">
                  <c:v>746245389.07694864</c:v>
                </c:pt>
                <c:pt idx="2">
                  <c:v>960219010.39880598</c:v>
                </c:pt>
                <c:pt idx="3">
                  <c:v>406062233.50540018</c:v>
                </c:pt>
                <c:pt idx="5">
                  <c:v>-2243274122.0226321</c:v>
                </c:pt>
                <c:pt idx="6">
                  <c:v>-9519624699.7452946</c:v>
                </c:pt>
                <c:pt idx="7">
                  <c:v>-75339667760.285873</c:v>
                </c:pt>
              </c:numCache>
            </c:numRef>
          </c:val>
        </c:ser>
        <c:ser>
          <c:idx val="1"/>
          <c:order val="1"/>
          <c:tx>
            <c:strRef>
              <c:f>'P30'!$AL$22</c:f>
              <c:strCache>
                <c:ptCount val="1"/>
                <c:pt idx="0">
                  <c:v>Delta tanass (Bn£) 2013</c:v>
                </c:pt>
              </c:strCache>
            </c:strRef>
          </c:tx>
          <c:spPr>
            <a:solidFill>
              <a:schemeClr val="tx2">
                <a:lumMod val="75000"/>
              </a:schemeClr>
            </a:solidFill>
            <a:effectLst/>
          </c:spPr>
          <c:invertIfNegative val="0"/>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'P30'!$AM$22:$AT$22</c:f>
              <c:numCache>
                <c:formatCode>#,##0.0,,,</c:formatCode>
                <c:ptCount val="8"/>
                <c:pt idx="0">
                  <c:v>-226209745.68243572</c:v>
                </c:pt>
                <c:pt idx="1">
                  <c:v>1010130014.9671515</c:v>
                </c:pt>
                <c:pt idx="2">
                  <c:v>-511205700.19712532</c:v>
                </c:pt>
                <c:pt idx="3">
                  <c:v>165085441.48010015</c:v>
                </c:pt>
                <c:pt idx="5">
                  <c:v>-1794641698.464277</c:v>
                </c:pt>
                <c:pt idx="6">
                  <c:v>-8174744458.8808298</c:v>
                </c:pt>
                <c:pt idx="7">
                  <c:v>-35071760454.215202</c:v>
                </c:pt>
              </c:numCache>
            </c:numRef>
          </c:val>
        </c:ser>
        <c:dLbls>
          <c:showLegendKey val="0"/>
          <c:showVal val="0"/>
          <c:showCatName val="0"/>
          <c:showSerName val="0"/>
          <c:showPercent val="0"/>
          <c:showBubbleSize val="0"/>
        </c:dLbls>
        <c:gapWidth val="150"/>
        <c:axId val="132329856"/>
        <c:axId val="132331776"/>
      </c:barChart>
      <c:lineChart>
        <c:grouping val="standard"/>
        <c:varyColors val="0"/>
        <c:ser>
          <c:idx val="2"/>
          <c:order val="2"/>
          <c:tx>
            <c:strRef>
              <c:f>'P30'!$AL$23</c:f>
              <c:strCache>
                <c:ptCount val="1"/>
                <c:pt idx="0">
                  <c:v>Evolution 2008 2013 delta tanass available</c:v>
                </c:pt>
              </c:strCache>
            </c:strRef>
          </c:tx>
          <c:spPr>
            <a:ln w="28575">
              <a:solidFill>
                <a:srgbClr val="FF0000"/>
              </a:solidFill>
              <a:prstDash val="solid"/>
            </a:ln>
            <a:effectLst/>
          </c:spPr>
          <c:marker>
            <c:symbol val="circle"/>
            <c:size val="7"/>
            <c:spPr>
              <a:solidFill>
                <a:srgbClr val="FF0000"/>
              </a:solidFill>
              <a:ln>
                <a:solidFill>
                  <a:srgbClr val="C0C0C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'P30'!$AM$23:$AT$23</c:f>
              <c:numCache>
                <c:formatCode>0%</c:formatCode>
                <c:ptCount val="8"/>
                <c:pt idx="0">
                  <c:v>-1.4997059754643536</c:v>
                </c:pt>
                <c:pt idx="1">
                  <c:v>0.35361642397095278</c:v>
                </c:pt>
                <c:pt idx="2">
                  <c:v>-1.5323844817286081</c:v>
                </c:pt>
                <c:pt idx="3">
                  <c:v>-0.59344793024711395</c:v>
                </c:pt>
                <c:pt idx="5">
                  <c:v>0.1999900142180791</c:v>
                </c:pt>
                <c:pt idx="6">
                  <c:v>0.14127450222911078</c:v>
                </c:pt>
                <c:pt idx="7">
                  <c:v>0.53448480067889637</c:v>
                </c:pt>
              </c:numCache>
            </c:numRef>
          </c:val>
          <c:smooth val="0"/>
        </c:ser>
        <c:ser>
          <c:idx val="3"/>
          <c:order val="3"/>
          <c:tx>
            <c:strRef>
              <c:f>'P30'!$AL$25</c:f>
              <c:strCache>
                <c:ptCount val="1"/>
                <c:pt idx="0">
                  <c:v>% delta tanass/cash with  delta tanass available 2008</c:v>
                </c:pt>
              </c:strCache>
            </c:strRef>
          </c:tx>
          <c:spPr>
            <a:ln w="28575">
              <a:solidFill>
                <a:srgbClr val="800080"/>
              </a:solidFill>
              <a:prstDash val="dash"/>
            </a:ln>
            <a:effectLst/>
          </c:spPr>
          <c:marker>
            <c:symbol val="circle"/>
            <c:size val="7"/>
            <c:spPr>
              <a:solidFill>
                <a:srgbClr val="800080"/>
              </a:solidFill>
              <a:ln>
                <a:solidFill>
                  <a:srgbClr val="80008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'P30'!$AM$25:$AT$25</c:f>
              <c:numCache>
                <c:formatCode>0%</c:formatCode>
                <c:ptCount val="8"/>
                <c:pt idx="0">
                  <c:v>0.82002601807954956</c:v>
                </c:pt>
                <c:pt idx="1">
                  <c:v>0.92188370100663952</c:v>
                </c:pt>
                <c:pt idx="2">
                  <c:v>0.95388438880706927</c:v>
                </c:pt>
                <c:pt idx="3">
                  <c:v>0.93296089385474856</c:v>
                </c:pt>
                <c:pt idx="5">
                  <c:v>0.92768148019198726</c:v>
                </c:pt>
                <c:pt idx="6">
                  <c:v>0.87256253985201004</c:v>
                </c:pt>
                <c:pt idx="7">
                  <c:v>0.94596859474450812</c:v>
                </c:pt>
              </c:numCache>
            </c:numRef>
          </c:val>
          <c:smooth val="0"/>
        </c:ser>
        <c:ser>
          <c:idx val="4"/>
          <c:order val="4"/>
          <c:tx>
            <c:strRef>
              <c:f>'P30'!$AL$26</c:f>
              <c:strCache>
                <c:ptCount val="1"/>
                <c:pt idx="0">
                  <c:v>% delta tanass/cash with  delta tanass available 2013</c:v>
                </c:pt>
              </c:strCache>
            </c:strRef>
          </c:tx>
          <c:spPr>
            <a:ln w="28575">
              <a:solidFill>
                <a:srgbClr val="008000"/>
              </a:solidFill>
              <a:prstDash val="dash"/>
            </a:ln>
            <a:effectLst/>
          </c:spPr>
          <c:marker>
            <c:symbol val="circle"/>
            <c:size val="7"/>
            <c:spPr>
              <a:solidFill>
                <a:srgbClr val="008000"/>
              </a:solidFill>
              <a:ln>
                <a:solidFill>
                  <a:srgbClr val="00800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'P30'!$AM$26:$AT$26</c:f>
              <c:numCache>
                <c:formatCode>0%</c:formatCode>
                <c:ptCount val="8"/>
                <c:pt idx="0">
                  <c:v>0.84178510575517607</c:v>
                </c:pt>
                <c:pt idx="1">
                  <c:v>0.93892117123501229</c:v>
                </c:pt>
                <c:pt idx="2">
                  <c:v>0.95999584372402325</c:v>
                </c:pt>
                <c:pt idx="3">
                  <c:v>0.96410891089108908</c:v>
                </c:pt>
                <c:pt idx="5">
                  <c:v>0.94676118308482038</c:v>
                </c:pt>
                <c:pt idx="6">
                  <c:v>0.93953642934285952</c:v>
                </c:pt>
                <c:pt idx="7">
                  <c:v>0.97046538024971618</c:v>
                </c:pt>
              </c:numCache>
            </c:numRef>
          </c:val>
          <c:smooth val="0"/>
        </c:ser>
        <c:dLbls>
          <c:showLegendKey val="0"/>
          <c:showVal val="0"/>
          <c:showCatName val="0"/>
          <c:showSerName val="0"/>
          <c:showPercent val="0"/>
          <c:showBubbleSize val="0"/>
        </c:dLbls>
        <c:marker val="1"/>
        <c:smooth val="0"/>
        <c:axId val="132348160"/>
        <c:axId val="132346240"/>
      </c:lineChart>
      <c:catAx>
        <c:axId val="132329856"/>
        <c:scaling>
          <c:orientation val="minMax"/>
        </c:scaling>
        <c:delete val="0"/>
        <c:axPos val="b"/>
        <c:numFmt formatCode="General" sourceLinked="0"/>
        <c:majorTickMark val="out"/>
        <c:minorTickMark val="none"/>
        <c:tickLblPos val="nextTo"/>
        <c:crossAx val="132331776"/>
        <c:crosses val="autoZero"/>
        <c:auto val="1"/>
        <c:lblAlgn val="ctr"/>
        <c:lblOffset val="100"/>
        <c:noMultiLvlLbl val="0"/>
      </c:catAx>
      <c:valAx>
        <c:axId val="132331776"/>
        <c:scaling>
          <c:orientation val="minMax"/>
          <c:max val="20000000000"/>
          <c:min val="-80000000000"/>
        </c:scaling>
        <c:delete val="0"/>
        <c:axPos val="l"/>
        <c:title>
          <c:tx>
            <c:strRef>
              <c:f>'P30'!$AL$28</c:f>
              <c:strCache>
                <c:ptCount val="1"/>
                <c:pt idx="0">
                  <c:v>tanass (Bn£)</c:v>
                </c:pt>
              </c:strCache>
            </c:strRef>
          </c:tx>
          <c:layout/>
          <c:overlay val="0"/>
          <c:spPr>
            <a:effectLst/>
          </c:spPr>
          <c:txPr>
            <a:bodyPr/>
            <a:lstStyle/>
            <a:p>
              <a:pPr>
                <a:defRPr sz="1000" u="none" strike="noStrike" baseline="0">
                  <a:latin typeface="Arial"/>
                  <a:ea typeface="Arial"/>
                  <a:cs typeface="Arial"/>
                </a:defRPr>
              </a:pPr>
              <a:endParaRPr lang="en-US"/>
            </a:p>
          </c:txPr>
        </c:title>
        <c:numFmt formatCode="#,##0.0,,," sourceLinked="1"/>
        <c:majorTickMark val="out"/>
        <c:minorTickMark val="none"/>
        <c:tickLblPos val="nextTo"/>
        <c:crossAx val="132329856"/>
        <c:crosses val="autoZero"/>
        <c:crossBetween val="between"/>
        <c:majorUnit val="10000000000"/>
      </c:valAx>
      <c:valAx>
        <c:axId val="132346240"/>
        <c:scaling>
          <c:orientation val="minMax"/>
          <c:max val="1"/>
          <c:min val="-4"/>
        </c:scaling>
        <c:delete val="0"/>
        <c:axPos val="r"/>
        <c:title>
          <c:tx>
            <c:strRef>
              <c:f>'P30'!$AL$29</c:f>
              <c:strCache>
                <c:ptCount val="1"/>
                <c:pt idx="0">
                  <c:v>%</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2348160"/>
        <c:crosses val="max"/>
        <c:crossBetween val="between"/>
      </c:valAx>
      <c:catAx>
        <c:axId val="132348160"/>
        <c:scaling>
          <c:orientation val="minMax"/>
        </c:scaling>
        <c:delete val="1"/>
        <c:axPos val="b"/>
        <c:numFmt formatCode="General" sourceLinked="1"/>
        <c:majorTickMark val="out"/>
        <c:minorTickMark val="none"/>
        <c:tickLblPos val="nextTo"/>
        <c:crossAx val="132346240"/>
        <c:crosses val="autoZero"/>
        <c:auto val="1"/>
        <c:lblAlgn val="ctr"/>
        <c:lblOffset val="100"/>
        <c:noMultiLvlLbl val="0"/>
      </c:catAx>
      <c:spPr>
        <a:noFill/>
        <a:ln w="25400">
          <a:noFill/>
        </a:ln>
      </c:spPr>
    </c:plotArea>
    <c:legend>
      <c:legendPos val="r"/>
      <c:layout>
        <c:manualLayout>
          <c:xMode val="edge"/>
          <c:yMode val="edge"/>
          <c:x val="0.81773079397707915"/>
          <c:y val="9.9551711098021411E-2"/>
          <c:w val="0.17547157767724958"/>
          <c:h val="0.83213986606002599"/>
        </c:manualLayout>
      </c:layout>
      <c:overlay val="0"/>
    </c:legend>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'P30'!$AL$31</c:f>
          <c:strCache>
            <c:ptCount val="1"/>
            <c:pt idx="0">
              <c:v>Evolution 2008-2013 delta tangible assets 1 year  available average</c:v>
            </c:pt>
          </c:strCache>
        </c:strRef>
      </c:tx>
      <c:layout>
        <c:manualLayout>
          <c:xMode val="edge"/>
          <c:yMode val="edge"/>
          <c:x val="0.16950380485519673"/>
          <c:y val="4.7316244222176326E-3"/>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7.1920154174220638E-2"/>
          <c:y val="0.1002642896508401"/>
          <c:w val="0.65658034807541776"/>
          <c:h val="0.86690567832752685"/>
        </c:manualLayout>
      </c:layout>
      <c:barChart>
        <c:barDir val="col"/>
        <c:grouping val="clustered"/>
        <c:varyColors val="0"/>
        <c:ser>
          <c:idx val="0"/>
          <c:order val="0"/>
          <c:tx>
            <c:strRef>
              <c:f>'P30'!$AL$21</c:f>
              <c:strCache>
                <c:ptCount val="1"/>
                <c:pt idx="0">
                  <c:v>Delta tanass (Bn£) 2008</c:v>
                </c:pt>
              </c:strCache>
            </c:strRef>
          </c:tx>
          <c:spPr>
            <a:solidFill>
              <a:schemeClr val="tx2">
                <a:lumMod val="60000"/>
                <a:lumOff val="40000"/>
              </a:schemeClr>
            </a:solidFill>
            <a:effectLst/>
          </c:spPr>
          <c:invertIfNegative val="0"/>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'P30'!$AM$21:$AT$21</c:f>
              <c:numCache>
                <c:formatCode>#,##0.0,,,</c:formatCode>
                <c:ptCount val="8"/>
                <c:pt idx="0">
                  <c:v>452685692.7660901</c:v>
                </c:pt>
                <c:pt idx="1">
                  <c:v>746245389.07694864</c:v>
                </c:pt>
                <c:pt idx="2">
                  <c:v>960219010.39880598</c:v>
                </c:pt>
                <c:pt idx="3">
                  <c:v>406062233.50540018</c:v>
                </c:pt>
                <c:pt idx="5">
                  <c:v>-2243274122.0226321</c:v>
                </c:pt>
                <c:pt idx="6">
                  <c:v>-9519624699.7452946</c:v>
                </c:pt>
                <c:pt idx="7">
                  <c:v>-75339667760.285873</c:v>
                </c:pt>
              </c:numCache>
            </c:numRef>
          </c:val>
        </c:ser>
        <c:ser>
          <c:idx val="1"/>
          <c:order val="1"/>
          <c:tx>
            <c:strRef>
              <c:f>'P30'!$AL$22</c:f>
              <c:strCache>
                <c:ptCount val="1"/>
                <c:pt idx="0">
                  <c:v>Delta tanass (Bn£) 2013</c:v>
                </c:pt>
              </c:strCache>
            </c:strRef>
          </c:tx>
          <c:spPr>
            <a:solidFill>
              <a:schemeClr val="tx2">
                <a:lumMod val="75000"/>
              </a:schemeClr>
            </a:solidFill>
            <a:effectLst/>
          </c:spPr>
          <c:invertIfNegative val="0"/>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'P30'!$AM$22:$AT$22</c:f>
              <c:numCache>
                <c:formatCode>#,##0.0,,,</c:formatCode>
                <c:ptCount val="8"/>
                <c:pt idx="0">
                  <c:v>-226209745.68243572</c:v>
                </c:pt>
                <c:pt idx="1">
                  <c:v>1010130014.9671515</c:v>
                </c:pt>
                <c:pt idx="2">
                  <c:v>-511205700.19712532</c:v>
                </c:pt>
                <c:pt idx="3">
                  <c:v>165085441.48010015</c:v>
                </c:pt>
                <c:pt idx="5">
                  <c:v>-1794641698.464277</c:v>
                </c:pt>
                <c:pt idx="6">
                  <c:v>-8174744458.8808298</c:v>
                </c:pt>
                <c:pt idx="7">
                  <c:v>-35071760454.215202</c:v>
                </c:pt>
              </c:numCache>
            </c:numRef>
          </c:val>
        </c:ser>
        <c:dLbls>
          <c:showLegendKey val="0"/>
          <c:showVal val="0"/>
          <c:showCatName val="0"/>
          <c:showSerName val="0"/>
          <c:showPercent val="0"/>
          <c:showBubbleSize val="0"/>
        </c:dLbls>
        <c:gapWidth val="150"/>
        <c:axId val="133126784"/>
        <c:axId val="133137152"/>
      </c:barChart>
      <c:lineChart>
        <c:grouping val="standard"/>
        <c:varyColors val="0"/>
        <c:ser>
          <c:idx val="2"/>
          <c:order val="2"/>
          <c:tx>
            <c:strRef>
              <c:f>'P30'!$AL$24</c:f>
              <c:strCache>
                <c:ptCount val="1"/>
                <c:pt idx="0">
                  <c:v>Evolution 2008 2013 delta tanass available average</c:v>
                </c:pt>
              </c:strCache>
            </c:strRef>
          </c:tx>
          <c:spPr>
            <a:ln w="28575">
              <a:solidFill>
                <a:srgbClr val="FF0000"/>
              </a:solidFill>
              <a:prstDash val="solid"/>
            </a:ln>
            <a:effectLst/>
          </c:spPr>
          <c:marker>
            <c:symbol val="circle"/>
            <c:size val="7"/>
            <c:spPr>
              <a:solidFill>
                <a:srgbClr val="FF0000"/>
              </a:solidFill>
              <a:ln>
                <a:solidFill>
                  <a:srgbClr val="C0C0C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'P30'!$AM$24:$AT$24</c:f>
              <c:numCache>
                <c:formatCode>0%</c:formatCode>
                <c:ptCount val="8"/>
                <c:pt idx="0">
                  <c:v>-1.3992068003654685</c:v>
                </c:pt>
                <c:pt idx="1">
                  <c:v>0.40714941542137101</c:v>
                </c:pt>
                <c:pt idx="2">
                  <c:v>-1.5971534131565714</c:v>
                </c:pt>
                <c:pt idx="3">
                  <c:v>-0.56422210751776658</c:v>
                </c:pt>
                <c:pt idx="5">
                  <c:v>0.22950602861657035</c:v>
                </c:pt>
                <c:pt idx="6">
                  <c:v>0.10639153140217814</c:v>
                </c:pt>
                <c:pt idx="7">
                  <c:v>0.48371795562439257</c:v>
                </c:pt>
              </c:numCache>
            </c:numRef>
          </c:val>
          <c:smooth val="0"/>
        </c:ser>
        <c:ser>
          <c:idx val="3"/>
          <c:order val="3"/>
          <c:tx>
            <c:strRef>
              <c:f>'P30'!$AL$25</c:f>
              <c:strCache>
                <c:ptCount val="1"/>
                <c:pt idx="0">
                  <c:v>% delta tanass/cash with  delta tanass available 2008</c:v>
                </c:pt>
              </c:strCache>
            </c:strRef>
          </c:tx>
          <c:spPr>
            <a:ln w="28575">
              <a:solidFill>
                <a:srgbClr val="800080"/>
              </a:solidFill>
              <a:prstDash val="dash"/>
            </a:ln>
            <a:effectLst/>
          </c:spPr>
          <c:marker>
            <c:symbol val="circle"/>
            <c:size val="7"/>
            <c:spPr>
              <a:solidFill>
                <a:srgbClr val="800080"/>
              </a:solidFill>
              <a:ln>
                <a:solidFill>
                  <a:srgbClr val="80008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'P30'!$AM$25:$AT$25</c:f>
              <c:numCache>
                <c:formatCode>0%</c:formatCode>
                <c:ptCount val="8"/>
                <c:pt idx="0">
                  <c:v>0.82002601807954956</c:v>
                </c:pt>
                <c:pt idx="1">
                  <c:v>0.92188370100663952</c:v>
                </c:pt>
                <c:pt idx="2">
                  <c:v>0.95388438880706927</c:v>
                </c:pt>
                <c:pt idx="3">
                  <c:v>0.93296089385474856</c:v>
                </c:pt>
                <c:pt idx="5">
                  <c:v>0.92768148019198726</c:v>
                </c:pt>
                <c:pt idx="6">
                  <c:v>0.87256253985201004</c:v>
                </c:pt>
                <c:pt idx="7">
                  <c:v>0.94596859474450812</c:v>
                </c:pt>
              </c:numCache>
            </c:numRef>
          </c:val>
          <c:smooth val="0"/>
        </c:ser>
        <c:ser>
          <c:idx val="4"/>
          <c:order val="4"/>
          <c:tx>
            <c:strRef>
              <c:f>'P30'!$AL$26</c:f>
              <c:strCache>
                <c:ptCount val="1"/>
                <c:pt idx="0">
                  <c:v>% delta tanass/cash with  delta tanass available 2013</c:v>
                </c:pt>
              </c:strCache>
            </c:strRef>
          </c:tx>
          <c:spPr>
            <a:ln w="28575">
              <a:solidFill>
                <a:srgbClr val="008000"/>
              </a:solidFill>
              <a:prstDash val="dash"/>
            </a:ln>
            <a:effectLst/>
          </c:spPr>
          <c:marker>
            <c:symbol val="circle"/>
            <c:size val="7"/>
            <c:spPr>
              <a:solidFill>
                <a:srgbClr val="008000"/>
              </a:solidFill>
              <a:ln>
                <a:solidFill>
                  <a:srgbClr val="008000"/>
                </a:solidFill>
                <a:prstDash val="solid"/>
              </a:ln>
            </c:spPr>
          </c:marker>
          <c:cat>
            <c:strRef>
              <c:f>'P30'!$AM$20:$AT$20</c:f>
              <c:strCache>
                <c:ptCount val="8"/>
                <c:pt idx="0">
                  <c:v>indep 1-4</c:v>
                </c:pt>
                <c:pt idx="1">
                  <c:v>indep 5-49</c:v>
                </c:pt>
                <c:pt idx="2">
                  <c:v>indep 50-249</c:v>
                </c:pt>
                <c:pt idx="3">
                  <c:v>indep 250+</c:v>
                </c:pt>
                <c:pt idx="5">
                  <c:v>group simple</c:v>
                </c:pt>
                <c:pt idx="6">
                  <c:v>group medium</c:v>
                </c:pt>
                <c:pt idx="7">
                  <c:v>group complex</c:v>
                </c:pt>
              </c:strCache>
            </c:strRef>
          </c:cat>
          <c:val>
            <c:numRef>
              <c:f>'P30'!$AM$26:$AT$26</c:f>
              <c:numCache>
                <c:formatCode>0%</c:formatCode>
                <c:ptCount val="8"/>
                <c:pt idx="0">
                  <c:v>0.84178510575517607</c:v>
                </c:pt>
                <c:pt idx="1">
                  <c:v>0.93892117123501229</c:v>
                </c:pt>
                <c:pt idx="2">
                  <c:v>0.95999584372402325</c:v>
                </c:pt>
                <c:pt idx="3">
                  <c:v>0.96410891089108908</c:v>
                </c:pt>
                <c:pt idx="5">
                  <c:v>0.94676118308482038</c:v>
                </c:pt>
                <c:pt idx="6">
                  <c:v>0.93953642934285952</c:v>
                </c:pt>
                <c:pt idx="7">
                  <c:v>0.97046538024971618</c:v>
                </c:pt>
              </c:numCache>
            </c:numRef>
          </c:val>
          <c:smooth val="0"/>
        </c:ser>
        <c:dLbls>
          <c:showLegendKey val="0"/>
          <c:showVal val="0"/>
          <c:showCatName val="0"/>
          <c:showSerName val="0"/>
          <c:showPercent val="0"/>
          <c:showBubbleSize val="0"/>
        </c:dLbls>
        <c:marker val="1"/>
        <c:smooth val="0"/>
        <c:axId val="133141248"/>
        <c:axId val="133139072"/>
      </c:lineChart>
      <c:catAx>
        <c:axId val="133126784"/>
        <c:scaling>
          <c:orientation val="minMax"/>
        </c:scaling>
        <c:delete val="0"/>
        <c:axPos val="b"/>
        <c:numFmt formatCode="General" sourceLinked="0"/>
        <c:majorTickMark val="out"/>
        <c:minorTickMark val="none"/>
        <c:tickLblPos val="nextTo"/>
        <c:crossAx val="133137152"/>
        <c:crosses val="autoZero"/>
        <c:auto val="1"/>
        <c:lblAlgn val="ctr"/>
        <c:lblOffset val="100"/>
        <c:noMultiLvlLbl val="0"/>
      </c:catAx>
      <c:valAx>
        <c:axId val="133137152"/>
        <c:scaling>
          <c:orientation val="minMax"/>
        </c:scaling>
        <c:delete val="0"/>
        <c:axPos val="l"/>
        <c:title>
          <c:tx>
            <c:strRef>
              <c:f>'P30'!$AL$28</c:f>
              <c:strCache>
                <c:ptCount val="1"/>
                <c:pt idx="0">
                  <c:v>tanass (Bn£)</c:v>
                </c:pt>
              </c:strCache>
            </c:strRef>
          </c:tx>
          <c:layout/>
          <c:overlay val="0"/>
          <c:spPr>
            <a:effectLst/>
          </c:spPr>
          <c:txPr>
            <a:bodyPr/>
            <a:lstStyle/>
            <a:p>
              <a:pPr>
                <a:defRPr sz="1000" u="none" strike="noStrike" baseline="0">
                  <a:latin typeface="Arial"/>
                  <a:ea typeface="Arial"/>
                  <a:cs typeface="Arial"/>
                </a:defRPr>
              </a:pPr>
              <a:endParaRPr lang="en-US"/>
            </a:p>
          </c:txPr>
        </c:title>
        <c:numFmt formatCode="#,##0.0,,," sourceLinked="1"/>
        <c:majorTickMark val="out"/>
        <c:minorTickMark val="none"/>
        <c:tickLblPos val="nextTo"/>
        <c:crossAx val="133126784"/>
        <c:crosses val="autoZero"/>
        <c:crossBetween val="between"/>
      </c:valAx>
      <c:valAx>
        <c:axId val="133139072"/>
        <c:scaling>
          <c:orientation val="minMax"/>
          <c:max val="1"/>
          <c:min val="-4"/>
        </c:scaling>
        <c:delete val="0"/>
        <c:axPos val="r"/>
        <c:title>
          <c:tx>
            <c:strRef>
              <c:f>'P30'!$AL$29</c:f>
              <c:strCache>
                <c:ptCount val="1"/>
                <c:pt idx="0">
                  <c:v>%</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3141248"/>
        <c:crosses val="max"/>
        <c:crossBetween val="between"/>
      </c:valAx>
      <c:catAx>
        <c:axId val="133141248"/>
        <c:scaling>
          <c:orientation val="minMax"/>
        </c:scaling>
        <c:delete val="1"/>
        <c:axPos val="b"/>
        <c:numFmt formatCode="General" sourceLinked="1"/>
        <c:majorTickMark val="out"/>
        <c:minorTickMark val="none"/>
        <c:tickLblPos val="nextTo"/>
        <c:crossAx val="133139072"/>
        <c:crosses val="autoZero"/>
        <c:auto val="1"/>
        <c:lblAlgn val="ctr"/>
        <c:lblOffset val="100"/>
        <c:noMultiLvlLbl val="0"/>
      </c:catAx>
      <c:spPr>
        <a:noFill/>
        <a:ln w="25400">
          <a:noFill/>
        </a:ln>
      </c:spPr>
    </c:plotArea>
    <c:legend>
      <c:legendPos val="r"/>
      <c:layout>
        <c:manualLayout>
          <c:xMode val="edge"/>
          <c:yMode val="edge"/>
          <c:x val="0.81773079397707915"/>
          <c:y val="9.9551711098021411E-2"/>
          <c:w val="0.17547157767724958"/>
          <c:h val="0.83213986606002599"/>
        </c:manualLayout>
      </c:layout>
      <c:overlay val="0"/>
    </c:legend>
    <c:plotVisOnly val="1"/>
    <c:dispBlanksAs val="gap"/>
    <c:showDLblsOverMax val="0"/>
  </c:chart>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'P30'!$Z$31</c:f>
          <c:strCache>
            <c:ptCount val="1"/>
            <c:pt idx="0">
              <c:v>Evolution 2008-2013 delta tangible assets 1 year available average  with exclusion elephants </c:v>
            </c:pt>
          </c:strCache>
        </c:strRef>
      </c:tx>
      <c:layout>
        <c:manualLayout>
          <c:xMode val="edge"/>
          <c:yMode val="edge"/>
          <c:x val="6.8550625606668816E-2"/>
          <c:y val="2.9569831908451718E-2"/>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5.6780596578561687E-2"/>
          <c:y val="0.1002642896508401"/>
          <c:w val="0.71471058494453055"/>
          <c:h val="0.86690567832752685"/>
        </c:manualLayout>
      </c:layout>
      <c:barChart>
        <c:barDir val="col"/>
        <c:grouping val="clustered"/>
        <c:varyColors val="0"/>
        <c:ser>
          <c:idx val="0"/>
          <c:order val="0"/>
          <c:tx>
            <c:strRef>
              <c:f>'P30'!$Z$21</c:f>
              <c:strCache>
                <c:ptCount val="1"/>
                <c:pt idx="0">
                  <c:v>Investment (Bn£) 2008</c:v>
                </c:pt>
              </c:strCache>
            </c:strRef>
          </c:tx>
          <c:spPr>
            <a:solidFill>
              <a:schemeClr val="tx2">
                <a:lumMod val="60000"/>
                <a:lumOff val="40000"/>
              </a:schemeClr>
            </a:solidFill>
            <a:effectLst/>
          </c:spPr>
          <c:invertIfNegative val="0"/>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'P30'!$AA$21:$AH$21</c:f>
              <c:numCache>
                <c:formatCode>#,##0.0,,,</c:formatCode>
                <c:ptCount val="8"/>
                <c:pt idx="0">
                  <c:v>452685692.7660901</c:v>
                </c:pt>
                <c:pt idx="1">
                  <c:v>1074724800.9769499</c:v>
                </c:pt>
                <c:pt idx="2">
                  <c:v>960219010.39880598</c:v>
                </c:pt>
                <c:pt idx="3">
                  <c:v>406062233.50540018</c:v>
                </c:pt>
                <c:pt idx="5">
                  <c:v>-1501520795.3476548</c:v>
                </c:pt>
                <c:pt idx="6">
                  <c:v>-9792464823.1476326</c:v>
                </c:pt>
                <c:pt idx="7">
                  <c:v>-120026669288.52727</c:v>
                </c:pt>
              </c:numCache>
            </c:numRef>
          </c:val>
        </c:ser>
        <c:ser>
          <c:idx val="1"/>
          <c:order val="1"/>
          <c:tx>
            <c:strRef>
              <c:f>'P30'!$Z$22</c:f>
              <c:strCache>
                <c:ptCount val="1"/>
                <c:pt idx="0">
                  <c:v>Investment (Bn£) 2013</c:v>
                </c:pt>
              </c:strCache>
            </c:strRef>
          </c:tx>
          <c:spPr>
            <a:solidFill>
              <a:schemeClr val="tx2">
                <a:lumMod val="75000"/>
              </a:schemeClr>
            </a:solidFill>
            <a:effectLst/>
          </c:spPr>
          <c:invertIfNegative val="0"/>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'P30'!$AA$22:$AH$22</c:f>
              <c:numCache>
                <c:formatCode>#,##0.0,,,</c:formatCode>
                <c:ptCount val="8"/>
                <c:pt idx="0">
                  <c:v>-226209745.68243471</c:v>
                </c:pt>
                <c:pt idx="1">
                  <c:v>1010130014.9671515</c:v>
                </c:pt>
                <c:pt idx="2">
                  <c:v>-511205700.19712532</c:v>
                </c:pt>
                <c:pt idx="3">
                  <c:v>165085441.48010015</c:v>
                </c:pt>
                <c:pt idx="5">
                  <c:v>-2005791531.4217913</c:v>
                </c:pt>
                <c:pt idx="6">
                  <c:v>-3527276114.3486533</c:v>
                </c:pt>
                <c:pt idx="7">
                  <c:v>-43975407894.336052</c:v>
                </c:pt>
              </c:numCache>
            </c:numRef>
          </c:val>
        </c:ser>
        <c:dLbls>
          <c:showLegendKey val="0"/>
          <c:showVal val="0"/>
          <c:showCatName val="0"/>
          <c:showSerName val="0"/>
          <c:showPercent val="0"/>
          <c:showBubbleSize val="0"/>
        </c:dLbls>
        <c:gapWidth val="150"/>
        <c:axId val="133059712"/>
        <c:axId val="133061632"/>
      </c:barChart>
      <c:lineChart>
        <c:grouping val="standard"/>
        <c:varyColors val="0"/>
        <c:ser>
          <c:idx val="3"/>
          <c:order val="2"/>
          <c:tx>
            <c:strRef>
              <c:f>'P30'!$Z$25</c:f>
              <c:strCache>
                <c:ptCount val="1"/>
                <c:pt idx="0">
                  <c:v>% investment/cash with  investment available 2008</c:v>
                </c:pt>
              </c:strCache>
            </c:strRef>
          </c:tx>
          <c:spPr>
            <a:ln w="28575">
              <a:solidFill>
                <a:srgbClr val="800080"/>
              </a:solidFill>
              <a:prstDash val="dash"/>
            </a:ln>
            <a:effectLst/>
          </c:spPr>
          <c:marker>
            <c:symbol val="circle"/>
            <c:size val="7"/>
            <c:spPr>
              <a:solidFill>
                <a:srgbClr val="800080"/>
              </a:solidFill>
              <a:ln>
                <a:solidFill>
                  <a:srgbClr val="800080"/>
                </a:solidFill>
                <a:prstDash val="solid"/>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'P30'!$AA$25:$AH$25</c:f>
              <c:numCache>
                <c:formatCode>0%</c:formatCode>
                <c:ptCount val="8"/>
                <c:pt idx="0">
                  <c:v>1.6854467975575219E-2</c:v>
                </c:pt>
                <c:pt idx="1">
                  <c:v>5.5899521539528298E-2</c:v>
                </c:pt>
                <c:pt idx="2">
                  <c:v>0.22632235321609145</c:v>
                </c:pt>
                <c:pt idx="3">
                  <c:v>0.501802342618477</c:v>
                </c:pt>
                <c:pt idx="5">
                  <c:v>-5.7006307850250765E-2</c:v>
                </c:pt>
                <c:pt idx="6">
                  <c:v>-0.4610353074635784</c:v>
                </c:pt>
                <c:pt idx="7">
                  <c:v>-1.082027250041933</c:v>
                </c:pt>
              </c:numCache>
            </c:numRef>
          </c:val>
          <c:smooth val="0"/>
        </c:ser>
        <c:ser>
          <c:idx val="4"/>
          <c:order val="3"/>
          <c:tx>
            <c:strRef>
              <c:f>'P30'!$Z$26</c:f>
              <c:strCache>
                <c:ptCount val="1"/>
                <c:pt idx="0">
                  <c:v>% investment/cash with  investment available 2013</c:v>
                </c:pt>
              </c:strCache>
            </c:strRef>
          </c:tx>
          <c:spPr>
            <a:ln w="28575">
              <a:solidFill>
                <a:srgbClr val="008000"/>
              </a:solidFill>
              <a:prstDash val="dash"/>
            </a:ln>
            <a:effectLst/>
          </c:spPr>
          <c:marker>
            <c:symbol val="circle"/>
            <c:size val="7"/>
            <c:spPr>
              <a:solidFill>
                <a:srgbClr val="008000"/>
              </a:solidFill>
              <a:ln>
                <a:solidFill>
                  <a:srgbClr val="008000"/>
                </a:solidFill>
                <a:prstDash val="solid"/>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'P30'!$AA$26:$AH$26</c:f>
              <c:numCache>
                <c:formatCode>0%</c:formatCode>
                <c:ptCount val="8"/>
                <c:pt idx="0">
                  <c:v>-7.1960078278830502E-3</c:v>
                </c:pt>
                <c:pt idx="1">
                  <c:v>5.3119671990542731E-2</c:v>
                </c:pt>
                <c:pt idx="2">
                  <c:v>-0.1119779581643626</c:v>
                </c:pt>
                <c:pt idx="3">
                  <c:v>0.11797215337831592</c:v>
                </c:pt>
                <c:pt idx="5">
                  <c:v>-7.7332984455596693E-2</c:v>
                </c:pt>
                <c:pt idx="6">
                  <c:v>-0.187063800568911</c:v>
                </c:pt>
                <c:pt idx="7">
                  <c:v>-0.41003165266550062</c:v>
                </c:pt>
              </c:numCache>
            </c:numRef>
          </c:val>
          <c:smooth val="0"/>
        </c:ser>
        <c:ser>
          <c:idx val="5"/>
          <c:order val="4"/>
          <c:tx>
            <c:strRef>
              <c:f>'P30'!$Z$24</c:f>
              <c:strCache>
                <c:ptCount val="1"/>
                <c:pt idx="0">
                  <c:v>Evolution 2008 2013 average investment available</c:v>
                </c:pt>
              </c:strCache>
            </c:strRef>
          </c:tx>
          <c:spPr>
            <a:ln>
              <a:solidFill>
                <a:srgbClr val="FF0000"/>
              </a:solidFill>
            </a:ln>
          </c:spPr>
          <c:marker>
            <c:spPr>
              <a:solidFill>
                <a:srgbClr val="FF0000"/>
              </a:solidFill>
              <a:ln>
                <a:solidFill>
                  <a:srgbClr val="FF0000"/>
                </a:solidFill>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'P30'!$AA$24:$AH$24</c:f>
              <c:numCache>
                <c:formatCode>0%</c:formatCode>
                <c:ptCount val="8"/>
                <c:pt idx="0">
                  <c:v>-1.3992068003654667</c:v>
                </c:pt>
                <c:pt idx="1">
                  <c:v>-2.2938092616379507E-2</c:v>
                </c:pt>
                <c:pt idx="2">
                  <c:v>-1.5971534131565714</c:v>
                </c:pt>
                <c:pt idx="3">
                  <c:v>-0.56422210751776658</c:v>
                </c:pt>
                <c:pt idx="5">
                  <c:v>-0.28655349682027648</c:v>
                </c:pt>
                <c:pt idx="6">
                  <c:v>0.6251696292630734</c:v>
                </c:pt>
                <c:pt idx="7">
                  <c:v>0.59378344475610012</c:v>
                </c:pt>
              </c:numCache>
            </c:numRef>
          </c:val>
          <c:smooth val="0"/>
        </c:ser>
        <c:dLbls>
          <c:showLegendKey val="0"/>
          <c:showVal val="0"/>
          <c:showCatName val="0"/>
          <c:showSerName val="0"/>
          <c:showPercent val="0"/>
          <c:showBubbleSize val="0"/>
        </c:dLbls>
        <c:marker val="1"/>
        <c:smooth val="0"/>
        <c:axId val="133069824"/>
        <c:axId val="133067904"/>
      </c:lineChart>
      <c:catAx>
        <c:axId val="133059712"/>
        <c:scaling>
          <c:orientation val="minMax"/>
        </c:scaling>
        <c:delete val="0"/>
        <c:axPos val="b"/>
        <c:numFmt formatCode="General" sourceLinked="0"/>
        <c:majorTickMark val="out"/>
        <c:minorTickMark val="none"/>
        <c:tickLblPos val="nextTo"/>
        <c:crossAx val="133061632"/>
        <c:crosses val="autoZero"/>
        <c:auto val="1"/>
        <c:lblAlgn val="ctr"/>
        <c:lblOffset val="100"/>
        <c:noMultiLvlLbl val="0"/>
      </c:catAx>
      <c:valAx>
        <c:axId val="133061632"/>
        <c:scaling>
          <c:orientation val="minMax"/>
          <c:max val="6000000000"/>
          <c:min val="-6000000000"/>
        </c:scaling>
        <c:delete val="0"/>
        <c:axPos val="l"/>
        <c:title>
          <c:tx>
            <c:strRef>
              <c:f>'P30'!$Z$28</c:f>
              <c:strCache>
                <c:ptCount val="1"/>
                <c:pt idx="0">
                  <c:v>Tangible assets (Bn£)</c:v>
                </c:pt>
              </c:strCache>
            </c:strRef>
          </c:tx>
          <c:layout/>
          <c:overlay val="0"/>
          <c:spPr>
            <a:effectLst/>
          </c:spPr>
          <c:txPr>
            <a:bodyPr/>
            <a:lstStyle/>
            <a:p>
              <a:pPr>
                <a:defRPr sz="1000" u="none" strike="noStrike" baseline="0">
                  <a:latin typeface="Arial"/>
                  <a:ea typeface="Arial"/>
                  <a:cs typeface="Arial"/>
                </a:defRPr>
              </a:pPr>
              <a:endParaRPr lang="en-US"/>
            </a:p>
          </c:txPr>
        </c:title>
        <c:numFmt formatCode="#,##0.0,,," sourceLinked="1"/>
        <c:majorTickMark val="out"/>
        <c:minorTickMark val="none"/>
        <c:tickLblPos val="nextTo"/>
        <c:crossAx val="133059712"/>
        <c:crosses val="autoZero"/>
        <c:crossBetween val="between"/>
        <c:majorUnit val="1000000000"/>
        <c:minorUnit val="500000000"/>
      </c:valAx>
      <c:valAx>
        <c:axId val="133067904"/>
        <c:scaling>
          <c:orientation val="minMax"/>
          <c:max val="2.1"/>
          <c:min val="-2"/>
        </c:scaling>
        <c:delete val="0"/>
        <c:axPos val="r"/>
        <c:title>
          <c:tx>
            <c:strRef>
              <c:f>'P30'!$Z$29</c:f>
              <c:strCache>
                <c:ptCount val="1"/>
                <c:pt idx="0">
                  <c:v>%</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33069824"/>
        <c:crosses val="max"/>
        <c:crossBetween val="between"/>
      </c:valAx>
      <c:catAx>
        <c:axId val="133069824"/>
        <c:scaling>
          <c:orientation val="minMax"/>
        </c:scaling>
        <c:delete val="1"/>
        <c:axPos val="b"/>
        <c:numFmt formatCode="General" sourceLinked="1"/>
        <c:majorTickMark val="out"/>
        <c:minorTickMark val="none"/>
        <c:tickLblPos val="nextTo"/>
        <c:crossAx val="133067904"/>
        <c:crosses val="autoZero"/>
        <c:auto val="1"/>
        <c:lblAlgn val="ctr"/>
        <c:lblOffset val="100"/>
        <c:noMultiLvlLbl val="0"/>
      </c:catAx>
      <c:spPr>
        <a:noFill/>
        <a:ln w="25400">
          <a:noFill/>
        </a:ln>
      </c:spPr>
    </c:plotArea>
    <c:legend>
      <c:legendPos val="r"/>
      <c:layout>
        <c:manualLayout>
          <c:xMode val="edge"/>
          <c:yMode val="edge"/>
          <c:x val="0.83759767601858803"/>
          <c:y val="9.5469775960328823E-2"/>
          <c:w val="0.16240232398141194"/>
          <c:h val="0.83346506357372607"/>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u="none" strike="noStrike" baseline="0">
                <a:latin typeface="Arial"/>
                <a:ea typeface="Arial"/>
                <a:cs typeface="Arial"/>
              </a:defRPr>
            </a:pPr>
            <a:r>
              <a:rPr lang="en-US" sz="1400"/>
              <a:t>Evolution 2008-2013 delta tangible assets 1 year available without outliers</a:t>
            </a:r>
          </a:p>
        </c:rich>
      </c:tx>
      <c:layout>
        <c:manualLayout>
          <c:xMode val="edge"/>
          <c:yMode val="edge"/>
          <c:x val="7.470173739484387E-2"/>
          <c:y val="2.9569776052379163E-2"/>
        </c:manualLayout>
      </c:layout>
      <c:overlay val="0"/>
      <c:spPr>
        <a:effectLst/>
      </c:spPr>
    </c:title>
    <c:autoTitleDeleted val="0"/>
    <c:plotArea>
      <c:layout>
        <c:manualLayout>
          <c:layoutTarget val="inner"/>
          <c:xMode val="edge"/>
          <c:yMode val="edge"/>
          <c:x val="5.6780596578561687E-2"/>
          <c:y val="0.1002642896508401"/>
          <c:w val="0.71716253090634441"/>
          <c:h val="0.86690567832752685"/>
        </c:manualLayout>
      </c:layout>
      <c:barChart>
        <c:barDir val="col"/>
        <c:grouping val="clustered"/>
        <c:varyColors val="0"/>
        <c:ser>
          <c:idx val="0"/>
          <c:order val="0"/>
          <c:tx>
            <c:strRef>
              <c:f>'P30'!$Z$21</c:f>
              <c:strCache>
                <c:ptCount val="1"/>
                <c:pt idx="0">
                  <c:v>Investment (Bn£) 2008</c:v>
                </c:pt>
              </c:strCache>
            </c:strRef>
          </c:tx>
          <c:spPr>
            <a:solidFill>
              <a:schemeClr val="tx2">
                <a:lumMod val="60000"/>
                <a:lumOff val="40000"/>
              </a:schemeClr>
            </a:solidFill>
            <a:effectLst/>
          </c:spPr>
          <c:invertIfNegative val="0"/>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'P30'!$AA$21:$AH$21</c:f>
              <c:numCache>
                <c:formatCode>#,##0.0,,,</c:formatCode>
                <c:ptCount val="8"/>
                <c:pt idx="0">
                  <c:v>452685692.7660901</c:v>
                </c:pt>
                <c:pt idx="1">
                  <c:v>1074724800.9769499</c:v>
                </c:pt>
                <c:pt idx="2">
                  <c:v>960219010.39880598</c:v>
                </c:pt>
                <c:pt idx="3">
                  <c:v>406062233.50540018</c:v>
                </c:pt>
                <c:pt idx="5">
                  <c:v>-1501520795.3476548</c:v>
                </c:pt>
                <c:pt idx="6">
                  <c:v>-9792464823.1476326</c:v>
                </c:pt>
                <c:pt idx="7">
                  <c:v>-120026669288.52727</c:v>
                </c:pt>
              </c:numCache>
            </c:numRef>
          </c:val>
        </c:ser>
        <c:ser>
          <c:idx val="1"/>
          <c:order val="1"/>
          <c:tx>
            <c:strRef>
              <c:f>'P30'!$Z$22</c:f>
              <c:strCache>
                <c:ptCount val="1"/>
                <c:pt idx="0">
                  <c:v>Investment (Bn£) 2013</c:v>
                </c:pt>
              </c:strCache>
            </c:strRef>
          </c:tx>
          <c:spPr>
            <a:solidFill>
              <a:schemeClr val="tx2">
                <a:lumMod val="75000"/>
              </a:schemeClr>
            </a:solidFill>
            <a:effectLst/>
          </c:spPr>
          <c:invertIfNegative val="0"/>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'P30'!$AA$22:$AH$22</c:f>
              <c:numCache>
                <c:formatCode>#,##0.0,,,</c:formatCode>
                <c:ptCount val="8"/>
                <c:pt idx="0">
                  <c:v>-226209745.68243471</c:v>
                </c:pt>
                <c:pt idx="1">
                  <c:v>1010130014.9671515</c:v>
                </c:pt>
                <c:pt idx="2">
                  <c:v>-511205700.19712532</c:v>
                </c:pt>
                <c:pt idx="3">
                  <c:v>165085441.48010015</c:v>
                </c:pt>
                <c:pt idx="5">
                  <c:v>-2005791531.4217913</c:v>
                </c:pt>
                <c:pt idx="6">
                  <c:v>-3527276114.3486533</c:v>
                </c:pt>
                <c:pt idx="7">
                  <c:v>-43975407894.336052</c:v>
                </c:pt>
              </c:numCache>
            </c:numRef>
          </c:val>
        </c:ser>
        <c:dLbls>
          <c:showLegendKey val="0"/>
          <c:showVal val="0"/>
          <c:showCatName val="0"/>
          <c:showSerName val="0"/>
          <c:showPercent val="0"/>
          <c:showBubbleSize val="0"/>
        </c:dLbls>
        <c:gapWidth val="150"/>
        <c:axId val="134024192"/>
        <c:axId val="134034560"/>
      </c:barChart>
      <c:lineChart>
        <c:grouping val="standard"/>
        <c:varyColors val="0"/>
        <c:ser>
          <c:idx val="2"/>
          <c:order val="2"/>
          <c:tx>
            <c:strRef>
              <c:f>'P30'!$Z$23</c:f>
              <c:strCache>
                <c:ptCount val="1"/>
                <c:pt idx="0">
                  <c:v>Evolution 2008 2013 investment available</c:v>
                </c:pt>
              </c:strCache>
            </c:strRef>
          </c:tx>
          <c:spPr>
            <a:ln w="28575">
              <a:solidFill>
                <a:srgbClr val="FF0000"/>
              </a:solidFill>
              <a:prstDash val="solid"/>
            </a:ln>
            <a:effectLst/>
          </c:spPr>
          <c:marker>
            <c:symbol val="circle"/>
            <c:size val="7"/>
            <c:spPr>
              <a:solidFill>
                <a:srgbClr val="FF0000"/>
              </a:solidFill>
              <a:ln>
                <a:solidFill>
                  <a:srgbClr val="FF0000"/>
                </a:solidFill>
                <a:prstDash val="solid"/>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'P30'!$AA$23:$AH$23</c:f>
              <c:numCache>
                <c:formatCode>0%</c:formatCode>
                <c:ptCount val="8"/>
                <c:pt idx="0">
                  <c:v>-1.4997059754643514</c:v>
                </c:pt>
                <c:pt idx="1">
                  <c:v>-6.0103559488978241E-2</c:v>
                </c:pt>
                <c:pt idx="2">
                  <c:v>-1.5323844817286081</c:v>
                </c:pt>
                <c:pt idx="3">
                  <c:v>-0.59344793024711395</c:v>
                </c:pt>
                <c:pt idx="5">
                  <c:v>-0.33583999478167742</c:v>
                </c:pt>
                <c:pt idx="6">
                  <c:v>0.63979690731073091</c:v>
                </c:pt>
                <c:pt idx="7">
                  <c:v>0.63361969339809521</c:v>
                </c:pt>
              </c:numCache>
            </c:numRef>
          </c:val>
          <c:smooth val="0"/>
        </c:ser>
        <c:ser>
          <c:idx val="3"/>
          <c:order val="3"/>
          <c:tx>
            <c:strRef>
              <c:f>'P30'!$Z$25</c:f>
              <c:strCache>
                <c:ptCount val="1"/>
                <c:pt idx="0">
                  <c:v>% investment/cash with  investment available 2008</c:v>
                </c:pt>
              </c:strCache>
            </c:strRef>
          </c:tx>
          <c:spPr>
            <a:ln w="28575">
              <a:solidFill>
                <a:srgbClr val="800080"/>
              </a:solidFill>
              <a:prstDash val="dash"/>
            </a:ln>
            <a:effectLst/>
          </c:spPr>
          <c:marker>
            <c:symbol val="circle"/>
            <c:size val="7"/>
            <c:spPr>
              <a:solidFill>
                <a:srgbClr val="800080"/>
              </a:solidFill>
              <a:ln>
                <a:solidFill>
                  <a:srgbClr val="800080"/>
                </a:solidFill>
                <a:prstDash val="solid"/>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'P30'!$AA$25:$AH$25</c:f>
              <c:numCache>
                <c:formatCode>0%</c:formatCode>
                <c:ptCount val="8"/>
                <c:pt idx="0">
                  <c:v>1.6854467975575219E-2</c:v>
                </c:pt>
                <c:pt idx="1">
                  <c:v>5.5899521539528298E-2</c:v>
                </c:pt>
                <c:pt idx="2">
                  <c:v>0.22632235321609145</c:v>
                </c:pt>
                <c:pt idx="3">
                  <c:v>0.501802342618477</c:v>
                </c:pt>
                <c:pt idx="5">
                  <c:v>-5.7006307850250765E-2</c:v>
                </c:pt>
                <c:pt idx="6">
                  <c:v>-0.4610353074635784</c:v>
                </c:pt>
                <c:pt idx="7">
                  <c:v>-1.082027250041933</c:v>
                </c:pt>
              </c:numCache>
            </c:numRef>
          </c:val>
          <c:smooth val="0"/>
        </c:ser>
        <c:ser>
          <c:idx val="4"/>
          <c:order val="4"/>
          <c:tx>
            <c:strRef>
              <c:f>'P30'!$Z$26</c:f>
              <c:strCache>
                <c:ptCount val="1"/>
                <c:pt idx="0">
                  <c:v>% investment/cash with  investment available 2013</c:v>
                </c:pt>
              </c:strCache>
            </c:strRef>
          </c:tx>
          <c:spPr>
            <a:ln w="28575">
              <a:solidFill>
                <a:srgbClr val="008000"/>
              </a:solidFill>
              <a:prstDash val="dash"/>
            </a:ln>
            <a:effectLst/>
          </c:spPr>
          <c:marker>
            <c:symbol val="circle"/>
            <c:size val="7"/>
            <c:spPr>
              <a:solidFill>
                <a:srgbClr val="008000"/>
              </a:solidFill>
              <a:ln>
                <a:solidFill>
                  <a:srgbClr val="008000"/>
                </a:solidFill>
                <a:prstDash val="solid"/>
              </a:ln>
            </c:spPr>
          </c:marker>
          <c:cat>
            <c:strRef>
              <c:f>'P30'!$AA$20:$AH$20</c:f>
              <c:strCache>
                <c:ptCount val="8"/>
                <c:pt idx="0">
                  <c:v>indep 1-4</c:v>
                </c:pt>
                <c:pt idx="1">
                  <c:v>indep 5-49</c:v>
                </c:pt>
                <c:pt idx="2">
                  <c:v>indep 50-249</c:v>
                </c:pt>
                <c:pt idx="3">
                  <c:v>indep 250+</c:v>
                </c:pt>
                <c:pt idx="5">
                  <c:v>group simple</c:v>
                </c:pt>
                <c:pt idx="6">
                  <c:v>group medium</c:v>
                </c:pt>
                <c:pt idx="7">
                  <c:v>group complex</c:v>
                </c:pt>
              </c:strCache>
            </c:strRef>
          </c:cat>
          <c:val>
            <c:numRef>
              <c:f>'P30'!$AA$26:$AH$26</c:f>
              <c:numCache>
                <c:formatCode>0%</c:formatCode>
                <c:ptCount val="8"/>
                <c:pt idx="0">
                  <c:v>-7.1960078278830502E-3</c:v>
                </c:pt>
                <c:pt idx="1">
                  <c:v>5.3119671990542731E-2</c:v>
                </c:pt>
                <c:pt idx="2">
                  <c:v>-0.1119779581643626</c:v>
                </c:pt>
                <c:pt idx="3">
                  <c:v>0.11797215337831592</c:v>
                </c:pt>
                <c:pt idx="5">
                  <c:v>-7.7332984455596693E-2</c:v>
                </c:pt>
                <c:pt idx="6">
                  <c:v>-0.187063800568911</c:v>
                </c:pt>
                <c:pt idx="7">
                  <c:v>-0.41003165266550062</c:v>
                </c:pt>
              </c:numCache>
            </c:numRef>
          </c:val>
          <c:smooth val="0"/>
        </c:ser>
        <c:dLbls>
          <c:showLegendKey val="0"/>
          <c:showVal val="0"/>
          <c:showCatName val="0"/>
          <c:showSerName val="0"/>
          <c:showPercent val="0"/>
          <c:showBubbleSize val="0"/>
        </c:dLbls>
        <c:marker val="1"/>
        <c:smooth val="0"/>
        <c:axId val="134038656"/>
        <c:axId val="134036480"/>
      </c:lineChart>
      <c:catAx>
        <c:axId val="134024192"/>
        <c:scaling>
          <c:orientation val="minMax"/>
        </c:scaling>
        <c:delete val="0"/>
        <c:axPos val="b"/>
        <c:numFmt formatCode="General" sourceLinked="0"/>
        <c:majorTickMark val="out"/>
        <c:minorTickMark val="none"/>
        <c:tickLblPos val="nextTo"/>
        <c:txPr>
          <a:bodyPr/>
          <a:lstStyle/>
          <a:p>
            <a:pPr>
              <a:defRPr sz="1200"/>
            </a:pPr>
            <a:endParaRPr lang="en-US"/>
          </a:p>
        </c:txPr>
        <c:crossAx val="134034560"/>
        <c:crosses val="autoZero"/>
        <c:auto val="1"/>
        <c:lblAlgn val="ctr"/>
        <c:lblOffset val="100"/>
        <c:noMultiLvlLbl val="0"/>
      </c:catAx>
      <c:valAx>
        <c:axId val="134034560"/>
        <c:scaling>
          <c:orientation val="minMax"/>
          <c:max val="30000000000"/>
          <c:min val="-60000000000"/>
        </c:scaling>
        <c:delete val="0"/>
        <c:axPos val="l"/>
        <c:title>
          <c:tx>
            <c:strRef>
              <c:f>'P30'!$Z$28</c:f>
              <c:strCache>
                <c:ptCount val="1"/>
                <c:pt idx="0">
                  <c:v>Tangible assets (Bn£)</c:v>
                </c:pt>
              </c:strCache>
            </c:strRef>
          </c:tx>
          <c:layout/>
          <c:overlay val="0"/>
          <c:spPr>
            <a:effectLst/>
          </c:spPr>
          <c:txPr>
            <a:bodyPr/>
            <a:lstStyle/>
            <a:p>
              <a:pPr>
                <a:defRPr sz="1200" u="none" strike="noStrike" baseline="0">
                  <a:latin typeface="Arial"/>
                  <a:ea typeface="Arial"/>
                  <a:cs typeface="Arial"/>
                </a:defRPr>
              </a:pPr>
              <a:endParaRPr lang="en-US"/>
            </a:p>
          </c:txPr>
        </c:title>
        <c:numFmt formatCode="#,##0.0,,," sourceLinked="1"/>
        <c:majorTickMark val="out"/>
        <c:minorTickMark val="none"/>
        <c:tickLblPos val="nextTo"/>
        <c:txPr>
          <a:bodyPr/>
          <a:lstStyle/>
          <a:p>
            <a:pPr>
              <a:defRPr sz="1200"/>
            </a:pPr>
            <a:endParaRPr lang="en-US"/>
          </a:p>
        </c:txPr>
        <c:crossAx val="134024192"/>
        <c:crosses val="autoZero"/>
        <c:crossBetween val="between"/>
        <c:majorUnit val="20000000000"/>
      </c:valAx>
      <c:valAx>
        <c:axId val="134036480"/>
        <c:scaling>
          <c:orientation val="minMax"/>
        </c:scaling>
        <c:delete val="0"/>
        <c:axPos val="r"/>
        <c:title>
          <c:tx>
            <c:strRef>
              <c:f>'P30'!$Z$29</c:f>
              <c:strCache>
                <c:ptCount val="1"/>
                <c:pt idx="0">
                  <c:v>%</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txPr>
          <a:bodyPr/>
          <a:lstStyle/>
          <a:p>
            <a:pPr>
              <a:defRPr sz="1200"/>
            </a:pPr>
            <a:endParaRPr lang="en-US"/>
          </a:p>
        </c:txPr>
        <c:crossAx val="134038656"/>
        <c:crosses val="max"/>
        <c:crossBetween val="between"/>
      </c:valAx>
      <c:catAx>
        <c:axId val="134038656"/>
        <c:scaling>
          <c:orientation val="minMax"/>
        </c:scaling>
        <c:delete val="1"/>
        <c:axPos val="t"/>
        <c:numFmt formatCode="General" sourceLinked="1"/>
        <c:majorTickMark val="out"/>
        <c:minorTickMark val="none"/>
        <c:tickLblPos val="nextTo"/>
        <c:crossAx val="134036480"/>
        <c:crosses val="max"/>
        <c:auto val="1"/>
        <c:lblAlgn val="ctr"/>
        <c:lblOffset val="100"/>
        <c:noMultiLvlLbl val="0"/>
      </c:catAx>
      <c:spPr>
        <a:noFill/>
        <a:ln w="25400">
          <a:noFill/>
        </a:ln>
      </c:spPr>
    </c:plotArea>
    <c:legend>
      <c:legendPos val="r"/>
      <c:layout>
        <c:manualLayout>
          <c:xMode val="edge"/>
          <c:yMode val="edge"/>
          <c:x val="0.83024184084448915"/>
          <c:y val="1.0417171962163475E-2"/>
          <c:w val="0.15682427878144828"/>
          <c:h val="0.98385522062257236"/>
        </c:manualLayout>
      </c:layout>
      <c:overlay val="0"/>
      <c:txPr>
        <a:bodyPr/>
        <a:lstStyle/>
        <a:p>
          <a:pPr>
            <a:defRPr sz="1400" b="0">
              <a:latin typeface="+mn-lt"/>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u="none" strike="noStrike" baseline="0">
                <a:latin typeface="Arial"/>
                <a:ea typeface="Arial"/>
                <a:cs typeface="Arial"/>
              </a:defRPr>
            </a:pPr>
            <a:r>
              <a:rPr lang="en-US" sz="1400"/>
              <a:t>Evolution 2008-2013 delta tangible assets 1 year available without outliers</a:t>
            </a:r>
          </a:p>
        </c:rich>
      </c:tx>
      <c:layout>
        <c:manualLayout>
          <c:xMode val="edge"/>
          <c:yMode val="edge"/>
          <c:x val="7.470173739484387E-2"/>
          <c:y val="2.9569776052379163E-2"/>
        </c:manualLayout>
      </c:layout>
      <c:overlay val="0"/>
      <c:spPr>
        <a:effectLst/>
      </c:spPr>
    </c:title>
    <c:autoTitleDeleted val="0"/>
    <c:plotArea>
      <c:layout>
        <c:manualLayout>
          <c:layoutTarget val="inner"/>
          <c:xMode val="edge"/>
          <c:yMode val="edge"/>
          <c:x val="5.6780596578561687E-2"/>
          <c:y val="0.1002642896508401"/>
          <c:w val="0.6975906284677571"/>
          <c:h val="0.86690567832752685"/>
        </c:manualLayout>
      </c:layout>
      <c:barChart>
        <c:barDir val="col"/>
        <c:grouping val="clustered"/>
        <c:varyColors val="0"/>
        <c:ser>
          <c:idx val="0"/>
          <c:order val="0"/>
          <c:tx>
            <c:strRef>
              <c:f>'P31'!$Z$21</c:f>
              <c:strCache>
                <c:ptCount val="1"/>
                <c:pt idx="0">
                  <c:v>Investment (£bn) 2008</c:v>
                </c:pt>
              </c:strCache>
            </c:strRef>
          </c:tx>
          <c:spPr>
            <a:solidFill>
              <a:schemeClr val="tx2">
                <a:lumMod val="60000"/>
                <a:lumOff val="40000"/>
              </a:schemeClr>
            </a:solidFill>
            <a:effectLst/>
          </c:spPr>
          <c:invertIfNegative val="0"/>
          <c:cat>
            <c:strRef>
              <c:f>'P31'!$AA$20:$AH$20</c:f>
              <c:strCache>
                <c:ptCount val="8"/>
                <c:pt idx="0">
                  <c:v>Indep 1-4</c:v>
                </c:pt>
                <c:pt idx="1">
                  <c:v>Indep 5-49</c:v>
                </c:pt>
                <c:pt idx="2">
                  <c:v>Indep 50-249</c:v>
                </c:pt>
                <c:pt idx="3">
                  <c:v>Indep 250+</c:v>
                </c:pt>
                <c:pt idx="5">
                  <c:v>Simple group</c:v>
                </c:pt>
                <c:pt idx="6">
                  <c:v>Medium group</c:v>
                </c:pt>
                <c:pt idx="7">
                  <c:v>Complex group</c:v>
                </c:pt>
              </c:strCache>
            </c:strRef>
          </c:cat>
          <c:val>
            <c:numRef>
              <c:f>'P31'!$AA$21:$AH$21</c:f>
              <c:numCache>
                <c:formatCode>#,##0.0,,,</c:formatCode>
                <c:ptCount val="8"/>
                <c:pt idx="0">
                  <c:v>452685692.7660901</c:v>
                </c:pt>
                <c:pt idx="1">
                  <c:v>1074724800.9769499</c:v>
                </c:pt>
                <c:pt idx="2">
                  <c:v>960219010.39880598</c:v>
                </c:pt>
                <c:pt idx="3">
                  <c:v>406062233.50540018</c:v>
                </c:pt>
                <c:pt idx="5">
                  <c:v>-1501520795.3476548</c:v>
                </c:pt>
                <c:pt idx="6">
                  <c:v>-9792464823.1476326</c:v>
                </c:pt>
                <c:pt idx="7">
                  <c:v>-120026669288.52727</c:v>
                </c:pt>
              </c:numCache>
            </c:numRef>
          </c:val>
        </c:ser>
        <c:ser>
          <c:idx val="1"/>
          <c:order val="1"/>
          <c:tx>
            <c:strRef>
              <c:f>'P31'!$Z$22</c:f>
              <c:strCache>
                <c:ptCount val="1"/>
                <c:pt idx="0">
                  <c:v>Investment (£bn) 2013</c:v>
                </c:pt>
              </c:strCache>
            </c:strRef>
          </c:tx>
          <c:spPr>
            <a:solidFill>
              <a:schemeClr val="tx2">
                <a:lumMod val="75000"/>
              </a:schemeClr>
            </a:solidFill>
            <a:effectLst/>
          </c:spPr>
          <c:invertIfNegative val="0"/>
          <c:cat>
            <c:strRef>
              <c:f>'P31'!$AA$20:$AH$20</c:f>
              <c:strCache>
                <c:ptCount val="8"/>
                <c:pt idx="0">
                  <c:v>Indep 1-4</c:v>
                </c:pt>
                <c:pt idx="1">
                  <c:v>Indep 5-49</c:v>
                </c:pt>
                <c:pt idx="2">
                  <c:v>Indep 50-249</c:v>
                </c:pt>
                <c:pt idx="3">
                  <c:v>Indep 250+</c:v>
                </c:pt>
                <c:pt idx="5">
                  <c:v>Simple group</c:v>
                </c:pt>
                <c:pt idx="6">
                  <c:v>Medium group</c:v>
                </c:pt>
                <c:pt idx="7">
                  <c:v>Complex group</c:v>
                </c:pt>
              </c:strCache>
            </c:strRef>
          </c:cat>
          <c:val>
            <c:numRef>
              <c:f>'P31'!$AA$22:$AH$22</c:f>
              <c:numCache>
                <c:formatCode>#,##0.0,,,</c:formatCode>
                <c:ptCount val="8"/>
                <c:pt idx="0">
                  <c:v>-226209745.68243471</c:v>
                </c:pt>
                <c:pt idx="1">
                  <c:v>1010130014.9671515</c:v>
                </c:pt>
                <c:pt idx="2">
                  <c:v>-511205700.19712532</c:v>
                </c:pt>
                <c:pt idx="3">
                  <c:v>165085441.48010015</c:v>
                </c:pt>
                <c:pt idx="5">
                  <c:v>-2005791531.4217913</c:v>
                </c:pt>
                <c:pt idx="6">
                  <c:v>-3527276114.3486533</c:v>
                </c:pt>
                <c:pt idx="7">
                  <c:v>-43975407894.336052</c:v>
                </c:pt>
              </c:numCache>
            </c:numRef>
          </c:val>
        </c:ser>
        <c:dLbls>
          <c:showLegendKey val="0"/>
          <c:showVal val="0"/>
          <c:showCatName val="0"/>
          <c:showSerName val="0"/>
          <c:showPercent val="0"/>
          <c:showBubbleSize val="0"/>
        </c:dLbls>
        <c:gapWidth val="150"/>
        <c:axId val="134007424"/>
        <c:axId val="134017792"/>
      </c:barChart>
      <c:lineChart>
        <c:grouping val="standard"/>
        <c:varyColors val="0"/>
        <c:ser>
          <c:idx val="2"/>
          <c:order val="2"/>
          <c:tx>
            <c:strRef>
              <c:f>'P31'!$Z$23</c:f>
              <c:strCache>
                <c:ptCount val="1"/>
                <c:pt idx="0">
                  <c:v>Evolution 2008-2013 investment available</c:v>
                </c:pt>
              </c:strCache>
            </c:strRef>
          </c:tx>
          <c:spPr>
            <a:ln w="28575">
              <a:solidFill>
                <a:srgbClr val="FF0000"/>
              </a:solidFill>
              <a:prstDash val="solid"/>
            </a:ln>
            <a:effectLst/>
          </c:spPr>
          <c:marker>
            <c:symbol val="circle"/>
            <c:size val="7"/>
            <c:spPr>
              <a:solidFill>
                <a:srgbClr val="FF0000"/>
              </a:solidFill>
              <a:ln>
                <a:solidFill>
                  <a:srgbClr val="FF0000"/>
                </a:solidFill>
                <a:prstDash val="solid"/>
              </a:ln>
            </c:spPr>
          </c:marker>
          <c:cat>
            <c:strRef>
              <c:f>'P31'!$AA$20:$AH$20</c:f>
              <c:strCache>
                <c:ptCount val="8"/>
                <c:pt idx="0">
                  <c:v>Indep 1-4</c:v>
                </c:pt>
                <c:pt idx="1">
                  <c:v>Indep 5-49</c:v>
                </c:pt>
                <c:pt idx="2">
                  <c:v>Indep 50-249</c:v>
                </c:pt>
                <c:pt idx="3">
                  <c:v>Indep 250+</c:v>
                </c:pt>
                <c:pt idx="5">
                  <c:v>Simple group</c:v>
                </c:pt>
                <c:pt idx="6">
                  <c:v>Medium group</c:v>
                </c:pt>
                <c:pt idx="7">
                  <c:v>Complex group</c:v>
                </c:pt>
              </c:strCache>
            </c:strRef>
          </c:cat>
          <c:val>
            <c:numRef>
              <c:f>'P31'!$AA$23:$AH$23</c:f>
              <c:numCache>
                <c:formatCode>0%</c:formatCode>
                <c:ptCount val="8"/>
                <c:pt idx="0">
                  <c:v>-1.4997059754643514</c:v>
                </c:pt>
                <c:pt idx="1">
                  <c:v>-6.0103559488978241E-2</c:v>
                </c:pt>
                <c:pt idx="2">
                  <c:v>-1.5323844817286081</c:v>
                </c:pt>
                <c:pt idx="3">
                  <c:v>-0.59344793024711395</c:v>
                </c:pt>
                <c:pt idx="5">
                  <c:v>-0.33583999478167742</c:v>
                </c:pt>
                <c:pt idx="6">
                  <c:v>0.63979690731073091</c:v>
                </c:pt>
                <c:pt idx="7">
                  <c:v>0.63361969339809521</c:v>
                </c:pt>
              </c:numCache>
            </c:numRef>
          </c:val>
          <c:smooth val="0"/>
        </c:ser>
        <c:ser>
          <c:idx val="3"/>
          <c:order val="3"/>
          <c:tx>
            <c:strRef>
              <c:f>'P31'!$Z$25</c:f>
              <c:strCache>
                <c:ptCount val="1"/>
                <c:pt idx="0">
                  <c:v>Investment/cash (%) with investment available 2008</c:v>
                </c:pt>
              </c:strCache>
            </c:strRef>
          </c:tx>
          <c:spPr>
            <a:ln w="28575">
              <a:solidFill>
                <a:srgbClr val="800080"/>
              </a:solidFill>
              <a:prstDash val="dash"/>
            </a:ln>
            <a:effectLst/>
          </c:spPr>
          <c:marker>
            <c:symbol val="circle"/>
            <c:size val="7"/>
            <c:spPr>
              <a:solidFill>
                <a:srgbClr val="800080"/>
              </a:solidFill>
              <a:ln>
                <a:solidFill>
                  <a:srgbClr val="800080"/>
                </a:solidFill>
                <a:prstDash val="solid"/>
              </a:ln>
            </c:spPr>
          </c:marker>
          <c:cat>
            <c:strRef>
              <c:f>'P31'!$AA$20:$AH$20</c:f>
              <c:strCache>
                <c:ptCount val="8"/>
                <c:pt idx="0">
                  <c:v>Indep 1-4</c:v>
                </c:pt>
                <c:pt idx="1">
                  <c:v>Indep 5-49</c:v>
                </c:pt>
                <c:pt idx="2">
                  <c:v>Indep 50-249</c:v>
                </c:pt>
                <c:pt idx="3">
                  <c:v>Indep 250+</c:v>
                </c:pt>
                <c:pt idx="5">
                  <c:v>Simple group</c:v>
                </c:pt>
                <c:pt idx="6">
                  <c:v>Medium group</c:v>
                </c:pt>
                <c:pt idx="7">
                  <c:v>Complex group</c:v>
                </c:pt>
              </c:strCache>
            </c:strRef>
          </c:cat>
          <c:val>
            <c:numRef>
              <c:f>'P31'!$AA$25:$AH$25</c:f>
              <c:numCache>
                <c:formatCode>0%</c:formatCode>
                <c:ptCount val="8"/>
                <c:pt idx="0">
                  <c:v>1.6854467975575219E-2</c:v>
                </c:pt>
                <c:pt idx="1">
                  <c:v>5.5899521539528298E-2</c:v>
                </c:pt>
                <c:pt idx="2">
                  <c:v>0.22632235321609145</c:v>
                </c:pt>
                <c:pt idx="3">
                  <c:v>0.501802342618477</c:v>
                </c:pt>
                <c:pt idx="5">
                  <c:v>-5.7006307850250765E-2</c:v>
                </c:pt>
                <c:pt idx="6">
                  <c:v>-0.4610353074635784</c:v>
                </c:pt>
                <c:pt idx="7">
                  <c:v>-1.082027250041933</c:v>
                </c:pt>
              </c:numCache>
            </c:numRef>
          </c:val>
          <c:smooth val="0"/>
        </c:ser>
        <c:ser>
          <c:idx val="4"/>
          <c:order val="4"/>
          <c:tx>
            <c:strRef>
              <c:f>'P31'!$Z$26</c:f>
              <c:strCache>
                <c:ptCount val="1"/>
                <c:pt idx="0">
                  <c:v>Investment/cash (%) with investment available 2013</c:v>
                </c:pt>
              </c:strCache>
            </c:strRef>
          </c:tx>
          <c:spPr>
            <a:ln w="28575">
              <a:solidFill>
                <a:srgbClr val="008000"/>
              </a:solidFill>
              <a:prstDash val="dash"/>
            </a:ln>
            <a:effectLst/>
          </c:spPr>
          <c:marker>
            <c:symbol val="circle"/>
            <c:size val="7"/>
            <c:spPr>
              <a:solidFill>
                <a:srgbClr val="008000"/>
              </a:solidFill>
              <a:ln>
                <a:solidFill>
                  <a:srgbClr val="008000"/>
                </a:solidFill>
                <a:prstDash val="solid"/>
              </a:ln>
            </c:spPr>
          </c:marker>
          <c:cat>
            <c:strRef>
              <c:f>'P31'!$AA$20:$AH$20</c:f>
              <c:strCache>
                <c:ptCount val="8"/>
                <c:pt idx="0">
                  <c:v>Indep 1-4</c:v>
                </c:pt>
                <c:pt idx="1">
                  <c:v>Indep 5-49</c:v>
                </c:pt>
                <c:pt idx="2">
                  <c:v>Indep 50-249</c:v>
                </c:pt>
                <c:pt idx="3">
                  <c:v>Indep 250+</c:v>
                </c:pt>
                <c:pt idx="5">
                  <c:v>Simple group</c:v>
                </c:pt>
                <c:pt idx="6">
                  <c:v>Medium group</c:v>
                </c:pt>
                <c:pt idx="7">
                  <c:v>Complex group</c:v>
                </c:pt>
              </c:strCache>
            </c:strRef>
          </c:cat>
          <c:val>
            <c:numRef>
              <c:f>'P31'!$AA$26:$AH$26</c:f>
              <c:numCache>
                <c:formatCode>0%</c:formatCode>
                <c:ptCount val="8"/>
                <c:pt idx="0">
                  <c:v>-7.1960078278830502E-3</c:v>
                </c:pt>
                <c:pt idx="1">
                  <c:v>5.3119671990542731E-2</c:v>
                </c:pt>
                <c:pt idx="2">
                  <c:v>-0.1119779581643626</c:v>
                </c:pt>
                <c:pt idx="3">
                  <c:v>0.11797215337831592</c:v>
                </c:pt>
                <c:pt idx="5">
                  <c:v>-7.7332984455596693E-2</c:v>
                </c:pt>
                <c:pt idx="6">
                  <c:v>-0.187063800568911</c:v>
                </c:pt>
                <c:pt idx="7">
                  <c:v>-0.41003165266550062</c:v>
                </c:pt>
              </c:numCache>
            </c:numRef>
          </c:val>
          <c:smooth val="0"/>
        </c:ser>
        <c:dLbls>
          <c:showLegendKey val="0"/>
          <c:showVal val="0"/>
          <c:showCatName val="0"/>
          <c:showSerName val="0"/>
          <c:showPercent val="0"/>
          <c:showBubbleSize val="0"/>
        </c:dLbls>
        <c:marker val="1"/>
        <c:smooth val="0"/>
        <c:axId val="133894912"/>
        <c:axId val="134019712"/>
      </c:lineChart>
      <c:catAx>
        <c:axId val="134007424"/>
        <c:scaling>
          <c:orientation val="minMax"/>
        </c:scaling>
        <c:delete val="0"/>
        <c:axPos val="b"/>
        <c:majorGridlines/>
        <c:numFmt formatCode="0.0" sourceLinked="0"/>
        <c:majorTickMark val="out"/>
        <c:minorTickMark val="none"/>
        <c:tickLblPos val="low"/>
        <c:spPr>
          <a:noFill/>
          <a:ln w="9525" cap="flat" cmpd="sng" algn="ctr">
            <a:solidFill>
              <a:schemeClr val="dk1">
                <a:shade val="95000"/>
                <a:satMod val="105000"/>
              </a:schemeClr>
            </a:solidFill>
            <a:prstDash val="solid"/>
          </a:ln>
          <a:effectLst/>
        </c:spPr>
        <c:txPr>
          <a:bodyPr/>
          <a:lstStyle/>
          <a:p>
            <a:pPr>
              <a:defRPr b="1">
                <a:solidFill>
                  <a:schemeClr val="tx1"/>
                </a:solidFill>
                <a:latin typeface="+mn-lt"/>
                <a:ea typeface="+mn-ea"/>
                <a:cs typeface="+mn-cs"/>
              </a:defRPr>
            </a:pPr>
            <a:endParaRPr lang="en-US"/>
          </a:p>
        </c:txPr>
        <c:crossAx val="134017792"/>
        <c:crosses val="autoZero"/>
        <c:auto val="1"/>
        <c:lblAlgn val="ctr"/>
        <c:lblOffset val="100"/>
        <c:noMultiLvlLbl val="0"/>
      </c:catAx>
      <c:valAx>
        <c:axId val="134017792"/>
        <c:scaling>
          <c:orientation val="minMax"/>
          <c:max val="30000000000"/>
          <c:min val="-60000000000"/>
        </c:scaling>
        <c:delete val="0"/>
        <c:axPos val="l"/>
        <c:title>
          <c:tx>
            <c:strRef>
              <c:f>'P31'!$Z$28</c:f>
              <c:strCache>
                <c:ptCount val="1"/>
                <c:pt idx="0">
                  <c:v>Investment (£bn)</c:v>
                </c:pt>
              </c:strCache>
            </c:strRef>
          </c:tx>
          <c:layout/>
          <c:overlay val="0"/>
          <c:spPr>
            <a:effectLst/>
          </c:spPr>
          <c:txPr>
            <a:bodyPr/>
            <a:lstStyle/>
            <a:p>
              <a:pPr>
                <a:defRPr sz="1200" u="none" strike="noStrike" baseline="0">
                  <a:latin typeface="Arial"/>
                  <a:ea typeface="Arial"/>
                  <a:cs typeface="Arial"/>
                </a:defRPr>
              </a:pPr>
              <a:endParaRPr lang="en-US"/>
            </a:p>
          </c:txPr>
        </c:title>
        <c:numFmt formatCode="#,##0.0,,," sourceLinked="1"/>
        <c:majorTickMark val="out"/>
        <c:minorTickMark val="none"/>
        <c:tickLblPos val="nextTo"/>
        <c:txPr>
          <a:bodyPr/>
          <a:lstStyle/>
          <a:p>
            <a:pPr>
              <a:defRPr sz="1200"/>
            </a:pPr>
            <a:endParaRPr lang="en-US"/>
          </a:p>
        </c:txPr>
        <c:crossAx val="134007424"/>
        <c:crosses val="autoZero"/>
        <c:crossBetween val="between"/>
        <c:majorUnit val="20000000000"/>
      </c:valAx>
      <c:valAx>
        <c:axId val="134019712"/>
        <c:scaling>
          <c:orientation val="minMax"/>
        </c:scaling>
        <c:delete val="0"/>
        <c:axPos val="r"/>
        <c:title>
          <c:tx>
            <c:strRef>
              <c:f>'P31'!$Z$29</c:f>
              <c:strCache>
                <c:ptCount val="1"/>
                <c:pt idx="0">
                  <c:v>% Investment evolution </c:v>
                </c:pt>
              </c:strCache>
            </c:strRef>
          </c:tx>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txPr>
          <a:bodyPr/>
          <a:lstStyle/>
          <a:p>
            <a:pPr>
              <a:defRPr sz="1200"/>
            </a:pPr>
            <a:endParaRPr lang="en-US"/>
          </a:p>
        </c:txPr>
        <c:crossAx val="133894912"/>
        <c:crosses val="max"/>
        <c:crossBetween val="between"/>
      </c:valAx>
      <c:catAx>
        <c:axId val="133894912"/>
        <c:scaling>
          <c:orientation val="minMax"/>
        </c:scaling>
        <c:delete val="1"/>
        <c:axPos val="t"/>
        <c:numFmt formatCode="General" sourceLinked="1"/>
        <c:majorTickMark val="out"/>
        <c:minorTickMark val="none"/>
        <c:tickLblPos val="nextTo"/>
        <c:crossAx val="134019712"/>
        <c:crosses val="max"/>
        <c:auto val="1"/>
        <c:lblAlgn val="ctr"/>
        <c:lblOffset val="100"/>
        <c:noMultiLvlLbl val="0"/>
      </c:catAx>
      <c:spPr>
        <a:noFill/>
        <a:ln w="25400">
          <a:noFill/>
        </a:ln>
      </c:spPr>
    </c:plotArea>
    <c:legend>
      <c:legendPos val="r"/>
      <c:layout>
        <c:manualLayout>
          <c:xMode val="edge"/>
          <c:yMode val="edge"/>
          <c:x val="0.83024184084448915"/>
          <c:y val="1.0417171962163475E-2"/>
          <c:w val="0.15682427878144828"/>
          <c:h val="0.98385522062257236"/>
        </c:manualLayout>
      </c:layout>
      <c:overlay val="0"/>
      <c:txPr>
        <a:bodyPr/>
        <a:lstStyle/>
        <a:p>
          <a:pPr>
            <a:defRPr sz="1400" b="0">
              <a:latin typeface="+mn-lt"/>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'P31'!$N$50</c:f>
          <c:strCache>
            <c:ptCount val="1"/>
            <c:pt idx="0">
              <c:v>Net capital stock 2008, 2012 and 2013 (without elephants)</c:v>
            </c:pt>
          </c:strCache>
        </c:strRef>
      </c:tx>
      <c:layout>
        <c:manualLayout>
          <c:xMode val="edge"/>
          <c:yMode val="edge"/>
          <c:x val="0.23618936677432509"/>
          <c:y val="2.9569704812582059E-2"/>
        </c:manualLayout>
      </c:layout>
      <c:overlay val="0"/>
      <c:spPr>
        <a:effectLst/>
      </c:spPr>
      <c:txPr>
        <a:bodyPr/>
        <a:lstStyle/>
        <a:p>
          <a:pPr>
            <a:defRPr sz="1400" u="none" strike="noStrike" baseline="0">
              <a:latin typeface="Arial"/>
              <a:ea typeface="Arial"/>
              <a:cs typeface="Arial"/>
            </a:defRPr>
          </a:pPr>
          <a:endParaRPr lang="en-US"/>
        </a:p>
      </c:txPr>
    </c:title>
    <c:autoTitleDeleted val="0"/>
    <c:plotArea>
      <c:layout>
        <c:manualLayout>
          <c:layoutTarget val="inner"/>
          <c:xMode val="edge"/>
          <c:yMode val="edge"/>
          <c:x val="0.13818580453258056"/>
          <c:y val="0.13891153377723084"/>
          <c:w val="0.68659603870071606"/>
          <c:h val="0.78185316444698649"/>
        </c:manualLayout>
      </c:layout>
      <c:barChart>
        <c:barDir val="col"/>
        <c:grouping val="clustered"/>
        <c:varyColors val="0"/>
        <c:ser>
          <c:idx val="0"/>
          <c:order val="0"/>
          <c:tx>
            <c:strRef>
              <c:f>'P31'!$N$45</c:f>
              <c:strCache>
                <c:ptCount val="1"/>
                <c:pt idx="0">
                  <c:v>Net capital stock (£bn) 2008</c:v>
                </c:pt>
              </c:strCache>
            </c:strRef>
          </c:tx>
          <c:spPr>
            <a:solidFill>
              <a:schemeClr val="tx2">
                <a:lumMod val="60000"/>
                <a:lumOff val="40000"/>
              </a:schemeClr>
            </a:solidFill>
            <a:effectLst/>
          </c:spPr>
          <c:invertIfNegative val="0"/>
          <c:cat>
            <c:strRef>
              <c:f>'P31'!$O$44:$P$44</c:f>
              <c:strCache>
                <c:ptCount val="2"/>
                <c:pt idx="0">
                  <c:v>All other segments 
combined</c:v>
                </c:pt>
                <c:pt idx="1">
                  <c:v>Complex Groups</c:v>
                </c:pt>
              </c:strCache>
            </c:strRef>
          </c:cat>
          <c:val>
            <c:numRef>
              <c:f>'P31'!$O$45:$P$45</c:f>
              <c:numCache>
                <c:formatCode>#,##0.0,,,</c:formatCode>
                <c:ptCount val="2"/>
                <c:pt idx="0">
                  <c:v>-8400293880.8480415</c:v>
                </c:pt>
                <c:pt idx="1">
                  <c:v>-120026669288.52727</c:v>
                </c:pt>
              </c:numCache>
            </c:numRef>
          </c:val>
        </c:ser>
        <c:ser>
          <c:idx val="1"/>
          <c:order val="1"/>
          <c:tx>
            <c:strRef>
              <c:f>'P31'!$N$46</c:f>
              <c:strCache>
                <c:ptCount val="1"/>
                <c:pt idx="0">
                  <c:v>Net capital stock (£bn) 2012</c:v>
                </c:pt>
              </c:strCache>
            </c:strRef>
          </c:tx>
          <c:spPr>
            <a:solidFill>
              <a:schemeClr val="accent1">
                <a:lumMod val="75000"/>
              </a:schemeClr>
            </a:solidFill>
          </c:spPr>
          <c:invertIfNegative val="0"/>
          <c:cat>
            <c:strRef>
              <c:f>'P31'!$O$44:$P$44</c:f>
              <c:strCache>
                <c:ptCount val="2"/>
                <c:pt idx="0">
                  <c:v>All other segments 
combined</c:v>
                </c:pt>
                <c:pt idx="1">
                  <c:v>Complex Groups</c:v>
                </c:pt>
              </c:strCache>
            </c:strRef>
          </c:cat>
          <c:val>
            <c:numRef>
              <c:f>'P31'!$O$46:$P$46</c:f>
              <c:numCache>
                <c:formatCode>#,##0.0,,,</c:formatCode>
                <c:ptCount val="2"/>
                <c:pt idx="0">
                  <c:v>-13730423262.490009</c:v>
                </c:pt>
                <c:pt idx="1">
                  <c:v>-27926880193.596085</c:v>
                </c:pt>
              </c:numCache>
            </c:numRef>
          </c:val>
        </c:ser>
        <c:ser>
          <c:idx val="2"/>
          <c:order val="2"/>
          <c:tx>
            <c:strRef>
              <c:f>'P31'!$N$47</c:f>
              <c:strCache>
                <c:ptCount val="1"/>
                <c:pt idx="0">
                  <c:v>Net capital stock (£bn) 2013</c:v>
                </c:pt>
              </c:strCache>
            </c:strRef>
          </c:tx>
          <c:spPr>
            <a:solidFill>
              <a:srgbClr val="002060"/>
            </a:solidFill>
          </c:spPr>
          <c:invertIfNegative val="0"/>
          <c:cat>
            <c:strRef>
              <c:f>'P31'!$O$44:$P$44</c:f>
              <c:strCache>
                <c:ptCount val="2"/>
                <c:pt idx="0">
                  <c:v>All other segments 
combined</c:v>
                </c:pt>
                <c:pt idx="1">
                  <c:v>Complex Groups</c:v>
                </c:pt>
              </c:strCache>
            </c:strRef>
          </c:cat>
          <c:val>
            <c:numRef>
              <c:f>'P31'!$O$47:$P$47</c:f>
              <c:numCache>
                <c:formatCode>#,##0.0,,,</c:formatCode>
                <c:ptCount val="2"/>
                <c:pt idx="0">
                  <c:v>-5095267635.2027531</c:v>
                </c:pt>
                <c:pt idx="1">
                  <c:v>-43975407894.336052</c:v>
                </c:pt>
              </c:numCache>
            </c:numRef>
          </c:val>
        </c:ser>
        <c:dLbls>
          <c:showLegendKey val="0"/>
          <c:showVal val="0"/>
          <c:showCatName val="0"/>
          <c:showSerName val="0"/>
          <c:showPercent val="0"/>
          <c:showBubbleSize val="0"/>
        </c:dLbls>
        <c:gapWidth val="150"/>
        <c:axId val="133933696"/>
        <c:axId val="133935488"/>
      </c:barChart>
      <c:catAx>
        <c:axId val="133933696"/>
        <c:scaling>
          <c:orientation val="minMax"/>
        </c:scaling>
        <c:delete val="0"/>
        <c:axPos val="b"/>
        <c:numFmt formatCode="General" sourceLinked="1"/>
        <c:majorTickMark val="out"/>
        <c:minorTickMark val="none"/>
        <c:tickLblPos val="none"/>
        <c:txPr>
          <a:bodyPr rot="0" vert="horz" anchor="t" anchorCtr="0"/>
          <a:lstStyle/>
          <a:p>
            <a:pPr>
              <a:defRPr sz="1600">
                <a:solidFill>
                  <a:sysClr val="windowText" lastClr="000000"/>
                </a:solidFill>
              </a:defRPr>
            </a:pPr>
            <a:endParaRPr lang="en-US"/>
          </a:p>
        </c:txPr>
        <c:crossAx val="133935488"/>
        <c:crosses val="autoZero"/>
        <c:auto val="1"/>
        <c:lblAlgn val="ctr"/>
        <c:lblOffset val="100"/>
        <c:noMultiLvlLbl val="0"/>
      </c:catAx>
      <c:valAx>
        <c:axId val="133935488"/>
        <c:scaling>
          <c:orientation val="minMax"/>
        </c:scaling>
        <c:delete val="0"/>
        <c:axPos val="l"/>
        <c:title>
          <c:tx>
            <c:rich>
              <a:bodyPr/>
              <a:lstStyle/>
              <a:p>
                <a:pPr>
                  <a:defRPr sz="1200" u="none" strike="noStrike" baseline="0">
                    <a:latin typeface="Arial"/>
                    <a:ea typeface="Arial"/>
                    <a:cs typeface="Arial"/>
                  </a:defRPr>
                </a:pPr>
                <a:r>
                  <a:rPr lang="en-US"/>
                  <a:t>Net capital stock (£bn)</a:t>
                </a:r>
              </a:p>
            </c:rich>
          </c:tx>
          <c:layout/>
          <c:overlay val="0"/>
          <c:spPr>
            <a:effectLst/>
          </c:spPr>
        </c:title>
        <c:numFmt formatCode="#,##0.0,,," sourceLinked="1"/>
        <c:majorTickMark val="out"/>
        <c:minorTickMark val="none"/>
        <c:tickLblPos val="nextTo"/>
        <c:txPr>
          <a:bodyPr/>
          <a:lstStyle/>
          <a:p>
            <a:pPr>
              <a:defRPr sz="1200"/>
            </a:pPr>
            <a:endParaRPr lang="en-US"/>
          </a:p>
        </c:txPr>
        <c:crossAx val="133933696"/>
        <c:crossesAt val="1"/>
        <c:crossBetween val="between"/>
        <c:majorUnit val="20000000000"/>
      </c:valAx>
      <c:spPr>
        <a:noFill/>
        <a:ln w="25400">
          <a:noFill/>
        </a:ln>
      </c:spPr>
    </c:plotArea>
    <c:legend>
      <c:legendPos val="b"/>
      <c:layout/>
      <c:overlay val="0"/>
      <c:txPr>
        <a:bodyPr/>
        <a:lstStyle/>
        <a:p>
          <a:pPr>
            <a:defRPr sz="1400" b="0">
              <a:latin typeface="+mn-lt"/>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5019920655267"/>
          <c:y val="5.1400554097404488E-2"/>
          <c:w val="0.84049558991790574"/>
          <c:h val="0.69315215806357544"/>
        </c:manualLayout>
      </c:layout>
      <c:lineChart>
        <c:grouping val="standard"/>
        <c:varyColors val="0"/>
        <c:ser>
          <c:idx val="1"/>
          <c:order val="0"/>
          <c:tx>
            <c:strRef>
              <c:f>'P6'!$P$6</c:f>
              <c:strCache>
                <c:ptCount val="1"/>
                <c:pt idx="0">
                  <c:v>Independents</c:v>
                </c:pt>
              </c:strCache>
            </c:strRef>
          </c:tx>
          <c:spPr>
            <a:ln w="28575">
              <a:solidFill>
                <a:schemeClr val="accent1"/>
              </a:solidFill>
              <a:prstDash val="solid"/>
            </a:ln>
          </c:spPr>
          <c:marker>
            <c:symbol val="none"/>
          </c:marker>
          <c:cat>
            <c:strRef>
              <c:f>'P6'!$O$12:$O$22</c:f>
              <c:strCache>
                <c:ptCount val="11"/>
                <c:pt idx="0">
                  <c:v>N/A</c:v>
                </c:pt>
                <c:pt idx="1">
                  <c:v>1-2</c:v>
                </c:pt>
                <c:pt idx="2">
                  <c:v>3-4</c:v>
                </c:pt>
                <c:pt idx="3">
                  <c:v>5-9</c:v>
                </c:pt>
                <c:pt idx="4">
                  <c:v>10-19</c:v>
                </c:pt>
                <c:pt idx="5">
                  <c:v>20-49</c:v>
                </c:pt>
                <c:pt idx="6">
                  <c:v>50-99</c:v>
                </c:pt>
                <c:pt idx="7">
                  <c:v>100-199</c:v>
                </c:pt>
                <c:pt idx="8">
                  <c:v>200-499</c:v>
                </c:pt>
                <c:pt idx="9">
                  <c:v>500-999</c:v>
                </c:pt>
                <c:pt idx="10">
                  <c:v>1000&amp;+</c:v>
                </c:pt>
              </c:strCache>
            </c:strRef>
          </c:cat>
          <c:val>
            <c:numRef>
              <c:f>'P6'!$S$12:$S$22</c:f>
              <c:numCache>
                <c:formatCode>0</c:formatCode>
                <c:ptCount val="11"/>
                <c:pt idx="0">
                  <c:v>6844.8872000000001</c:v>
                </c:pt>
                <c:pt idx="1">
                  <c:v>7021.3762999999999</c:v>
                </c:pt>
                <c:pt idx="2">
                  <c:v>9393.1420999999991</c:v>
                </c:pt>
                <c:pt idx="3">
                  <c:v>14596.990299999999</c:v>
                </c:pt>
                <c:pt idx="4">
                  <c:v>26650.886200000001</c:v>
                </c:pt>
                <c:pt idx="5">
                  <c:v>46647.823700000001</c:v>
                </c:pt>
                <c:pt idx="6">
                  <c:v>86533.328200000004</c:v>
                </c:pt>
                <c:pt idx="7">
                  <c:v>114181.223</c:v>
                </c:pt>
                <c:pt idx="8">
                  <c:v>197420.08799999999</c:v>
                </c:pt>
                <c:pt idx="9">
                  <c:v>294305.37920000002</c:v>
                </c:pt>
                <c:pt idx="10">
                  <c:v>26737.582600000002</c:v>
                </c:pt>
              </c:numCache>
            </c:numRef>
          </c:val>
          <c:smooth val="0"/>
        </c:ser>
        <c:ser>
          <c:idx val="0"/>
          <c:order val="1"/>
          <c:tx>
            <c:strRef>
              <c:f>'P6'!$P$31</c:f>
              <c:strCache>
                <c:ptCount val="1"/>
                <c:pt idx="0">
                  <c:v>Groups simple</c:v>
                </c:pt>
              </c:strCache>
            </c:strRef>
          </c:tx>
          <c:spPr>
            <a:ln>
              <a:solidFill>
                <a:schemeClr val="accent6">
                  <a:lumMod val="75000"/>
                </a:schemeClr>
              </a:solidFill>
            </a:ln>
          </c:spPr>
          <c:marker>
            <c:symbol val="none"/>
          </c:marker>
          <c:val>
            <c:numRef>
              <c:f>'P6'!$S$37:$S$47</c:f>
              <c:numCache>
                <c:formatCode>0</c:formatCode>
                <c:ptCount val="11"/>
                <c:pt idx="0">
                  <c:v>10074.328100000001</c:v>
                </c:pt>
                <c:pt idx="1">
                  <c:v>19622.285199999998</c:v>
                </c:pt>
                <c:pt idx="2">
                  <c:v>27123.588</c:v>
                </c:pt>
                <c:pt idx="3">
                  <c:v>40414.971799999999</c:v>
                </c:pt>
                <c:pt idx="4">
                  <c:v>64260.610200000003</c:v>
                </c:pt>
                <c:pt idx="5">
                  <c:v>99618.292000000001</c:v>
                </c:pt>
                <c:pt idx="6">
                  <c:v>178772.10519999999</c:v>
                </c:pt>
                <c:pt idx="7">
                  <c:v>306533.7</c:v>
                </c:pt>
                <c:pt idx="8">
                  <c:v>474025.98430000001</c:v>
                </c:pt>
                <c:pt idx="9">
                  <c:v>722025.16489999997</c:v>
                </c:pt>
                <c:pt idx="10">
                  <c:v>458294.71610000002</c:v>
                </c:pt>
              </c:numCache>
            </c:numRef>
          </c:val>
          <c:smooth val="0"/>
        </c:ser>
        <c:ser>
          <c:idx val="2"/>
          <c:order val="2"/>
          <c:tx>
            <c:strRef>
              <c:f>'P6'!$P$59</c:f>
              <c:strCache>
                <c:ptCount val="1"/>
                <c:pt idx="0">
                  <c:v>Groups medium</c:v>
                </c:pt>
              </c:strCache>
            </c:strRef>
          </c:tx>
          <c:spPr>
            <a:ln>
              <a:solidFill>
                <a:srgbClr val="FF0000"/>
              </a:solidFill>
              <a:prstDash val="sysDash"/>
            </a:ln>
          </c:spPr>
          <c:marker>
            <c:symbol val="none"/>
          </c:marker>
          <c:val>
            <c:numRef>
              <c:f>'P6'!$S$65:$S$75</c:f>
              <c:numCache>
                <c:formatCode>0</c:formatCode>
                <c:ptCount val="11"/>
                <c:pt idx="0">
                  <c:v>6776.7686000000003</c:v>
                </c:pt>
                <c:pt idx="1">
                  <c:v>13184.045400000001</c:v>
                </c:pt>
                <c:pt idx="2">
                  <c:v>22214.920399999999</c:v>
                </c:pt>
                <c:pt idx="3">
                  <c:v>33991.181400000001</c:v>
                </c:pt>
                <c:pt idx="4">
                  <c:v>56557.015800000001</c:v>
                </c:pt>
                <c:pt idx="5">
                  <c:v>109402.6</c:v>
                </c:pt>
                <c:pt idx="6">
                  <c:v>211022.13389999999</c:v>
                </c:pt>
                <c:pt idx="7">
                  <c:v>369659.00020000001</c:v>
                </c:pt>
                <c:pt idx="8">
                  <c:v>951596.2</c:v>
                </c:pt>
                <c:pt idx="9">
                  <c:v>1358905.1761</c:v>
                </c:pt>
                <c:pt idx="10">
                  <c:v>1135310</c:v>
                </c:pt>
              </c:numCache>
            </c:numRef>
          </c:val>
          <c:smooth val="0"/>
        </c:ser>
        <c:ser>
          <c:idx val="3"/>
          <c:order val="3"/>
          <c:tx>
            <c:strRef>
              <c:f>'P6'!$P$87</c:f>
              <c:strCache>
                <c:ptCount val="1"/>
                <c:pt idx="0">
                  <c:v>Groups complex</c:v>
                </c:pt>
              </c:strCache>
            </c:strRef>
          </c:tx>
          <c:spPr>
            <a:ln>
              <a:solidFill>
                <a:srgbClr val="FF0000"/>
              </a:solidFill>
            </a:ln>
          </c:spPr>
          <c:marker>
            <c:symbol val="none"/>
          </c:marker>
          <c:val>
            <c:numRef>
              <c:f>'P6'!$S$93:$S$103</c:f>
              <c:numCache>
                <c:formatCode>0</c:formatCode>
                <c:ptCount val="11"/>
                <c:pt idx="0">
                  <c:v>217355.09950000001</c:v>
                </c:pt>
                <c:pt idx="1">
                  <c:v>62958.1</c:v>
                </c:pt>
                <c:pt idx="2">
                  <c:v>54399.665800000002</c:v>
                </c:pt>
                <c:pt idx="3">
                  <c:v>103210</c:v>
                </c:pt>
                <c:pt idx="4">
                  <c:v>164764.72099999999</c:v>
                </c:pt>
                <c:pt idx="5">
                  <c:v>252072.8793</c:v>
                </c:pt>
                <c:pt idx="6">
                  <c:v>446475.10690000001</c:v>
                </c:pt>
                <c:pt idx="7">
                  <c:v>709052.7</c:v>
                </c:pt>
                <c:pt idx="8">
                  <c:v>1312831.2</c:v>
                </c:pt>
                <c:pt idx="9">
                  <c:v>2769124.3</c:v>
                </c:pt>
                <c:pt idx="10">
                  <c:v>5976891.0999999996</c:v>
                </c:pt>
              </c:numCache>
            </c:numRef>
          </c:val>
          <c:smooth val="0"/>
        </c:ser>
        <c:dLbls>
          <c:showLegendKey val="0"/>
          <c:showVal val="0"/>
          <c:showCatName val="0"/>
          <c:showSerName val="0"/>
          <c:showPercent val="0"/>
          <c:showBubbleSize val="0"/>
        </c:dLbls>
        <c:marker val="1"/>
        <c:smooth val="0"/>
        <c:axId val="109590400"/>
        <c:axId val="109600768"/>
      </c:lineChart>
      <c:catAx>
        <c:axId val="109590400"/>
        <c:scaling>
          <c:orientation val="minMax"/>
        </c:scaling>
        <c:delete val="0"/>
        <c:axPos val="b"/>
        <c:title>
          <c:tx>
            <c:strRef>
              <c:f>'P6'!$P$5</c:f>
              <c:strCache>
                <c:ptCount val="1"/>
                <c:pt idx="0">
                  <c:v>Employment</c:v>
                </c:pt>
              </c:strCache>
            </c:strRef>
          </c:tx>
          <c:overlay val="0"/>
          <c:spPr>
            <a:effectLst/>
          </c:spPr>
          <c:txPr>
            <a:bodyPr/>
            <a:lstStyle/>
            <a:p>
              <a:pPr>
                <a:defRPr sz="1000" u="none" strike="noStrike" baseline="0">
                  <a:latin typeface="Arial"/>
                  <a:ea typeface="Arial"/>
                  <a:cs typeface="Arial"/>
                </a:defRPr>
              </a:pPr>
              <a:endParaRPr lang="en-US"/>
            </a:p>
          </c:txPr>
        </c:title>
        <c:numFmt formatCode="General" sourceLinked="0"/>
        <c:majorTickMark val="out"/>
        <c:minorTickMark val="none"/>
        <c:tickLblPos val="nextTo"/>
        <c:crossAx val="109600768"/>
        <c:crosses val="autoZero"/>
        <c:auto val="1"/>
        <c:lblAlgn val="ctr"/>
        <c:lblOffset val="100"/>
        <c:noMultiLvlLbl val="0"/>
      </c:catAx>
      <c:valAx>
        <c:axId val="109600768"/>
        <c:scaling>
          <c:orientation val="minMax"/>
        </c:scaling>
        <c:delete val="0"/>
        <c:axPos val="l"/>
        <c:title>
          <c:tx>
            <c:strRef>
              <c:f>'P6'!$Y$7</c:f>
              <c:strCache>
                <c:ptCount val="1"/>
                <c:pt idx="0">
                  <c:v>Median cash (M£)</c:v>
                </c:pt>
              </c:strCache>
            </c:strRef>
          </c:tx>
          <c:layout>
            <c:manualLayout>
              <c:xMode val="edge"/>
              <c:yMode val="edge"/>
              <c:x val="1.7737260220396407E-2"/>
              <c:y val="0.2904301545640128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109590400"/>
        <c:crosses val="autoZero"/>
        <c:crossBetween val="between"/>
      </c:valAx>
      <c:spPr>
        <a:noFill/>
        <a:ln w="25400">
          <a:noFill/>
        </a:ln>
      </c:spPr>
    </c:plotArea>
    <c:legend>
      <c:legendPos val="r"/>
      <c:layout>
        <c:manualLayout>
          <c:xMode val="edge"/>
          <c:yMode val="edge"/>
          <c:x val="0.54828482915068277"/>
          <c:y val="6.3816877960097884E-2"/>
          <c:w val="0.29567301486860442"/>
          <c:h val="0.33822425381583476"/>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4699439567346E-2"/>
          <c:y val="4.3329395843141209E-2"/>
          <c:w val="0.79230787567439809"/>
          <c:h val="0.80656343584461332"/>
        </c:manualLayout>
      </c:layout>
      <c:barChart>
        <c:barDir val="col"/>
        <c:grouping val="clustered"/>
        <c:varyColors val="0"/>
        <c:ser>
          <c:idx val="3"/>
          <c:order val="2"/>
          <c:tx>
            <c:strRef>
              <c:f>'P8'!$O$64</c:f>
              <c:strCache>
                <c:ptCount val="1"/>
                <c:pt idx="0">
                  <c:v>Stock of cash 2013 (£Bn) </c:v>
                </c:pt>
              </c:strCache>
            </c:strRef>
          </c:tx>
          <c:invertIfNegative val="0"/>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'P8'!$P$64:$W$64</c:f>
              <c:numCache>
                <c:formatCode>#,##0,,,</c:formatCode>
                <c:ptCount val="8"/>
                <c:pt idx="0">
                  <c:v>34500697836.149696</c:v>
                </c:pt>
                <c:pt idx="1">
                  <c:v>19365031062.192802</c:v>
                </c:pt>
                <c:pt idx="2">
                  <c:v>4655732742.3706989</c:v>
                </c:pt>
                <c:pt idx="3">
                  <c:v>1422210195.7665</c:v>
                </c:pt>
                <c:pt idx="5">
                  <c:v>28185045061.675594</c:v>
                </c:pt>
                <c:pt idx="6">
                  <c:v>21202454119.510998</c:v>
                </c:pt>
                <c:pt idx="7">
                  <c:v>118541719550.37471</c:v>
                </c:pt>
              </c:numCache>
            </c:numRef>
          </c:val>
        </c:ser>
        <c:ser>
          <c:idx val="2"/>
          <c:order val="3"/>
          <c:tx>
            <c:strRef>
              <c:f>'P8'!$O$65</c:f>
              <c:strCache>
                <c:ptCount val="1"/>
                <c:pt idx="0">
                  <c:v>No of firms*100,000</c:v>
                </c:pt>
              </c:strCache>
            </c:strRef>
          </c:tx>
          <c:spPr>
            <a:solidFill>
              <a:srgbClr val="FFFF99"/>
            </a:solidFill>
          </c:spPr>
          <c:invertIfNegative val="0"/>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'P8'!$P$65:$W$65</c:f>
              <c:numCache>
                <c:formatCode>#,##0</c:formatCode>
                <c:ptCount val="8"/>
                <c:pt idx="0">
                  <c:v>117261100000</c:v>
                </c:pt>
                <c:pt idx="1">
                  <c:v>17639000000</c:v>
                </c:pt>
                <c:pt idx="2">
                  <c:v>962400000</c:v>
                </c:pt>
                <c:pt idx="3">
                  <c:v>80800000</c:v>
                </c:pt>
                <c:pt idx="5" formatCode="General">
                  <c:v>12272500000</c:v>
                </c:pt>
                <c:pt idx="6" formatCode="General">
                  <c:v>6018400000</c:v>
                </c:pt>
                <c:pt idx="7" formatCode="General">
                  <c:v>4404800000</c:v>
                </c:pt>
              </c:numCache>
            </c:numRef>
          </c:val>
        </c:ser>
        <c:dLbls>
          <c:showLegendKey val="0"/>
          <c:showVal val="0"/>
          <c:showCatName val="0"/>
          <c:showSerName val="0"/>
          <c:showPercent val="0"/>
          <c:showBubbleSize val="0"/>
        </c:dLbls>
        <c:gapWidth val="150"/>
        <c:axId val="106436864"/>
        <c:axId val="106467328"/>
      </c:barChart>
      <c:lineChart>
        <c:grouping val="standard"/>
        <c:varyColors val="0"/>
        <c:ser>
          <c:idx val="0"/>
          <c:order val="0"/>
          <c:tx>
            <c:strRef>
              <c:f>'P8'!$O$61</c:f>
              <c:strCache>
                <c:ptCount val="1"/>
                <c:pt idx="0">
                  <c:v>% Change average cash(&gt;=0) 2008-2013</c:v>
                </c:pt>
              </c:strCache>
            </c:strRef>
          </c:tx>
          <c:spPr>
            <a:ln w="25400">
              <a:solidFill>
                <a:srgbClr val="FF0000"/>
              </a:solidFill>
              <a:prstDash val="solid"/>
            </a:ln>
          </c:spPr>
          <c:marker>
            <c:symbol val="none"/>
          </c:marker>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'P8'!$P$61:$W$61</c:f>
              <c:numCache>
                <c:formatCode>0%</c:formatCode>
                <c:ptCount val="8"/>
                <c:pt idx="0">
                  <c:v>-3.9251661494137204E-2</c:v>
                </c:pt>
                <c:pt idx="1">
                  <c:v>3.3818268248159915E-2</c:v>
                </c:pt>
                <c:pt idx="2">
                  <c:v>0.21019238360017661</c:v>
                </c:pt>
                <c:pt idx="3">
                  <c:v>0.8383096788479687</c:v>
                </c:pt>
                <c:pt idx="5">
                  <c:v>1.7595839632424688E-2</c:v>
                </c:pt>
                <c:pt idx="6">
                  <c:v>6.3557019016915517E-2</c:v>
                </c:pt>
                <c:pt idx="7">
                  <c:v>0.1435747530757053</c:v>
                </c:pt>
              </c:numCache>
            </c:numRef>
          </c:val>
          <c:smooth val="0"/>
        </c:ser>
        <c:ser>
          <c:idx val="1"/>
          <c:order val="1"/>
          <c:tx>
            <c:strRef>
              <c:f>'P8'!$O$62</c:f>
              <c:strCache>
                <c:ptCount val="1"/>
                <c:pt idx="0">
                  <c:v>% Change ratio cash/turnover 2008-2013</c:v>
                </c:pt>
              </c:strCache>
            </c:strRef>
          </c:tx>
          <c:spPr>
            <a:ln w="25400">
              <a:solidFill>
                <a:srgbClr val="002060"/>
              </a:solidFill>
              <a:prstDash val="solid"/>
            </a:ln>
          </c:spPr>
          <c:marker>
            <c:symbol val="none"/>
          </c:marker>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'P8'!$P$62:$W$62</c:f>
              <c:numCache>
                <c:formatCode>0%</c:formatCode>
                <c:ptCount val="8"/>
                <c:pt idx="0">
                  <c:v>8.6125466849483856E-2</c:v>
                </c:pt>
                <c:pt idx="1">
                  <c:v>-3.989701694557922E-2</c:v>
                </c:pt>
                <c:pt idx="2">
                  <c:v>0.12750625705067919</c:v>
                </c:pt>
                <c:pt idx="3">
                  <c:v>0.49131330392731126</c:v>
                </c:pt>
                <c:pt idx="5">
                  <c:v>2.5373888636038487E-4</c:v>
                </c:pt>
                <c:pt idx="6">
                  <c:v>9.4425320666450541E-2</c:v>
                </c:pt>
                <c:pt idx="7">
                  <c:v>0.14670250077752164</c:v>
                </c:pt>
              </c:numCache>
            </c:numRef>
          </c:val>
          <c:smooth val="0"/>
        </c:ser>
        <c:dLbls>
          <c:showLegendKey val="0"/>
          <c:showVal val="0"/>
          <c:showCatName val="0"/>
          <c:showSerName val="0"/>
          <c:showPercent val="0"/>
          <c:showBubbleSize val="0"/>
        </c:dLbls>
        <c:marker val="1"/>
        <c:smooth val="0"/>
        <c:axId val="106491904"/>
        <c:axId val="106469248"/>
      </c:lineChart>
      <c:catAx>
        <c:axId val="106436864"/>
        <c:scaling>
          <c:orientation val="minMax"/>
        </c:scaling>
        <c:delete val="0"/>
        <c:axPos val="b"/>
        <c:numFmt formatCode="General" sourceLinked="0"/>
        <c:majorTickMark val="out"/>
        <c:minorTickMark val="none"/>
        <c:tickLblPos val="nextTo"/>
        <c:crossAx val="106467328"/>
        <c:crosses val="autoZero"/>
        <c:auto val="1"/>
        <c:lblAlgn val="ctr"/>
        <c:lblOffset val="100"/>
        <c:noMultiLvlLbl val="0"/>
      </c:catAx>
      <c:valAx>
        <c:axId val="106467328"/>
        <c:scaling>
          <c:orientation val="minMax"/>
          <c:max val="180000000000"/>
          <c:min val="-20000000000"/>
        </c:scaling>
        <c:delete val="0"/>
        <c:axPos val="l"/>
        <c:title>
          <c:tx>
            <c:rich>
              <a:bodyPr/>
              <a:lstStyle/>
              <a:p>
                <a:pPr>
                  <a:defRPr/>
                </a:pPr>
                <a:r>
                  <a:rPr lang="en-GB"/>
                  <a:t>Stock of cash  (£Bn) 2013 / No</a:t>
                </a:r>
                <a:r>
                  <a:rPr lang="en-GB" baseline="0"/>
                  <a:t> of</a:t>
                </a:r>
                <a:r>
                  <a:rPr lang="en-GB"/>
                  <a:t> firms*100,000</a:t>
                </a:r>
              </a:p>
            </c:rich>
          </c:tx>
          <c:layout>
            <c:manualLayout>
              <c:xMode val="edge"/>
              <c:yMode val="edge"/>
              <c:x val="1.3902978418306237E-2"/>
              <c:y val="0.10575430297882593"/>
            </c:manualLayout>
          </c:layout>
          <c:overlay val="0"/>
          <c:spPr>
            <a:effectLst/>
          </c:spPr>
        </c:title>
        <c:numFmt formatCode="#,##0,,," sourceLinked="1"/>
        <c:majorTickMark val="out"/>
        <c:minorTickMark val="none"/>
        <c:tickLblPos val="nextTo"/>
        <c:crossAx val="106436864"/>
        <c:crosses val="autoZero"/>
        <c:crossBetween val="between"/>
        <c:majorUnit val="20000000000"/>
        <c:minorUnit val="4000000000"/>
      </c:valAx>
      <c:valAx>
        <c:axId val="106469248"/>
        <c:scaling>
          <c:orientation val="minMax"/>
        </c:scaling>
        <c:delete val="0"/>
        <c:axPos val="r"/>
        <c:title>
          <c:tx>
            <c:strRef>
              <c:f>'P8'!$O$59</c:f>
              <c:strCache>
                <c:ptCount val="1"/>
                <c:pt idx="0">
                  <c:v>% Change 2008-2013</c:v>
                </c:pt>
              </c:strCache>
            </c:strRef>
          </c:tx>
          <c:overlay val="0"/>
          <c:txPr>
            <a:bodyPr rot="-5400000" vert="horz"/>
            <a:lstStyle/>
            <a:p>
              <a:pPr>
                <a:defRPr/>
              </a:pPr>
              <a:endParaRPr lang="en-US"/>
            </a:p>
          </c:txPr>
        </c:title>
        <c:numFmt formatCode="0%" sourceLinked="1"/>
        <c:majorTickMark val="out"/>
        <c:minorTickMark val="none"/>
        <c:tickLblPos val="nextTo"/>
        <c:crossAx val="106491904"/>
        <c:crosses val="max"/>
        <c:crossBetween val="between"/>
      </c:valAx>
      <c:catAx>
        <c:axId val="106491904"/>
        <c:scaling>
          <c:orientation val="minMax"/>
        </c:scaling>
        <c:delete val="1"/>
        <c:axPos val="b"/>
        <c:numFmt formatCode="General" sourceLinked="1"/>
        <c:majorTickMark val="out"/>
        <c:minorTickMark val="none"/>
        <c:tickLblPos val="nextTo"/>
        <c:crossAx val="106469248"/>
        <c:crosses val="autoZero"/>
        <c:auto val="1"/>
        <c:lblAlgn val="ctr"/>
        <c:lblOffset val="100"/>
        <c:noMultiLvlLbl val="0"/>
      </c:catAx>
      <c:spPr>
        <a:noFill/>
        <a:ln w="25400">
          <a:noFill/>
        </a:ln>
      </c:spPr>
    </c:plotArea>
    <c:legend>
      <c:legendPos val="b"/>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4699439567346E-2"/>
          <c:y val="4.3329395843141209E-2"/>
          <c:w val="0.79230787567439809"/>
          <c:h val="0.80656343584461332"/>
        </c:manualLayout>
      </c:layout>
      <c:barChart>
        <c:barDir val="col"/>
        <c:grouping val="clustered"/>
        <c:varyColors val="0"/>
        <c:ser>
          <c:idx val="3"/>
          <c:order val="2"/>
          <c:tx>
            <c:strRef>
              <c:f>'P8'!$O$64</c:f>
              <c:strCache>
                <c:ptCount val="1"/>
                <c:pt idx="0">
                  <c:v>Stock of cash 2013 (£Bn) </c:v>
                </c:pt>
              </c:strCache>
            </c:strRef>
          </c:tx>
          <c:invertIfNegative val="0"/>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'P8'!$P$64:$W$64</c:f>
              <c:numCache>
                <c:formatCode>#,##0,,,</c:formatCode>
                <c:ptCount val="8"/>
                <c:pt idx="0">
                  <c:v>34500697836.149696</c:v>
                </c:pt>
                <c:pt idx="1">
                  <c:v>19365031062.192802</c:v>
                </c:pt>
                <c:pt idx="2">
                  <c:v>4655732742.3706989</c:v>
                </c:pt>
                <c:pt idx="3">
                  <c:v>1422210195.7665</c:v>
                </c:pt>
                <c:pt idx="5">
                  <c:v>28185045061.675594</c:v>
                </c:pt>
                <c:pt idx="6">
                  <c:v>21202454119.510998</c:v>
                </c:pt>
                <c:pt idx="7">
                  <c:v>118541719550.37471</c:v>
                </c:pt>
              </c:numCache>
            </c:numRef>
          </c:val>
        </c:ser>
        <c:dLbls>
          <c:showLegendKey val="0"/>
          <c:showVal val="0"/>
          <c:showCatName val="0"/>
          <c:showSerName val="0"/>
          <c:showPercent val="0"/>
          <c:showBubbleSize val="0"/>
        </c:dLbls>
        <c:gapWidth val="150"/>
        <c:axId val="106261888"/>
        <c:axId val="106260352"/>
      </c:barChart>
      <c:lineChart>
        <c:grouping val="standard"/>
        <c:varyColors val="0"/>
        <c:ser>
          <c:idx val="0"/>
          <c:order val="0"/>
          <c:tx>
            <c:strRef>
              <c:f>'P8'!$O$61</c:f>
              <c:strCache>
                <c:ptCount val="1"/>
                <c:pt idx="0">
                  <c:v>% Change average cash(&gt;=0) 2008-2013</c:v>
                </c:pt>
              </c:strCache>
            </c:strRef>
          </c:tx>
          <c:spPr>
            <a:ln w="25400">
              <a:solidFill>
                <a:srgbClr val="FF0000"/>
              </a:solidFill>
              <a:prstDash val="solid"/>
            </a:ln>
          </c:spPr>
          <c:marker>
            <c:symbol val="none"/>
          </c:marker>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'P8'!$P$61:$W$61</c:f>
              <c:numCache>
                <c:formatCode>0%</c:formatCode>
                <c:ptCount val="8"/>
                <c:pt idx="0">
                  <c:v>-3.9251661494137204E-2</c:v>
                </c:pt>
                <c:pt idx="1">
                  <c:v>3.3818268248159915E-2</c:v>
                </c:pt>
                <c:pt idx="2">
                  <c:v>0.21019238360017661</c:v>
                </c:pt>
                <c:pt idx="3">
                  <c:v>0.8383096788479687</c:v>
                </c:pt>
                <c:pt idx="5">
                  <c:v>1.7595839632424688E-2</c:v>
                </c:pt>
                <c:pt idx="6">
                  <c:v>6.3557019016915517E-2</c:v>
                </c:pt>
                <c:pt idx="7">
                  <c:v>0.1435747530757053</c:v>
                </c:pt>
              </c:numCache>
            </c:numRef>
          </c:val>
          <c:smooth val="0"/>
        </c:ser>
        <c:ser>
          <c:idx val="1"/>
          <c:order val="1"/>
          <c:tx>
            <c:strRef>
              <c:f>'P8'!$O$62</c:f>
              <c:strCache>
                <c:ptCount val="1"/>
                <c:pt idx="0">
                  <c:v>% Change ratio cash/turnover 2008-2013</c:v>
                </c:pt>
              </c:strCache>
            </c:strRef>
          </c:tx>
          <c:spPr>
            <a:ln w="25400">
              <a:solidFill>
                <a:srgbClr val="002060"/>
              </a:solidFill>
              <a:prstDash val="solid"/>
            </a:ln>
          </c:spPr>
          <c:marker>
            <c:symbol val="none"/>
          </c:marker>
          <c:cat>
            <c:strRef>
              <c:f>'P8'!$P$60:$W$60</c:f>
              <c:strCache>
                <c:ptCount val="8"/>
                <c:pt idx="0">
                  <c:v>Indep 1-4</c:v>
                </c:pt>
                <c:pt idx="1">
                  <c:v>Indep 5-49</c:v>
                </c:pt>
                <c:pt idx="2">
                  <c:v>Indep 50-249</c:v>
                </c:pt>
                <c:pt idx="3">
                  <c:v>Indep 250+</c:v>
                </c:pt>
                <c:pt idx="5">
                  <c:v>Simple Group</c:v>
                </c:pt>
                <c:pt idx="6">
                  <c:v>Medium Group</c:v>
                </c:pt>
                <c:pt idx="7">
                  <c:v>Complex Group</c:v>
                </c:pt>
              </c:strCache>
            </c:strRef>
          </c:cat>
          <c:val>
            <c:numRef>
              <c:f>'P8'!$P$62:$W$62</c:f>
              <c:numCache>
                <c:formatCode>0%</c:formatCode>
                <c:ptCount val="8"/>
                <c:pt idx="0">
                  <c:v>8.6125466849483856E-2</c:v>
                </c:pt>
                <c:pt idx="1">
                  <c:v>-3.989701694557922E-2</c:v>
                </c:pt>
                <c:pt idx="2">
                  <c:v>0.12750625705067919</c:v>
                </c:pt>
                <c:pt idx="3">
                  <c:v>0.49131330392731126</c:v>
                </c:pt>
                <c:pt idx="5">
                  <c:v>2.5373888636038487E-4</c:v>
                </c:pt>
                <c:pt idx="6">
                  <c:v>9.4425320666450541E-2</c:v>
                </c:pt>
                <c:pt idx="7">
                  <c:v>0.14670250077752164</c:v>
                </c:pt>
              </c:numCache>
            </c:numRef>
          </c:val>
          <c:smooth val="0"/>
        </c:ser>
        <c:dLbls>
          <c:showLegendKey val="0"/>
          <c:showVal val="0"/>
          <c:showCatName val="0"/>
          <c:showSerName val="0"/>
          <c:showPercent val="0"/>
          <c:showBubbleSize val="0"/>
        </c:dLbls>
        <c:marker val="1"/>
        <c:smooth val="0"/>
        <c:axId val="106248448"/>
        <c:axId val="106258432"/>
      </c:lineChart>
      <c:catAx>
        <c:axId val="106248448"/>
        <c:scaling>
          <c:orientation val="minMax"/>
        </c:scaling>
        <c:delete val="0"/>
        <c:axPos val="b"/>
        <c:numFmt formatCode="General" sourceLinked="0"/>
        <c:majorTickMark val="out"/>
        <c:minorTickMark val="none"/>
        <c:tickLblPos val="nextTo"/>
        <c:crossAx val="106258432"/>
        <c:crosses val="autoZero"/>
        <c:auto val="1"/>
        <c:lblAlgn val="ctr"/>
        <c:lblOffset val="100"/>
        <c:noMultiLvlLbl val="0"/>
      </c:catAx>
      <c:valAx>
        <c:axId val="106258432"/>
        <c:scaling>
          <c:orientation val="minMax"/>
        </c:scaling>
        <c:delete val="0"/>
        <c:axPos val="l"/>
        <c:title>
          <c:tx>
            <c:strRef>
              <c:f>'P8'!$O$59</c:f>
              <c:strCache>
                <c:ptCount val="1"/>
                <c:pt idx="0">
                  <c:v>% Change 2008-2013</c:v>
                </c:pt>
              </c:strCache>
            </c:strRef>
          </c:tx>
          <c:layout>
            <c:manualLayout>
              <c:xMode val="edge"/>
              <c:yMode val="edge"/>
              <c:x val="1.6762800565516447E-2"/>
              <c:y val="0.31930969324827102"/>
            </c:manualLayout>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06248448"/>
        <c:crosses val="autoZero"/>
        <c:crossBetween val="between"/>
      </c:valAx>
      <c:valAx>
        <c:axId val="106260352"/>
        <c:scaling>
          <c:orientation val="minMax"/>
        </c:scaling>
        <c:delete val="0"/>
        <c:axPos val="r"/>
        <c:numFmt formatCode="#,##0,,," sourceLinked="1"/>
        <c:majorTickMark val="out"/>
        <c:minorTickMark val="none"/>
        <c:tickLblPos val="nextTo"/>
        <c:crossAx val="106261888"/>
        <c:crosses val="max"/>
        <c:crossBetween val="between"/>
      </c:valAx>
      <c:catAx>
        <c:axId val="106261888"/>
        <c:scaling>
          <c:orientation val="minMax"/>
        </c:scaling>
        <c:delete val="1"/>
        <c:axPos val="b"/>
        <c:numFmt formatCode="General" sourceLinked="1"/>
        <c:majorTickMark val="out"/>
        <c:minorTickMark val="none"/>
        <c:tickLblPos val="nextTo"/>
        <c:crossAx val="106260352"/>
        <c:crosses val="autoZero"/>
        <c:auto val="1"/>
        <c:lblAlgn val="ctr"/>
        <c:lblOffset val="100"/>
        <c:noMultiLvlLbl val="0"/>
      </c:catAx>
      <c:spPr>
        <a:noFill/>
        <a:ln w="25400">
          <a:no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'P9'!$Z$79</c:f>
          <c:strCache>
            <c:ptCount val="1"/>
            <c:pt idx="0">
              <c:v>Indexed ratio cash/turnover</c:v>
            </c:pt>
          </c:strCache>
        </c:strRef>
      </c:tx>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7.4777151666662503E-2"/>
          <c:y val="0.12740147473349681"/>
          <c:w val="0.76791089012335823"/>
          <c:h val="0.76928169720341566"/>
        </c:manualLayout>
      </c:layout>
      <c:lineChart>
        <c:grouping val="standard"/>
        <c:varyColors val="0"/>
        <c:ser>
          <c:idx val="1"/>
          <c:order val="0"/>
          <c:tx>
            <c:strRef>
              <c:f>'P9'!$K$82</c:f>
              <c:strCache>
                <c:ptCount val="1"/>
                <c:pt idx="0">
                  <c:v>Indep 1-4</c:v>
                </c:pt>
              </c:strCache>
            </c:strRef>
          </c:tx>
          <c:spPr>
            <a:ln>
              <a:solidFill>
                <a:schemeClr val="accent3"/>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'P9'!$S$82:$X$82</c:f>
              <c:numCache>
                <c:formatCode>#,##0</c:formatCode>
                <c:ptCount val="6"/>
                <c:pt idx="0">
                  <c:v>100</c:v>
                </c:pt>
                <c:pt idx="1">
                  <c:v>110.3450999268312</c:v>
                </c:pt>
                <c:pt idx="2">
                  <c:v>110.60393650057073</c:v>
                </c:pt>
                <c:pt idx="3">
                  <c:v>112.4501480930256</c:v>
                </c:pt>
                <c:pt idx="4">
                  <c:v>92.098247104624676</c:v>
                </c:pt>
                <c:pt idx="5">
                  <c:v>108.61254668494831</c:v>
                </c:pt>
              </c:numCache>
            </c:numRef>
          </c:val>
          <c:smooth val="0"/>
        </c:ser>
        <c:ser>
          <c:idx val="2"/>
          <c:order val="1"/>
          <c:tx>
            <c:strRef>
              <c:f>'P9'!$K$83</c:f>
              <c:strCache>
                <c:ptCount val="1"/>
                <c:pt idx="0">
                  <c:v>Indep 5-49</c:v>
                </c:pt>
              </c:strCache>
            </c:strRef>
          </c:tx>
          <c:spPr>
            <a:ln>
              <a:solidFill>
                <a:schemeClr val="tx2"/>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'P9'!$S$83:$X$83</c:f>
              <c:numCache>
                <c:formatCode>#,##0</c:formatCode>
                <c:ptCount val="6"/>
                <c:pt idx="0">
                  <c:v>100</c:v>
                </c:pt>
                <c:pt idx="1">
                  <c:v>104.00861080341375</c:v>
                </c:pt>
                <c:pt idx="2">
                  <c:v>100.76812726512304</c:v>
                </c:pt>
                <c:pt idx="3">
                  <c:v>101.62689851940793</c:v>
                </c:pt>
                <c:pt idx="4">
                  <c:v>93.641081016811782</c:v>
                </c:pt>
                <c:pt idx="5">
                  <c:v>96.010298305442063</c:v>
                </c:pt>
              </c:numCache>
            </c:numRef>
          </c:val>
          <c:smooth val="0"/>
        </c:ser>
        <c:ser>
          <c:idx val="3"/>
          <c:order val="2"/>
          <c:tx>
            <c:strRef>
              <c:f>'P9'!$K$84</c:f>
              <c:strCache>
                <c:ptCount val="1"/>
                <c:pt idx="0">
                  <c:v>Indep 50-249</c:v>
                </c:pt>
              </c:strCache>
            </c:strRef>
          </c:tx>
          <c:spPr>
            <a:ln>
              <a:solidFill>
                <a:schemeClr val="tx2"/>
              </a:solidFill>
              <a:prstDash val="sysDash"/>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'P9'!$S$84:$X$84</c:f>
              <c:numCache>
                <c:formatCode>#,##0</c:formatCode>
                <c:ptCount val="6"/>
                <c:pt idx="0">
                  <c:v>100</c:v>
                </c:pt>
                <c:pt idx="1">
                  <c:v>106.08224494395769</c:v>
                </c:pt>
                <c:pt idx="2">
                  <c:v>112.2068174667766</c:v>
                </c:pt>
                <c:pt idx="3">
                  <c:v>110.96414676045127</c:v>
                </c:pt>
                <c:pt idx="4">
                  <c:v>128.11970507985808</c:v>
                </c:pt>
                <c:pt idx="5">
                  <c:v>112.75062570506812</c:v>
                </c:pt>
              </c:numCache>
            </c:numRef>
          </c:val>
          <c:smooth val="0"/>
        </c:ser>
        <c:ser>
          <c:idx val="4"/>
          <c:order val="3"/>
          <c:tx>
            <c:strRef>
              <c:f>'P9'!$K$85</c:f>
              <c:strCache>
                <c:ptCount val="1"/>
                <c:pt idx="0">
                  <c:v>Indep 250+</c:v>
                </c:pt>
              </c:strCache>
            </c:strRef>
          </c:tx>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'P9'!$S$85:$X$85</c:f>
              <c:numCache>
                <c:formatCode>#,##0</c:formatCode>
                <c:ptCount val="6"/>
                <c:pt idx="0">
                  <c:v>100</c:v>
                </c:pt>
                <c:pt idx="1">
                  <c:v>119.37164713361712</c:v>
                </c:pt>
                <c:pt idx="2">
                  <c:v>118.73170087300899</c:v>
                </c:pt>
                <c:pt idx="3">
                  <c:v>125.52180323179866</c:v>
                </c:pt>
                <c:pt idx="4">
                  <c:v>138.45072732475344</c:v>
                </c:pt>
                <c:pt idx="5">
                  <c:v>149.13133039273114</c:v>
                </c:pt>
              </c:numCache>
            </c:numRef>
          </c:val>
          <c:smooth val="0"/>
        </c:ser>
        <c:ser>
          <c:idx val="5"/>
          <c:order val="4"/>
          <c:tx>
            <c:strRef>
              <c:f>'P9'!$K$86</c:f>
              <c:strCache>
                <c:ptCount val="1"/>
                <c:pt idx="0">
                  <c:v>Simple group</c:v>
                </c:pt>
              </c:strCache>
            </c:strRef>
          </c:tx>
          <c:spPr>
            <a:ln>
              <a:solidFill>
                <a:schemeClr val="accent6">
                  <a:lumMod val="75000"/>
                </a:schemeClr>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'P9'!$S$86:$X$86</c:f>
              <c:numCache>
                <c:formatCode>#,##0</c:formatCode>
                <c:ptCount val="6"/>
                <c:pt idx="0">
                  <c:v>100</c:v>
                </c:pt>
                <c:pt idx="1">
                  <c:v>104.97919692307737</c:v>
                </c:pt>
                <c:pt idx="2">
                  <c:v>104.11018901570064</c:v>
                </c:pt>
                <c:pt idx="3">
                  <c:v>113.82824147630211</c:v>
                </c:pt>
                <c:pt idx="4">
                  <c:v>95.707372010965528</c:v>
                </c:pt>
                <c:pt idx="5">
                  <c:v>100.02537388863614</c:v>
                </c:pt>
              </c:numCache>
            </c:numRef>
          </c:val>
          <c:smooth val="0"/>
        </c:ser>
        <c:ser>
          <c:idx val="6"/>
          <c:order val="5"/>
          <c:tx>
            <c:strRef>
              <c:f>'P9'!$K$87</c:f>
              <c:strCache>
                <c:ptCount val="1"/>
                <c:pt idx="0">
                  <c:v>Medium group</c:v>
                </c:pt>
              </c:strCache>
            </c:strRef>
          </c:tx>
          <c:spPr>
            <a:ln>
              <a:solidFill>
                <a:srgbClr val="FF0000"/>
              </a:solidFill>
              <a:prstDash val="sysDash"/>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'P9'!$S$87:$X$87</c:f>
              <c:numCache>
                <c:formatCode>#,##0</c:formatCode>
                <c:ptCount val="6"/>
                <c:pt idx="0">
                  <c:v>99.999999999999986</c:v>
                </c:pt>
                <c:pt idx="1">
                  <c:v>102.83004128715616</c:v>
                </c:pt>
                <c:pt idx="2">
                  <c:v>113.10840708297238</c:v>
                </c:pt>
                <c:pt idx="3">
                  <c:v>116.28671749130415</c:v>
                </c:pt>
                <c:pt idx="4">
                  <c:v>115.63054291808395</c:v>
                </c:pt>
                <c:pt idx="5">
                  <c:v>109.44253206664504</c:v>
                </c:pt>
              </c:numCache>
            </c:numRef>
          </c:val>
          <c:smooth val="0"/>
        </c:ser>
        <c:ser>
          <c:idx val="7"/>
          <c:order val="6"/>
          <c:tx>
            <c:strRef>
              <c:f>'P9'!$K$88</c:f>
              <c:strCache>
                <c:ptCount val="1"/>
                <c:pt idx="0">
                  <c:v>Complex group</c:v>
                </c:pt>
              </c:strCache>
            </c:strRef>
          </c:tx>
          <c:spPr>
            <a:ln>
              <a:solidFill>
                <a:srgbClr val="FF0000"/>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'P9'!$S$88:$X$88</c:f>
              <c:numCache>
                <c:formatCode>#,##0</c:formatCode>
                <c:ptCount val="6"/>
                <c:pt idx="0">
                  <c:v>100</c:v>
                </c:pt>
                <c:pt idx="1">
                  <c:v>102.52826670073905</c:v>
                </c:pt>
                <c:pt idx="2">
                  <c:v>113.35299062579418</c:v>
                </c:pt>
                <c:pt idx="3">
                  <c:v>117.83807578913677</c:v>
                </c:pt>
                <c:pt idx="4">
                  <c:v>102.61108323684446</c:v>
                </c:pt>
                <c:pt idx="5">
                  <c:v>114.67025007775229</c:v>
                </c:pt>
              </c:numCache>
            </c:numRef>
          </c:val>
          <c:smooth val="0"/>
        </c:ser>
        <c:dLbls>
          <c:showLegendKey val="0"/>
          <c:showVal val="0"/>
          <c:showCatName val="0"/>
          <c:showSerName val="0"/>
          <c:showPercent val="0"/>
          <c:showBubbleSize val="0"/>
        </c:dLbls>
        <c:marker val="1"/>
        <c:smooth val="0"/>
        <c:axId val="109660416"/>
        <c:axId val="109666304"/>
      </c:lineChart>
      <c:catAx>
        <c:axId val="109660416"/>
        <c:scaling>
          <c:orientation val="minMax"/>
        </c:scaling>
        <c:delete val="0"/>
        <c:axPos val="b"/>
        <c:numFmt formatCode="General" sourceLinked="1"/>
        <c:majorTickMark val="out"/>
        <c:minorTickMark val="none"/>
        <c:tickLblPos val="nextTo"/>
        <c:crossAx val="109666304"/>
        <c:crosses val="autoZero"/>
        <c:auto val="1"/>
        <c:lblAlgn val="ctr"/>
        <c:lblOffset val="100"/>
        <c:noMultiLvlLbl val="0"/>
      </c:catAx>
      <c:valAx>
        <c:axId val="109666304"/>
        <c:scaling>
          <c:orientation val="minMax"/>
          <c:max val="190"/>
          <c:min val="80"/>
        </c:scaling>
        <c:delete val="0"/>
        <c:axPos val="l"/>
        <c:majorGridlines/>
        <c:title>
          <c:tx>
            <c:strRef>
              <c:f>'P9'!$Z$79</c:f>
              <c:strCache>
                <c:ptCount val="1"/>
                <c:pt idx="0">
                  <c:v>Indexed ratio cash/turnover</c:v>
                </c:pt>
              </c:strCache>
            </c:strRef>
          </c:tx>
          <c:layout>
            <c:manualLayout>
              <c:xMode val="edge"/>
              <c:yMode val="edge"/>
              <c:x val="6.360548072195841E-3"/>
              <c:y val="0.21516524579203442"/>
            </c:manualLayout>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09660416"/>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'P9'!$Z$99</c:f>
          <c:strCache>
            <c:ptCount val="1"/>
            <c:pt idx="0">
              <c:v>Indexed average cash</c:v>
            </c:pt>
          </c:strCache>
        </c:strRef>
      </c:tx>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8.1775139878573488E-2"/>
          <c:y val="0.11198315326863212"/>
          <c:w val="0.76706735155959582"/>
          <c:h val="0.76928169720341566"/>
        </c:manualLayout>
      </c:layout>
      <c:lineChart>
        <c:grouping val="standard"/>
        <c:varyColors val="0"/>
        <c:ser>
          <c:idx val="1"/>
          <c:order val="0"/>
          <c:tx>
            <c:strRef>
              <c:f>'P9'!$K$103</c:f>
              <c:strCache>
                <c:ptCount val="1"/>
                <c:pt idx="0">
                  <c:v>Indep 1-4</c:v>
                </c:pt>
              </c:strCache>
            </c:strRef>
          </c:tx>
          <c:spPr>
            <a:ln>
              <a:solidFill>
                <a:schemeClr val="accent3"/>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'P9'!$S$103:$X$103</c:f>
              <c:numCache>
                <c:formatCode>#,##0</c:formatCode>
                <c:ptCount val="6"/>
                <c:pt idx="0">
                  <c:v>100</c:v>
                </c:pt>
                <c:pt idx="1">
                  <c:v>99.260910471889972</c:v>
                </c:pt>
                <c:pt idx="2">
                  <c:v>103.56332366601158</c:v>
                </c:pt>
                <c:pt idx="3">
                  <c:v>99.506451961945672</c:v>
                </c:pt>
                <c:pt idx="4">
                  <c:v>98.387746452443992</c:v>
                </c:pt>
                <c:pt idx="5">
                  <c:v>95.804980470889888</c:v>
                </c:pt>
              </c:numCache>
            </c:numRef>
          </c:val>
          <c:smooth val="0"/>
        </c:ser>
        <c:ser>
          <c:idx val="2"/>
          <c:order val="1"/>
          <c:tx>
            <c:strRef>
              <c:f>'P9'!$K$104</c:f>
              <c:strCache>
                <c:ptCount val="1"/>
                <c:pt idx="0">
                  <c:v>Indep 5-49</c:v>
                </c:pt>
              </c:strCache>
            </c:strRef>
          </c:tx>
          <c:spPr>
            <a:ln>
              <a:solidFill>
                <a:schemeClr val="accent1"/>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'P9'!$S$104:$X$104</c:f>
              <c:numCache>
                <c:formatCode>#,##0</c:formatCode>
                <c:ptCount val="6"/>
                <c:pt idx="0">
                  <c:v>100</c:v>
                </c:pt>
                <c:pt idx="1">
                  <c:v>101.78059807772145</c:v>
                </c:pt>
                <c:pt idx="2">
                  <c:v>105.25084540675854</c:v>
                </c:pt>
                <c:pt idx="3">
                  <c:v>101.1696895644949</c:v>
                </c:pt>
                <c:pt idx="4">
                  <c:v>106.161433985223</c:v>
                </c:pt>
                <c:pt idx="5">
                  <c:v>103.23010233581607</c:v>
                </c:pt>
              </c:numCache>
            </c:numRef>
          </c:val>
          <c:smooth val="0"/>
        </c:ser>
        <c:ser>
          <c:idx val="3"/>
          <c:order val="2"/>
          <c:tx>
            <c:strRef>
              <c:f>'P9'!$K$105</c:f>
              <c:strCache>
                <c:ptCount val="1"/>
                <c:pt idx="0">
                  <c:v>Indep 50-249</c:v>
                </c:pt>
              </c:strCache>
            </c:strRef>
          </c:tx>
          <c:spPr>
            <a:ln>
              <a:solidFill>
                <a:schemeClr val="tx2"/>
              </a:solidFill>
              <a:prstDash val="sysDash"/>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'P9'!$S$105:$X$105</c:f>
              <c:numCache>
                <c:formatCode>#,##0</c:formatCode>
                <c:ptCount val="6"/>
                <c:pt idx="0">
                  <c:v>100.00000000000001</c:v>
                </c:pt>
                <c:pt idx="1">
                  <c:v>103.56828636597116</c:v>
                </c:pt>
                <c:pt idx="2">
                  <c:v>111.43867006097858</c:v>
                </c:pt>
                <c:pt idx="3">
                  <c:v>114.27889981181536</c:v>
                </c:pt>
                <c:pt idx="4">
                  <c:v>157.12981574555832</c:v>
                </c:pt>
                <c:pt idx="5">
                  <c:v>120.92036705767273</c:v>
                </c:pt>
              </c:numCache>
            </c:numRef>
          </c:val>
          <c:smooth val="0"/>
        </c:ser>
        <c:ser>
          <c:idx val="4"/>
          <c:order val="3"/>
          <c:tx>
            <c:strRef>
              <c:f>'P9'!$K$106</c:f>
              <c:strCache>
                <c:ptCount val="1"/>
                <c:pt idx="0">
                  <c:v>Indep 250+</c:v>
                </c:pt>
              </c:strCache>
            </c:strRef>
          </c:tx>
          <c:spPr>
            <a:ln>
              <a:solidFill>
                <a:schemeClr val="tx2"/>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'P9'!$S$106:$X$106</c:f>
              <c:numCache>
                <c:formatCode>#,##0</c:formatCode>
                <c:ptCount val="6"/>
                <c:pt idx="0">
                  <c:v>100</c:v>
                </c:pt>
                <c:pt idx="1">
                  <c:v>124.8790201120992</c:v>
                </c:pt>
                <c:pt idx="2">
                  <c:v>124.91823566061377</c:v>
                </c:pt>
                <c:pt idx="3">
                  <c:v>137.41928382863375</c:v>
                </c:pt>
                <c:pt idx="4">
                  <c:v>181.04473270569903</c:v>
                </c:pt>
                <c:pt idx="5">
                  <c:v>183.83096788479679</c:v>
                </c:pt>
              </c:numCache>
            </c:numRef>
          </c:val>
          <c:smooth val="0"/>
        </c:ser>
        <c:ser>
          <c:idx val="5"/>
          <c:order val="4"/>
          <c:tx>
            <c:strRef>
              <c:f>'P9'!$K$107</c:f>
              <c:strCache>
                <c:ptCount val="1"/>
                <c:pt idx="0">
                  <c:v>Simple group</c:v>
                </c:pt>
              </c:strCache>
            </c:strRef>
          </c:tx>
          <c:spPr>
            <a:ln>
              <a:solidFill>
                <a:schemeClr val="accent6">
                  <a:lumMod val="75000"/>
                </a:schemeClr>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'P9'!$S$107:$X$107</c:f>
              <c:numCache>
                <c:formatCode>#,##0</c:formatCode>
                <c:ptCount val="6"/>
                <c:pt idx="0">
                  <c:v>100</c:v>
                </c:pt>
                <c:pt idx="1">
                  <c:v>107.43693526030685</c:v>
                </c:pt>
                <c:pt idx="2">
                  <c:v>100.56133025414755</c:v>
                </c:pt>
                <c:pt idx="3">
                  <c:v>97.714940061679272</c:v>
                </c:pt>
                <c:pt idx="4">
                  <c:v>88.46435515568983</c:v>
                </c:pt>
                <c:pt idx="5">
                  <c:v>101.63900606470732</c:v>
                </c:pt>
              </c:numCache>
            </c:numRef>
          </c:val>
          <c:smooth val="0"/>
        </c:ser>
        <c:ser>
          <c:idx val="6"/>
          <c:order val="5"/>
          <c:tx>
            <c:strRef>
              <c:f>'P9'!$K$108</c:f>
              <c:strCache>
                <c:ptCount val="1"/>
                <c:pt idx="0">
                  <c:v>Medium group</c:v>
                </c:pt>
              </c:strCache>
            </c:strRef>
          </c:tx>
          <c:spPr>
            <a:ln>
              <a:solidFill>
                <a:srgbClr val="FF0000"/>
              </a:solidFill>
              <a:prstDash val="sysDash"/>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'P9'!$S$108:$X$108</c:f>
              <c:numCache>
                <c:formatCode>#,##0</c:formatCode>
                <c:ptCount val="6"/>
                <c:pt idx="0">
                  <c:v>100</c:v>
                </c:pt>
                <c:pt idx="1">
                  <c:v>95.191647265021516</c:v>
                </c:pt>
                <c:pt idx="2">
                  <c:v>128.61314918126462</c:v>
                </c:pt>
                <c:pt idx="3">
                  <c:v>105.22457197655606</c:v>
                </c:pt>
                <c:pt idx="4">
                  <c:v>99.029805708592363</c:v>
                </c:pt>
                <c:pt idx="5">
                  <c:v>106.26874858817349</c:v>
                </c:pt>
              </c:numCache>
            </c:numRef>
          </c:val>
          <c:smooth val="0"/>
        </c:ser>
        <c:ser>
          <c:idx val="7"/>
          <c:order val="6"/>
          <c:tx>
            <c:strRef>
              <c:f>'P9'!$K$109</c:f>
              <c:strCache>
                <c:ptCount val="1"/>
                <c:pt idx="0">
                  <c:v>Complex group</c:v>
                </c:pt>
              </c:strCache>
            </c:strRef>
          </c:tx>
          <c:spPr>
            <a:ln>
              <a:solidFill>
                <a:srgbClr val="FF0000"/>
              </a:solidFill>
            </a:ln>
          </c:spPr>
          <c:marker>
            <c:symbol val="none"/>
          </c:marker>
          <c:cat>
            <c:numRef>
              <c:f>'P9'!$S$69:$X$69</c:f>
              <c:numCache>
                <c:formatCode>General</c:formatCode>
                <c:ptCount val="6"/>
                <c:pt idx="0">
                  <c:v>2008</c:v>
                </c:pt>
                <c:pt idx="1">
                  <c:v>2009</c:v>
                </c:pt>
                <c:pt idx="2">
                  <c:v>2010</c:v>
                </c:pt>
                <c:pt idx="3">
                  <c:v>2011</c:v>
                </c:pt>
                <c:pt idx="4">
                  <c:v>2012</c:v>
                </c:pt>
                <c:pt idx="5">
                  <c:v>2013</c:v>
                </c:pt>
              </c:numCache>
            </c:numRef>
          </c:cat>
          <c:val>
            <c:numRef>
              <c:f>'P9'!$S$109:$X$109</c:f>
              <c:numCache>
                <c:formatCode>#,##0</c:formatCode>
                <c:ptCount val="6"/>
                <c:pt idx="0">
                  <c:v>100</c:v>
                </c:pt>
                <c:pt idx="1">
                  <c:v>100.6925441762741</c:v>
                </c:pt>
                <c:pt idx="2">
                  <c:v>116.83722811640648</c:v>
                </c:pt>
                <c:pt idx="3">
                  <c:v>121.69600521742997</c:v>
                </c:pt>
                <c:pt idx="4">
                  <c:v>103.77967352066173</c:v>
                </c:pt>
                <c:pt idx="5">
                  <c:v>114.15534746784365</c:v>
                </c:pt>
              </c:numCache>
            </c:numRef>
          </c:val>
          <c:smooth val="0"/>
        </c:ser>
        <c:dLbls>
          <c:showLegendKey val="0"/>
          <c:showVal val="0"/>
          <c:showCatName val="0"/>
          <c:showSerName val="0"/>
          <c:showPercent val="0"/>
          <c:showBubbleSize val="0"/>
        </c:dLbls>
        <c:marker val="1"/>
        <c:smooth val="0"/>
        <c:axId val="110826624"/>
        <c:axId val="110828160"/>
      </c:lineChart>
      <c:catAx>
        <c:axId val="110826624"/>
        <c:scaling>
          <c:orientation val="minMax"/>
        </c:scaling>
        <c:delete val="0"/>
        <c:axPos val="b"/>
        <c:numFmt formatCode="General" sourceLinked="1"/>
        <c:majorTickMark val="out"/>
        <c:minorTickMark val="none"/>
        <c:tickLblPos val="nextTo"/>
        <c:crossAx val="110828160"/>
        <c:crosses val="autoZero"/>
        <c:auto val="1"/>
        <c:lblAlgn val="ctr"/>
        <c:lblOffset val="100"/>
        <c:noMultiLvlLbl val="0"/>
      </c:catAx>
      <c:valAx>
        <c:axId val="110828160"/>
        <c:scaling>
          <c:orientation val="minMax"/>
          <c:max val="190"/>
          <c:min val="80"/>
        </c:scaling>
        <c:delete val="0"/>
        <c:axPos val="l"/>
        <c:majorGridlines/>
        <c:title>
          <c:tx>
            <c:strRef>
              <c:f>'P9'!$Z$99</c:f>
              <c:strCache>
                <c:ptCount val="1"/>
                <c:pt idx="0">
                  <c:v>Indexed average cash</c:v>
                </c:pt>
              </c:strCache>
            </c:strRef>
          </c:tx>
          <c:layout>
            <c:manualLayout>
              <c:xMode val="edge"/>
              <c:yMode val="edge"/>
              <c:x val="1.1771061167767657E-2"/>
              <c:y val="0.28884067434771682"/>
            </c:manualLayout>
          </c:layout>
          <c:overlay val="0"/>
          <c:spPr>
            <a:effectLst/>
          </c:spPr>
          <c:txPr>
            <a:bodyPr/>
            <a:lstStyle/>
            <a:p>
              <a:pPr>
                <a:defRPr sz="1000" u="none" strike="noStrike" baseline="0">
                  <a:latin typeface="Arial"/>
                  <a:ea typeface="Arial"/>
                  <a:cs typeface="Arial"/>
                </a:defRPr>
              </a:pPr>
              <a:endParaRPr lang="en-US"/>
            </a:p>
          </c:txPr>
        </c:title>
        <c:numFmt formatCode="#,##0" sourceLinked="1"/>
        <c:majorTickMark val="out"/>
        <c:minorTickMark val="none"/>
        <c:tickLblPos val="nextTo"/>
        <c:crossAx val="110826624"/>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'P9'!$W$4</c:f>
          <c:strCache>
            <c:ptCount val="1"/>
            <c:pt idx="0">
              <c:v>Ratio cash/totass</c:v>
            </c:pt>
          </c:strCache>
        </c:strRef>
      </c:tx>
      <c:layout>
        <c:manualLayout>
          <c:xMode val="edge"/>
          <c:yMode val="edge"/>
          <c:x val="0.40615865558497405"/>
          <c:y val="2.7777777777777776E-2"/>
        </c:manualLayout>
      </c:layout>
      <c:overlay val="0"/>
      <c:spPr>
        <a:effectLst/>
      </c:spPr>
      <c:txPr>
        <a:bodyPr/>
        <a:lstStyle/>
        <a:p>
          <a:pPr>
            <a:defRPr sz="1200" u="none" strike="noStrike" baseline="0">
              <a:latin typeface="Arial"/>
              <a:ea typeface="Arial"/>
              <a:cs typeface="Arial"/>
            </a:defRPr>
          </a:pPr>
          <a:endParaRPr lang="en-US"/>
        </a:p>
      </c:txPr>
    </c:title>
    <c:autoTitleDeleted val="0"/>
    <c:plotArea>
      <c:layout>
        <c:manualLayout>
          <c:layoutTarget val="inner"/>
          <c:xMode val="edge"/>
          <c:yMode val="edge"/>
          <c:x val="0.12320007469578097"/>
          <c:y val="0.12457203266258385"/>
          <c:w val="0.6524655150214409"/>
          <c:h val="0.7809083536391862"/>
        </c:manualLayout>
      </c:layout>
      <c:lineChart>
        <c:grouping val="standard"/>
        <c:varyColors val="0"/>
        <c:ser>
          <c:idx val="1"/>
          <c:order val="0"/>
          <c:tx>
            <c:strRef>
              <c:f>'P9'!$K$20</c:f>
              <c:strCache>
                <c:ptCount val="1"/>
                <c:pt idx="0">
                  <c:v>indep 1-4</c:v>
                </c:pt>
              </c:strCache>
            </c:strRef>
          </c:tx>
          <c:spPr>
            <a:ln>
              <a:solidFill>
                <a:schemeClr val="accent3"/>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'P9'!$L$20:$Q$20</c:f>
              <c:numCache>
                <c:formatCode>0.00</c:formatCode>
                <c:ptCount val="6"/>
                <c:pt idx="0">
                  <c:v>0.16628190531831286</c:v>
                </c:pt>
                <c:pt idx="1">
                  <c:v>0.16202653074349443</c:v>
                </c:pt>
                <c:pt idx="2">
                  <c:v>0.16500210270848614</c:v>
                </c:pt>
                <c:pt idx="3">
                  <c:v>0.16021366896245151</c:v>
                </c:pt>
                <c:pt idx="4">
                  <c:v>0.15789522067178324</c:v>
                </c:pt>
                <c:pt idx="5">
                  <c:v>0.17051458617183005</c:v>
                </c:pt>
              </c:numCache>
            </c:numRef>
          </c:val>
          <c:smooth val="0"/>
        </c:ser>
        <c:ser>
          <c:idx val="2"/>
          <c:order val="1"/>
          <c:tx>
            <c:strRef>
              <c:f>'P9'!$K$21</c:f>
              <c:strCache>
                <c:ptCount val="1"/>
                <c:pt idx="0">
                  <c:v>indep 5-49</c:v>
                </c:pt>
              </c:strCache>
            </c:strRef>
          </c:tx>
          <c:spPr>
            <a:ln>
              <a:solidFill>
                <a:schemeClr val="accent1"/>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'P9'!$L$21:$Q$21</c:f>
              <c:numCache>
                <c:formatCode>0.00</c:formatCode>
                <c:ptCount val="6"/>
                <c:pt idx="0">
                  <c:v>0.17971892729045408</c:v>
                </c:pt>
                <c:pt idx="1">
                  <c:v>0.17999793821350188</c:v>
                </c:pt>
                <c:pt idx="2">
                  <c:v>0.18508427059145333</c:v>
                </c:pt>
                <c:pt idx="3">
                  <c:v>0.17938866731869163</c:v>
                </c:pt>
                <c:pt idx="4">
                  <c:v>0.17630450298136008</c:v>
                </c:pt>
                <c:pt idx="5">
                  <c:v>0.18676963380374625</c:v>
                </c:pt>
              </c:numCache>
            </c:numRef>
          </c:val>
          <c:smooth val="0"/>
        </c:ser>
        <c:ser>
          <c:idx val="3"/>
          <c:order val="2"/>
          <c:tx>
            <c:strRef>
              <c:f>'P9'!$K$22</c:f>
              <c:strCache>
                <c:ptCount val="1"/>
                <c:pt idx="0">
                  <c:v>indep 50-249</c:v>
                </c:pt>
              </c:strCache>
            </c:strRef>
          </c:tx>
          <c:spPr>
            <a:ln>
              <a:solidFill>
                <a:schemeClr val="tx2"/>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'P9'!$L$22:$Q$22</c:f>
              <c:numCache>
                <c:formatCode>0.00</c:formatCode>
                <c:ptCount val="6"/>
                <c:pt idx="0">
                  <c:v>0.11088325928119974</c:v>
                </c:pt>
                <c:pt idx="1">
                  <c:v>0.11585036277773678</c:v>
                </c:pt>
                <c:pt idx="2">
                  <c:v>0.12379791968058709</c:v>
                </c:pt>
                <c:pt idx="3">
                  <c:v>0.12375676532027165</c:v>
                </c:pt>
                <c:pt idx="4">
                  <c:v>0.11849797205612304</c:v>
                </c:pt>
                <c:pt idx="5">
                  <c:v>0.12084111944013387</c:v>
                </c:pt>
              </c:numCache>
            </c:numRef>
          </c:val>
          <c:smooth val="0"/>
        </c:ser>
        <c:ser>
          <c:idx val="4"/>
          <c:order val="3"/>
          <c:tx>
            <c:strRef>
              <c:f>'P9'!$K$23</c:f>
              <c:strCache>
                <c:ptCount val="1"/>
                <c:pt idx="0">
                  <c:v>indep 250+</c:v>
                </c:pt>
              </c:strCache>
            </c:strRef>
          </c:tx>
          <c:spPr>
            <a:ln>
              <a:solidFill>
                <a:schemeClr val="tx2"/>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'P9'!$L$23:$Q$23</c:f>
              <c:numCache>
                <c:formatCode>0.00</c:formatCode>
                <c:ptCount val="6"/>
                <c:pt idx="0">
                  <c:v>7.197656475807529E-2</c:v>
                </c:pt>
                <c:pt idx="1">
                  <c:v>7.6823514007137175E-2</c:v>
                </c:pt>
                <c:pt idx="2">
                  <c:v>7.2454946707016327E-2</c:v>
                </c:pt>
                <c:pt idx="3">
                  <c:v>8.0796249874794668E-2</c:v>
                </c:pt>
                <c:pt idx="4">
                  <c:v>8.6991944589893261E-2</c:v>
                </c:pt>
                <c:pt idx="5">
                  <c:v>0.10790376475399127</c:v>
                </c:pt>
              </c:numCache>
            </c:numRef>
          </c:val>
          <c:smooth val="0"/>
        </c:ser>
        <c:ser>
          <c:idx val="6"/>
          <c:order val="4"/>
          <c:tx>
            <c:strRef>
              <c:f>'P9'!$K$24</c:f>
              <c:strCache>
                <c:ptCount val="1"/>
                <c:pt idx="0">
                  <c:v>group simple</c:v>
                </c:pt>
              </c:strCache>
            </c:strRef>
          </c:tx>
          <c:spPr>
            <a:ln>
              <a:solidFill>
                <a:schemeClr val="accent6">
                  <a:lumMod val="75000"/>
                </a:schemeClr>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'P9'!$L$24:$Q$24</c:f>
              <c:numCache>
                <c:formatCode>0.00</c:formatCode>
                <c:ptCount val="6"/>
                <c:pt idx="0">
                  <c:v>0.10149679269139386</c:v>
                </c:pt>
                <c:pt idx="1">
                  <c:v>0.10825162679351956</c:v>
                </c:pt>
                <c:pt idx="2">
                  <c:v>9.7626074285185035E-2</c:v>
                </c:pt>
                <c:pt idx="3">
                  <c:v>9.3462738117841587E-2</c:v>
                </c:pt>
                <c:pt idx="4">
                  <c:v>0.10075390890475704</c:v>
                </c:pt>
                <c:pt idx="5">
                  <c:v>9.6148284953663107E-2</c:v>
                </c:pt>
              </c:numCache>
            </c:numRef>
          </c:val>
          <c:smooth val="0"/>
        </c:ser>
        <c:ser>
          <c:idx val="7"/>
          <c:order val="5"/>
          <c:tx>
            <c:strRef>
              <c:f>'P9'!$K$25</c:f>
              <c:strCache>
                <c:ptCount val="1"/>
                <c:pt idx="0">
                  <c:v>group medium</c:v>
                </c:pt>
              </c:strCache>
            </c:strRef>
          </c:tx>
          <c:spPr>
            <a:ln>
              <a:solidFill>
                <a:srgbClr val="FF0000"/>
              </a:solidFill>
              <a:prstDash val="sysDash"/>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'P9'!$L$25:$Q$25</c:f>
              <c:numCache>
                <c:formatCode>0.00</c:formatCode>
                <c:ptCount val="6"/>
                <c:pt idx="0">
                  <c:v>4.8234535741779744E-2</c:v>
                </c:pt>
                <c:pt idx="1">
                  <c:v>5.9452035678184592E-2</c:v>
                </c:pt>
                <c:pt idx="2">
                  <c:v>6.7378146648091788E-2</c:v>
                </c:pt>
                <c:pt idx="3">
                  <c:v>7.3759212352988296E-2</c:v>
                </c:pt>
                <c:pt idx="4">
                  <c:v>6.5968235675112688E-2</c:v>
                </c:pt>
                <c:pt idx="5">
                  <c:v>7.268232643694271E-2</c:v>
                </c:pt>
              </c:numCache>
            </c:numRef>
          </c:val>
          <c:smooth val="0"/>
        </c:ser>
        <c:ser>
          <c:idx val="8"/>
          <c:order val="6"/>
          <c:tx>
            <c:strRef>
              <c:f>'P9'!$K$26</c:f>
              <c:strCache>
                <c:ptCount val="1"/>
                <c:pt idx="0">
                  <c:v>group complex</c:v>
                </c:pt>
              </c:strCache>
            </c:strRef>
          </c:tx>
          <c:spPr>
            <a:ln>
              <a:solidFill>
                <a:srgbClr val="FF0000"/>
              </a:solidFill>
            </a:ln>
          </c:spPr>
          <c:marker>
            <c:symbol val="none"/>
          </c:marker>
          <c:cat>
            <c:numRef>
              <c:f>'P9'!$L$7:$Q$7</c:f>
              <c:numCache>
                <c:formatCode>General</c:formatCode>
                <c:ptCount val="6"/>
                <c:pt idx="0">
                  <c:v>2008</c:v>
                </c:pt>
                <c:pt idx="1">
                  <c:v>2009</c:v>
                </c:pt>
                <c:pt idx="2">
                  <c:v>2010</c:v>
                </c:pt>
                <c:pt idx="3">
                  <c:v>2011</c:v>
                </c:pt>
                <c:pt idx="4">
                  <c:v>2012</c:v>
                </c:pt>
                <c:pt idx="5">
                  <c:v>2013</c:v>
                </c:pt>
              </c:numCache>
            </c:numRef>
          </c:cat>
          <c:val>
            <c:numRef>
              <c:f>'P9'!$L$26:$Q$26</c:f>
              <c:numCache>
                <c:formatCode>0.00</c:formatCode>
                <c:ptCount val="6"/>
                <c:pt idx="0">
                  <c:v>3.3661625067646063E-2</c:v>
                </c:pt>
                <c:pt idx="1">
                  <c:v>3.1088827663440025E-2</c:v>
                </c:pt>
                <c:pt idx="2">
                  <c:v>3.2148692584932942E-2</c:v>
                </c:pt>
                <c:pt idx="3">
                  <c:v>3.0450902606601164E-2</c:v>
                </c:pt>
                <c:pt idx="4">
                  <c:v>3.3537494542621941E-2</c:v>
                </c:pt>
                <c:pt idx="5">
                  <c:v>3.7800414228735091E-2</c:v>
                </c:pt>
              </c:numCache>
            </c:numRef>
          </c:val>
          <c:smooth val="0"/>
        </c:ser>
        <c:dLbls>
          <c:showLegendKey val="0"/>
          <c:showVal val="0"/>
          <c:showCatName val="0"/>
          <c:showSerName val="0"/>
          <c:showPercent val="0"/>
          <c:showBubbleSize val="0"/>
        </c:dLbls>
        <c:marker val="1"/>
        <c:smooth val="0"/>
        <c:axId val="110882816"/>
        <c:axId val="110884352"/>
      </c:lineChart>
      <c:catAx>
        <c:axId val="110882816"/>
        <c:scaling>
          <c:orientation val="minMax"/>
        </c:scaling>
        <c:delete val="0"/>
        <c:axPos val="b"/>
        <c:numFmt formatCode="General" sourceLinked="1"/>
        <c:majorTickMark val="out"/>
        <c:minorTickMark val="none"/>
        <c:tickLblPos val="nextTo"/>
        <c:crossAx val="110884352"/>
        <c:crosses val="autoZero"/>
        <c:auto val="1"/>
        <c:lblAlgn val="ctr"/>
        <c:lblOffset val="100"/>
        <c:noMultiLvlLbl val="0"/>
      </c:catAx>
      <c:valAx>
        <c:axId val="110884352"/>
        <c:scaling>
          <c:orientation val="minMax"/>
          <c:max val="0.2"/>
        </c:scaling>
        <c:delete val="0"/>
        <c:axPos val="l"/>
        <c:title>
          <c:tx>
            <c:strRef>
              <c:f>'P9'!$W$4</c:f>
              <c:strCache>
                <c:ptCount val="1"/>
                <c:pt idx="0">
                  <c:v>Ratio cash/totass</c:v>
                </c:pt>
              </c:strCache>
            </c:strRef>
          </c:tx>
          <c:layout>
            <c:manualLayout>
              <c:xMode val="edge"/>
              <c:yMode val="edge"/>
              <c:x val="1.2253098587689129E-3"/>
              <c:y val="0.38972799127018443"/>
            </c:manualLayout>
          </c:layout>
          <c:overlay val="0"/>
          <c:spPr>
            <a:effectLst/>
          </c:spPr>
          <c:txPr>
            <a:bodyPr/>
            <a:lstStyle/>
            <a:p>
              <a:pPr>
                <a:defRPr sz="1000" u="none" strike="noStrike" baseline="0">
                  <a:latin typeface="Arial"/>
                  <a:ea typeface="Arial"/>
                  <a:cs typeface="Arial"/>
                </a:defRPr>
              </a:pPr>
              <a:endParaRPr lang="en-US"/>
            </a:p>
          </c:txPr>
        </c:title>
        <c:numFmt formatCode="0%" sourceLinked="0"/>
        <c:majorTickMark val="out"/>
        <c:minorTickMark val="none"/>
        <c:tickLblPos val="nextTo"/>
        <c:crossAx val="110882816"/>
        <c:crosses val="autoZero"/>
        <c:crossBetween val="between"/>
      </c:valAx>
      <c:spPr>
        <a:noFill/>
        <a:ln w="25400">
          <a:noFill/>
        </a:ln>
      </c:spPr>
    </c:plotArea>
    <c:legend>
      <c:legendPos val="r"/>
      <c:layout>
        <c:manualLayout>
          <c:xMode val="edge"/>
          <c:yMode val="edge"/>
          <c:x val="0.73041772507006997"/>
          <c:y val="8.1130295008191911E-2"/>
          <c:w val="0.26690482342036759"/>
          <c:h val="0.6068843800513321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541020</xdr:colOff>
      <xdr:row>0</xdr:row>
      <xdr:rowOff>7620</xdr:rowOff>
    </xdr:from>
    <xdr:to>
      <xdr:col>1</xdr:col>
      <xdr:colOff>2453640</xdr:colOff>
      <xdr:row>2</xdr:row>
      <xdr:rowOff>137160</xdr:rowOff>
    </xdr:to>
    <xdr:pic>
      <xdr:nvPicPr>
        <xdr:cNvPr id="2" name="Picture 1" descr="BIS Department for Business Innovation and Skil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
          <a:ext cx="245364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1109661</xdr:colOff>
      <xdr:row>40</xdr:row>
      <xdr:rowOff>112939</xdr:rowOff>
    </xdr:from>
    <xdr:to>
      <xdr:col>33</xdr:col>
      <xdr:colOff>1369279</xdr:colOff>
      <xdr:row>57</xdr:row>
      <xdr:rowOff>131989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absoluteAnchor>
    <xdr:pos x="136487" y="1096962"/>
    <xdr:ext cx="10139069" cy="2822481"/>
    <xdr:sp macro="" textlink="">
      <xdr:nvSpPr>
        <xdr:cNvPr id="2" name="Content Placeholder 9"/>
        <xdr:cNvSpPr>
          <a:spLocks noGrp="1" noChangeAspect="1"/>
        </xdr:cNvSpPr>
      </xdr:nvSpPr>
      <xdr:spPr bwMode="auto">
        <a:xfrm>
          <a:off x="136487" y="1096962"/>
          <a:ext cx="10139069" cy="2822481"/>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ctr"/>
          <a:r>
            <a:rPr lang="en-GB" sz="1600" b="0">
              <a:solidFill>
                <a:srgbClr val="FF0000"/>
              </a:solidFill>
            </a:rPr>
            <a:t>2 cadres horizontaux dans le template pptx Experian pH</a:t>
          </a:r>
        </a:p>
      </xdr:txBody>
    </xdr:sp>
    <xdr:clientData/>
  </xdr:absoluteAnchor>
  <xdr:twoCellAnchor>
    <xdr:from>
      <xdr:col>31</xdr:col>
      <xdr:colOff>34636</xdr:colOff>
      <xdr:row>3</xdr:row>
      <xdr:rowOff>0</xdr:rowOff>
    </xdr:from>
    <xdr:to>
      <xdr:col>45</xdr:col>
      <xdr:colOff>406977</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17318</xdr:colOff>
      <xdr:row>31</xdr:row>
      <xdr:rowOff>138545</xdr:rowOff>
    </xdr:from>
    <xdr:to>
      <xdr:col>45</xdr:col>
      <xdr:colOff>389659</xdr:colOff>
      <xdr:row>58</xdr:row>
      <xdr:rowOff>138545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123391</xdr:colOff>
      <xdr:row>26</xdr:row>
      <xdr:rowOff>99578</xdr:rowOff>
    </xdr:from>
    <xdr:to>
      <xdr:col>60</xdr:col>
      <xdr:colOff>383164</xdr:colOff>
      <xdr:row>53</xdr:row>
      <xdr:rowOff>99578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138544</xdr:colOff>
      <xdr:row>59</xdr:row>
      <xdr:rowOff>69272</xdr:rowOff>
    </xdr:from>
    <xdr:to>
      <xdr:col>45</xdr:col>
      <xdr:colOff>510885</xdr:colOff>
      <xdr:row>86</xdr:row>
      <xdr:rowOff>69272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430788</xdr:colOff>
      <xdr:row>54</xdr:row>
      <xdr:rowOff>47624</xdr:rowOff>
    </xdr:from>
    <xdr:to>
      <xdr:col>61</xdr:col>
      <xdr:colOff>58447</xdr:colOff>
      <xdr:row>81</xdr:row>
      <xdr:rowOff>47624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69272</xdr:colOff>
      <xdr:row>87</xdr:row>
      <xdr:rowOff>173182</xdr:rowOff>
    </xdr:from>
    <xdr:to>
      <xdr:col>45</xdr:col>
      <xdr:colOff>441613</xdr:colOff>
      <xdr:row>114</xdr:row>
      <xdr:rowOff>173182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396153</xdr:colOff>
      <xdr:row>82</xdr:row>
      <xdr:rowOff>47624</xdr:rowOff>
    </xdr:from>
    <xdr:to>
      <xdr:col>61</xdr:col>
      <xdr:colOff>23812</xdr:colOff>
      <xdr:row>109</xdr:row>
      <xdr:rowOff>47624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536862</xdr:colOff>
      <xdr:row>115</xdr:row>
      <xdr:rowOff>173181</xdr:rowOff>
    </xdr:from>
    <xdr:to>
      <xdr:col>45</xdr:col>
      <xdr:colOff>303067</xdr:colOff>
      <xdr:row>142</xdr:row>
      <xdr:rowOff>173181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79</xdr:col>
      <xdr:colOff>190500</xdr:colOff>
      <xdr:row>21</xdr:row>
      <xdr:rowOff>76200</xdr:rowOff>
    </xdr:from>
    <xdr:to>
      <xdr:col>100</xdr:col>
      <xdr:colOff>266700</xdr:colOff>
      <xdr:row>66</xdr:row>
      <xdr:rowOff>76200</xdr:rowOff>
    </xdr:to>
    <xdr:sp macro="" textlink="">
      <xdr:nvSpPr>
        <xdr:cNvPr id="11" name="TextBox 10"/>
        <xdr:cNvSpPr txBox="1"/>
      </xdr:nvSpPr>
      <xdr:spPr>
        <a:xfrm>
          <a:off x="53225700" y="4076700"/>
          <a:ext cx="12877800" cy="8572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0">
              <a:solidFill>
                <a:schemeClr val="bg1"/>
              </a:solidFill>
            </a:rPr>
            <a:t>Data for bubbles</a:t>
          </a:r>
        </a:p>
      </xdr:txBody>
    </xdr:sp>
    <xdr:clientData/>
  </xdr:twoCellAnchor>
  <xdr:twoCellAnchor>
    <xdr:from>
      <xdr:col>62</xdr:col>
      <xdr:colOff>571500</xdr:colOff>
      <xdr:row>3</xdr:row>
      <xdr:rowOff>38100</xdr:rowOff>
    </xdr:from>
    <xdr:to>
      <xdr:col>118</xdr:col>
      <xdr:colOff>38100</xdr:colOff>
      <xdr:row>174</xdr:row>
      <xdr:rowOff>152400</xdr:rowOff>
    </xdr:to>
    <xdr:sp macro="" textlink="">
      <xdr:nvSpPr>
        <xdr:cNvPr id="12" name="Rectangle 11"/>
        <xdr:cNvSpPr/>
      </xdr:nvSpPr>
      <xdr:spPr>
        <a:xfrm>
          <a:off x="42214800" y="609600"/>
          <a:ext cx="34632900" cy="32689800"/>
        </a:xfrm>
        <a:prstGeom prst="rect">
          <a:avLst/>
        </a:prstGeom>
        <a:noFill/>
        <a:ln w="1270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34636</xdr:colOff>
      <xdr:row>3</xdr:row>
      <xdr:rowOff>0</xdr:rowOff>
    </xdr:from>
    <xdr:to>
      <xdr:col>43</xdr:col>
      <xdr:colOff>406977</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17318</xdr:colOff>
      <xdr:row>31</xdr:row>
      <xdr:rowOff>138545</xdr:rowOff>
    </xdr:from>
    <xdr:to>
      <xdr:col>43</xdr:col>
      <xdr:colOff>389659</xdr:colOff>
      <xdr:row>58</xdr:row>
      <xdr:rowOff>138545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51955</xdr:colOff>
      <xdr:row>31</xdr:row>
      <xdr:rowOff>121225</xdr:rowOff>
    </xdr:from>
    <xdr:to>
      <xdr:col>48</xdr:col>
      <xdr:colOff>424296</xdr:colOff>
      <xdr:row>58</xdr:row>
      <xdr:rowOff>121225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138544</xdr:colOff>
      <xdr:row>59</xdr:row>
      <xdr:rowOff>69272</xdr:rowOff>
    </xdr:from>
    <xdr:to>
      <xdr:col>43</xdr:col>
      <xdr:colOff>510885</xdr:colOff>
      <xdr:row>86</xdr:row>
      <xdr:rowOff>69272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86590</xdr:colOff>
      <xdr:row>59</xdr:row>
      <xdr:rowOff>121227</xdr:rowOff>
    </xdr:from>
    <xdr:to>
      <xdr:col>48</xdr:col>
      <xdr:colOff>458931</xdr:colOff>
      <xdr:row>86</xdr:row>
      <xdr:rowOff>121227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69272</xdr:colOff>
      <xdr:row>87</xdr:row>
      <xdr:rowOff>173182</xdr:rowOff>
    </xdr:from>
    <xdr:to>
      <xdr:col>43</xdr:col>
      <xdr:colOff>441613</xdr:colOff>
      <xdr:row>114</xdr:row>
      <xdr:rowOff>173182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1</xdr:colOff>
      <xdr:row>87</xdr:row>
      <xdr:rowOff>103909</xdr:rowOff>
    </xdr:from>
    <xdr:to>
      <xdr:col>48</xdr:col>
      <xdr:colOff>372342</xdr:colOff>
      <xdr:row>114</xdr:row>
      <xdr:rowOff>103909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536862</xdr:colOff>
      <xdr:row>115</xdr:row>
      <xdr:rowOff>173181</xdr:rowOff>
    </xdr:from>
    <xdr:to>
      <xdr:col>43</xdr:col>
      <xdr:colOff>303067</xdr:colOff>
      <xdr:row>142</xdr:row>
      <xdr:rowOff>173181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37</xdr:col>
      <xdr:colOff>14969</xdr:colOff>
      <xdr:row>32</xdr:row>
      <xdr:rowOff>9527</xdr:rowOff>
    </xdr:from>
    <xdr:to>
      <xdr:col>47</xdr:col>
      <xdr:colOff>8805</xdr:colOff>
      <xdr:row>47</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13608</xdr:colOff>
      <xdr:row>48</xdr:row>
      <xdr:rowOff>0</xdr:rowOff>
    </xdr:from>
    <xdr:to>
      <xdr:col>47</xdr:col>
      <xdr:colOff>0</xdr:colOff>
      <xdr:row>63</xdr:row>
      <xdr:rowOff>13607</xdr:rowOff>
    </xdr:to>
    <xdr:grpSp>
      <xdr:nvGrpSpPr>
        <xdr:cNvPr id="3" name="Group 2"/>
        <xdr:cNvGrpSpPr/>
      </xdr:nvGrpSpPr>
      <xdr:grpSpPr>
        <a:xfrm>
          <a:off x="36985848" y="10698480"/>
          <a:ext cx="10776312" cy="2756807"/>
          <a:chOff x="36199083" y="10639425"/>
          <a:chExt cx="10387692" cy="2871107"/>
        </a:xfrm>
      </xdr:grpSpPr>
      <xdr:graphicFrame macro="">
        <xdr:nvGraphicFramePr>
          <xdr:cNvPr id="4" name="Chart 3"/>
          <xdr:cNvGraphicFramePr>
            <a:graphicFrameLocks/>
          </xdr:cNvGraphicFramePr>
        </xdr:nvGraphicFramePr>
        <xdr:xfrm>
          <a:off x="36199083" y="10639425"/>
          <a:ext cx="10387692" cy="2871107"/>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5" name="Straight Connector 4"/>
          <xdr:cNvCxnSpPr/>
        </xdr:nvCxnSpPr>
        <xdr:spPr>
          <a:xfrm flipH="1">
            <a:off x="36936269" y="11423114"/>
            <a:ext cx="6861364" cy="2401"/>
          </a:xfrm>
          <a:prstGeom prst="line">
            <a:avLst/>
          </a:prstGeom>
          <a:ln>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544603</xdr:colOff>
      <xdr:row>61</xdr:row>
      <xdr:rowOff>163608</xdr:rowOff>
    </xdr:from>
    <xdr:to>
      <xdr:col>31</xdr:col>
      <xdr:colOff>477367</xdr:colOff>
      <xdr:row>61</xdr:row>
      <xdr:rowOff>163609</xdr:rowOff>
    </xdr:to>
    <xdr:cxnSp macro="">
      <xdr:nvCxnSpPr>
        <xdr:cNvPr id="6" name="Straight Connector 5"/>
        <xdr:cNvCxnSpPr/>
      </xdr:nvCxnSpPr>
      <xdr:spPr>
        <a:xfrm flipH="1" flipV="1">
          <a:off x="25138153" y="13279533"/>
          <a:ext cx="6828864" cy="1"/>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27215</xdr:colOff>
      <xdr:row>64</xdr:row>
      <xdr:rowOff>68035</xdr:rowOff>
    </xdr:from>
    <xdr:to>
      <xdr:col>35</xdr:col>
      <xdr:colOff>240846</xdr:colOff>
      <xdr:row>79</xdr:row>
      <xdr:rowOff>95570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23131</xdr:colOff>
      <xdr:row>33</xdr:row>
      <xdr:rowOff>94931</xdr:rowOff>
    </xdr:from>
    <xdr:to>
      <xdr:col>35</xdr:col>
      <xdr:colOff>240846</xdr:colOff>
      <xdr:row>62</xdr:row>
      <xdr:rowOff>95251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0.09893</cdr:x>
      <cdr:y>1</cdr:y>
    </cdr:from>
    <cdr:to>
      <cdr:x>0.78351</cdr:x>
      <cdr:y>1</cdr:y>
    </cdr:to>
    <cdr:cxnSp macro="">
      <cdr:nvCxnSpPr>
        <cdr:cNvPr id="2" name="Straight Connector 1"/>
        <cdr:cNvCxnSpPr/>
      </cdr:nvCxnSpPr>
      <cdr:spPr>
        <a:xfrm xmlns:a="http://schemas.openxmlformats.org/drawingml/2006/main" flipH="1">
          <a:off x="1384300" y="7262586"/>
          <a:ext cx="9579429" cy="0"/>
        </a:xfrm>
        <a:prstGeom xmlns:a="http://schemas.openxmlformats.org/drawingml/2006/main" prst="line">
          <a:avLst/>
        </a:prstGeom>
        <a:ln xmlns:a="http://schemas.openxmlformats.org/drawingml/2006/main">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0.09893</cdr:x>
      <cdr:y>1</cdr:y>
    </cdr:from>
    <cdr:to>
      <cdr:x>0.78351</cdr:x>
      <cdr:y>1</cdr:y>
    </cdr:to>
    <cdr:cxnSp macro="">
      <cdr:nvCxnSpPr>
        <cdr:cNvPr id="2" name="Straight Connector 1"/>
        <cdr:cNvCxnSpPr/>
      </cdr:nvCxnSpPr>
      <cdr:spPr>
        <a:xfrm xmlns:a="http://schemas.openxmlformats.org/drawingml/2006/main" flipH="1">
          <a:off x="1384300" y="7262586"/>
          <a:ext cx="9579429" cy="0"/>
        </a:xfrm>
        <a:prstGeom xmlns:a="http://schemas.openxmlformats.org/drawingml/2006/main" prst="line">
          <a:avLst/>
        </a:prstGeom>
        <a:ln xmlns:a="http://schemas.openxmlformats.org/drawingml/2006/main">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0.67143</cdr:x>
      <cdr:y>0.91626</cdr:y>
    </cdr:from>
    <cdr:to>
      <cdr:x>0.72779</cdr:x>
      <cdr:y>0.96552</cdr:y>
    </cdr:to>
    <cdr:sp macro="" textlink="">
      <cdr:nvSpPr>
        <cdr:cNvPr id="2" name="TextBox 1"/>
        <cdr:cNvSpPr txBox="1"/>
      </cdr:nvSpPr>
      <cdr:spPr>
        <a:xfrm xmlns:a="http://schemas.openxmlformats.org/drawingml/2006/main">
          <a:off x="6970941" y="5062176"/>
          <a:ext cx="585107" cy="272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-1,200</a:t>
          </a:r>
        </a:p>
      </cdr:txBody>
    </cdr:sp>
  </cdr:relSizeAnchor>
</c:userShapes>
</file>

<file path=xl/drawings/drawing17.xml><?xml version="1.0" encoding="utf-8"?>
<xdr:wsDr xmlns:xdr="http://schemas.openxmlformats.org/drawingml/2006/spreadsheetDrawing" xmlns:a="http://schemas.openxmlformats.org/drawingml/2006/main">
  <xdr:twoCellAnchor>
    <xdr:from>
      <xdr:col>25</xdr:col>
      <xdr:colOff>544603</xdr:colOff>
      <xdr:row>61</xdr:row>
      <xdr:rowOff>163608</xdr:rowOff>
    </xdr:from>
    <xdr:to>
      <xdr:col>31</xdr:col>
      <xdr:colOff>477367</xdr:colOff>
      <xdr:row>61</xdr:row>
      <xdr:rowOff>163609</xdr:rowOff>
    </xdr:to>
    <xdr:cxnSp macro="">
      <xdr:nvCxnSpPr>
        <xdr:cNvPr id="2" name="Straight Connector 1"/>
        <xdr:cNvCxnSpPr/>
      </xdr:nvCxnSpPr>
      <xdr:spPr>
        <a:xfrm flipH="1" flipV="1">
          <a:off x="25751563" y="13620528"/>
          <a:ext cx="7034604" cy="1"/>
        </a:xfrm>
        <a:prstGeom prst="line">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absoluteAnchor>
    <xdr:pos x="47502535" y="1347107"/>
    <xdr:ext cx="10355036" cy="5979711"/>
    <xdr:sp macro="" textlink="">
      <xdr:nvSpPr>
        <xdr:cNvPr id="3" name="Content Placeholder 7"/>
        <xdr:cNvSpPr>
          <a:spLocks noGrp="1" noChangeAspect="1"/>
        </xdr:cNvSpPr>
      </xdr:nvSpPr>
      <xdr:spPr bwMode="auto">
        <a:xfrm>
          <a:off x="47502535" y="1347107"/>
          <a:ext cx="10355036" cy="5979711"/>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ctr"/>
          <a:r>
            <a:rPr lang="en-GB" sz="1600" b="0" kern="1200" baseline="0">
              <a:solidFill>
                <a:srgbClr val="FF0000"/>
              </a:solidFill>
              <a:effectLst/>
              <a:latin typeface="+mn-lt"/>
              <a:ea typeface="+mn-ea"/>
              <a:cs typeface="+mn-cs"/>
            </a:rPr>
            <a:t>1 cadre dans le template pptx Experian pH</a:t>
          </a:r>
          <a:endParaRPr lang="en-GB" sz="1600" b="0">
            <a:solidFill>
              <a:srgbClr val="FF0000"/>
            </a:solidFill>
          </a:endParaRPr>
        </a:p>
      </xdr:txBody>
    </xdr:sp>
    <xdr:clientData/>
  </xdr:absoluteAnchor>
  <xdr:absoluteAnchor>
    <xdr:pos x="47617397" y="7647614"/>
    <xdr:ext cx="10344347" cy="5973538"/>
    <xdr:sp macro="" textlink="">
      <xdr:nvSpPr>
        <xdr:cNvPr id="4" name="Content Placeholder 7"/>
        <xdr:cNvSpPr>
          <a:spLocks noGrp="1" noChangeAspect="1"/>
        </xdr:cNvSpPr>
      </xdr:nvSpPr>
      <xdr:spPr bwMode="auto">
        <a:xfrm>
          <a:off x="47617397" y="7647614"/>
          <a:ext cx="10344347" cy="5973538"/>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ctr"/>
          <a:r>
            <a:rPr lang="en-GB" sz="1600" b="0" kern="1200" baseline="0">
              <a:solidFill>
                <a:srgbClr val="FF0000"/>
              </a:solidFill>
              <a:effectLst/>
              <a:latin typeface="+mn-lt"/>
              <a:ea typeface="+mn-ea"/>
              <a:cs typeface="+mn-cs"/>
            </a:rPr>
            <a:t>1 cadre dans le template pptx Experian pH</a:t>
          </a:r>
          <a:endParaRPr lang="en-GB" sz="1600" b="0">
            <a:solidFill>
              <a:srgbClr val="FF0000"/>
            </a:solidFill>
          </a:endParaRPr>
        </a:p>
      </xdr:txBody>
    </xdr:sp>
    <xdr:clientData/>
  </xdr:absoluteAnchor>
  <xdr:twoCellAnchor>
    <xdr:from>
      <xdr:col>25</xdr:col>
      <xdr:colOff>23131</xdr:colOff>
      <xdr:row>33</xdr:row>
      <xdr:rowOff>1</xdr:rowOff>
    </xdr:from>
    <xdr:to>
      <xdr:col>35</xdr:col>
      <xdr:colOff>240846</xdr:colOff>
      <xdr:row>63</xdr:row>
      <xdr:rowOff>170330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838730</xdr:colOff>
      <xdr:row>55</xdr:row>
      <xdr:rowOff>132989</xdr:rowOff>
    </xdr:from>
    <xdr:to>
      <xdr:col>20</xdr:col>
      <xdr:colOff>412376</xdr:colOff>
      <xdr:row>84</xdr:row>
      <xdr:rowOff>133309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0.67058</cdr:x>
      <cdr:y>0.8825</cdr:y>
    </cdr:from>
    <cdr:to>
      <cdr:x>0.72694</cdr:x>
      <cdr:y>0.93344</cdr:y>
    </cdr:to>
    <cdr:sp macro="" textlink="">
      <cdr:nvSpPr>
        <cdr:cNvPr id="2" name="TextBox 1"/>
        <cdr:cNvSpPr txBox="1"/>
      </cdr:nvSpPr>
      <cdr:spPr>
        <a:xfrm xmlns:a="http://schemas.openxmlformats.org/drawingml/2006/main">
          <a:off x="6962163" y="5007747"/>
          <a:ext cx="585143" cy="289041"/>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GB" sz="1100"/>
            <a:t>-120</a:t>
          </a:r>
        </a:p>
      </cdr:txBody>
    </cdr:sp>
  </cdr:relSizeAnchor>
</c:userShapes>
</file>

<file path=xl/drawings/drawing19.xml><?xml version="1.0" encoding="utf-8"?>
<c:userShapes xmlns:c="http://schemas.openxmlformats.org/drawingml/2006/chart">
  <cdr:relSizeAnchor xmlns:cdr="http://schemas.openxmlformats.org/drawingml/2006/chartDrawing">
    <cdr:from>
      <cdr:x>0.14016</cdr:x>
      <cdr:y>0.07643</cdr:y>
    </cdr:from>
    <cdr:to>
      <cdr:x>0.45063</cdr:x>
      <cdr:y>0.13061</cdr:y>
    </cdr:to>
    <cdr:sp macro="" textlink="">
      <cdr:nvSpPr>
        <cdr:cNvPr id="3" name="TextBox 2"/>
        <cdr:cNvSpPr txBox="1"/>
      </cdr:nvSpPr>
      <cdr:spPr>
        <a:xfrm xmlns:a="http://schemas.openxmlformats.org/drawingml/2006/main">
          <a:off x="1190483" y="397430"/>
          <a:ext cx="2636986" cy="281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a:t>All other</a:t>
          </a:r>
          <a:r>
            <a:rPr lang="en-GB" sz="1400" baseline="0"/>
            <a:t> segments combined</a:t>
          </a:r>
          <a:endParaRPr lang="en-GB" sz="1400"/>
        </a:p>
      </cdr:txBody>
    </cdr:sp>
  </cdr:relSizeAnchor>
  <cdr:relSizeAnchor xmlns:cdr="http://schemas.openxmlformats.org/drawingml/2006/chartDrawing">
    <cdr:from>
      <cdr:x>0.47271</cdr:x>
      <cdr:y>0.07693</cdr:y>
    </cdr:from>
    <cdr:to>
      <cdr:x>0.78318</cdr:x>
      <cdr:y>0.13111</cdr:y>
    </cdr:to>
    <cdr:sp macro="" textlink="">
      <cdr:nvSpPr>
        <cdr:cNvPr id="4" name="TextBox 1"/>
        <cdr:cNvSpPr txBox="1"/>
      </cdr:nvSpPr>
      <cdr:spPr>
        <a:xfrm xmlns:a="http://schemas.openxmlformats.org/drawingml/2006/main">
          <a:off x="4014971" y="400021"/>
          <a:ext cx="2636986" cy="281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Complex groups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30</xdr:col>
      <xdr:colOff>680356</xdr:colOff>
      <xdr:row>9</xdr:row>
      <xdr:rowOff>36738</xdr:rowOff>
    </xdr:from>
    <xdr:to>
      <xdr:col>35</xdr:col>
      <xdr:colOff>354265</xdr:colOff>
      <xdr:row>23</xdr:row>
      <xdr:rowOff>112938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53778950" y="11958676"/>
    <xdr:ext cx="4726622" cy="2735036"/>
    <xdr:sp macro="" textlink="">
      <xdr:nvSpPr>
        <xdr:cNvPr id="3" name="Content Placeholder 4"/>
        <xdr:cNvSpPr>
          <a:spLocks noGrp="1" noChangeAspect="1"/>
        </xdr:cNvSpPr>
      </xdr:nvSpPr>
      <xdr:spPr bwMode="auto">
        <a:xfrm>
          <a:off x="53778950" y="11958676"/>
          <a:ext cx="4726622" cy="2735036"/>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sz="1600"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sz="1600"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sz="1600"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sz="1600"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16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280988" marR="0" indent="-280988" algn="ctr" defTabSz="914400" rtl="0" eaLnBrk="0" fontAlgn="base" latinLnBrk="0" hangingPunct="0">
            <a:lnSpc>
              <a:spcPct val="90000"/>
            </a:lnSpc>
            <a:spcBef>
              <a:spcPts val="600"/>
            </a:spcBef>
            <a:spcAft>
              <a:spcPts val="600"/>
            </a:spcAft>
            <a:buClr>
              <a:schemeClr val="bg2"/>
            </a:buClr>
            <a:buSzPct val="100000"/>
            <a:buFont typeface="Wingdings" pitchFamily="2" charset="2"/>
            <a:buChar char="§"/>
            <a:tabLst/>
            <a:defRPr/>
          </a:pPr>
          <a:r>
            <a:rPr lang="en-GB" sz="1600" kern="1200" baseline="0">
              <a:solidFill>
                <a:srgbClr val="FF0000"/>
              </a:solidFill>
              <a:effectLst/>
              <a:latin typeface="+mn-lt"/>
              <a:ea typeface="+mn-ea"/>
              <a:cs typeface="+mn-cs"/>
            </a:rPr>
            <a:t>4 cadres dans le template pptx Experian pH</a:t>
          </a:r>
          <a:endParaRPr lang="en-GB">
            <a:solidFill>
              <a:srgbClr val="FF0000"/>
            </a:solidFill>
          </a:endParaRPr>
        </a:p>
      </xdr:txBody>
    </xdr:sp>
    <xdr:clientData/>
  </xdr:absoluteAnchor>
  <xdr:twoCellAnchor editAs="oneCell">
    <xdr:from>
      <xdr:col>38</xdr:col>
      <xdr:colOff>638736</xdr:colOff>
      <xdr:row>31</xdr:row>
      <xdr:rowOff>33618</xdr:rowOff>
    </xdr:from>
    <xdr:to>
      <xdr:col>43</xdr:col>
      <xdr:colOff>608319</xdr:colOff>
      <xdr:row>46</xdr:row>
      <xdr:rowOff>53787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31</xdr:col>
      <xdr:colOff>33618</xdr:colOff>
      <xdr:row>31</xdr:row>
      <xdr:rowOff>11206</xdr:rowOff>
    </xdr:from>
    <xdr:to>
      <xdr:col>35</xdr:col>
      <xdr:colOff>402291</xdr:colOff>
      <xdr:row>46</xdr:row>
      <xdr:rowOff>67235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38</xdr:col>
      <xdr:colOff>425823</xdr:colOff>
      <xdr:row>9</xdr:row>
      <xdr:rowOff>0</xdr:rowOff>
    </xdr:from>
    <xdr:to>
      <xdr:col>43</xdr:col>
      <xdr:colOff>395406</xdr:colOff>
      <xdr:row>23</xdr:row>
      <xdr:rowOff>76198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3602182</xdr:colOff>
      <xdr:row>31</xdr:row>
      <xdr:rowOff>166254</xdr:rowOff>
    </xdr:from>
    <xdr:to>
      <xdr:col>19</xdr:col>
      <xdr:colOff>522316</xdr:colOff>
      <xdr:row>51</xdr:row>
      <xdr:rowOff>138545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37527" y="6719454"/>
          <a:ext cx="8003771" cy="3574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1080202</xdr:colOff>
      <xdr:row>27</xdr:row>
      <xdr:rowOff>172482</xdr:rowOff>
    </xdr:from>
    <xdr:to>
      <xdr:col>31</xdr:col>
      <xdr:colOff>652796</xdr:colOff>
      <xdr:row>54</xdr:row>
      <xdr:rowOff>143346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31</xdr:col>
      <xdr:colOff>908753</xdr:colOff>
      <xdr:row>27</xdr:row>
      <xdr:rowOff>145267</xdr:rowOff>
    </xdr:from>
    <xdr:to>
      <xdr:col>37</xdr:col>
      <xdr:colOff>1216131</xdr:colOff>
      <xdr:row>54</xdr:row>
      <xdr:rowOff>116131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671938</xdr:colOff>
      <xdr:row>80</xdr:row>
      <xdr:rowOff>181571</xdr:rowOff>
    </xdr:from>
    <xdr:to>
      <xdr:col>38</xdr:col>
      <xdr:colOff>327212</xdr:colOff>
      <xdr:row>94</xdr:row>
      <xdr:rowOff>51067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656104</xdr:colOff>
      <xdr:row>99</xdr:row>
      <xdr:rowOff>168089</xdr:rowOff>
    </xdr:from>
    <xdr:to>
      <xdr:col>38</xdr:col>
      <xdr:colOff>318806</xdr:colOff>
      <xdr:row>113</xdr:row>
      <xdr:rowOff>20892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42</xdr:col>
      <xdr:colOff>582705</xdr:colOff>
      <xdr:row>38</xdr:row>
      <xdr:rowOff>168088</xdr:rowOff>
    </xdr:from>
    <xdr:to>
      <xdr:col>49</xdr:col>
      <xdr:colOff>186263</xdr:colOff>
      <xdr:row>53</xdr:row>
      <xdr:rowOff>22411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49</xdr:col>
      <xdr:colOff>616325</xdr:colOff>
      <xdr:row>38</xdr:row>
      <xdr:rowOff>168088</xdr:rowOff>
    </xdr:from>
    <xdr:to>
      <xdr:col>56</xdr:col>
      <xdr:colOff>600882</xdr:colOff>
      <xdr:row>53</xdr:row>
      <xdr:rowOff>22411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57</xdr:col>
      <xdr:colOff>627529</xdr:colOff>
      <xdr:row>38</xdr:row>
      <xdr:rowOff>168089</xdr:rowOff>
    </xdr:from>
    <xdr:to>
      <xdr:col>64</xdr:col>
      <xdr:colOff>612086</xdr:colOff>
      <xdr:row>53</xdr:row>
      <xdr:rowOff>22412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1110343</xdr:colOff>
      <xdr:row>128</xdr:row>
      <xdr:rowOff>97972</xdr:rowOff>
    </xdr:from>
    <xdr:to>
      <xdr:col>20</xdr:col>
      <xdr:colOff>43543</xdr:colOff>
      <xdr:row>153</xdr:row>
      <xdr:rowOff>32657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48623</xdr:colOff>
      <xdr:row>8</xdr:row>
      <xdr:rowOff>76759</xdr:rowOff>
    </xdr:from>
    <xdr:to>
      <xdr:col>33</xdr:col>
      <xdr:colOff>56029</xdr:colOff>
      <xdr:row>36</xdr:row>
      <xdr:rowOff>56030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179295</xdr:colOff>
      <xdr:row>11</xdr:row>
      <xdr:rowOff>33617</xdr:rowOff>
    </xdr:from>
    <xdr:ext cx="2318070" cy="264560"/>
    <xdr:sp macro="" textlink="">
      <xdr:nvSpPr>
        <xdr:cNvPr id="5" name="TextBox 4"/>
        <xdr:cNvSpPr txBox="1"/>
      </xdr:nvSpPr>
      <xdr:spPr>
        <a:xfrm>
          <a:off x="18867345" y="2529167"/>
          <a:ext cx="2318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Buying and selling of own re al estate</a:t>
          </a:r>
        </a:p>
      </xdr:txBody>
    </xdr:sp>
    <xdr:clientData/>
  </xdr:oneCellAnchor>
  <xdr:oneCellAnchor>
    <xdr:from>
      <xdr:col>26</xdr:col>
      <xdr:colOff>515471</xdr:colOff>
      <xdr:row>18</xdr:row>
      <xdr:rowOff>112059</xdr:rowOff>
    </xdr:from>
    <xdr:ext cx="2157065" cy="264560"/>
    <xdr:sp macro="" textlink="">
      <xdr:nvSpPr>
        <xdr:cNvPr id="6" name="TextBox 5"/>
        <xdr:cNvSpPr txBox="1"/>
      </xdr:nvSpPr>
      <xdr:spPr>
        <a:xfrm>
          <a:off x="22861121" y="3931584"/>
          <a:ext cx="215706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Management consultancy services</a:t>
          </a:r>
        </a:p>
      </xdr:txBody>
    </xdr:sp>
    <xdr:clientData/>
  </xdr:oneCellAnchor>
  <xdr:oneCellAnchor>
    <xdr:from>
      <xdr:col>28</xdr:col>
      <xdr:colOff>481853</xdr:colOff>
      <xdr:row>22</xdr:row>
      <xdr:rowOff>22412</xdr:rowOff>
    </xdr:from>
    <xdr:ext cx="2222596" cy="264560"/>
    <xdr:sp macro="" textlink="">
      <xdr:nvSpPr>
        <xdr:cNvPr id="7" name="TextBox 6"/>
        <xdr:cNvSpPr txBox="1"/>
      </xdr:nvSpPr>
      <xdr:spPr>
        <a:xfrm>
          <a:off x="24046703" y="4584887"/>
          <a:ext cx="22225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other-Other administrative services</a:t>
          </a:r>
        </a:p>
      </xdr:txBody>
    </xdr:sp>
    <xdr:clientData/>
  </xdr:oneCellAnchor>
  <xdr:oneCellAnchor>
    <xdr:from>
      <xdr:col>23</xdr:col>
      <xdr:colOff>313765</xdr:colOff>
      <xdr:row>23</xdr:row>
      <xdr:rowOff>33618</xdr:rowOff>
    </xdr:from>
    <xdr:ext cx="728020" cy="264560"/>
    <xdr:sp macro="" textlink="">
      <xdr:nvSpPr>
        <xdr:cNvPr id="8" name="TextBox 7"/>
        <xdr:cNvSpPr txBox="1"/>
      </xdr:nvSpPr>
      <xdr:spPr>
        <a:xfrm>
          <a:off x="20830615" y="4786593"/>
          <a:ext cx="728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Telecoms</a:t>
          </a:r>
        </a:p>
      </xdr:txBody>
    </xdr:sp>
    <xdr:clientData/>
  </xdr:oneCellAnchor>
  <xdr:oneCellAnchor>
    <xdr:from>
      <xdr:col>22</xdr:col>
      <xdr:colOff>504265</xdr:colOff>
      <xdr:row>19</xdr:row>
      <xdr:rowOff>168089</xdr:rowOff>
    </xdr:from>
    <xdr:ext cx="1546321" cy="264560"/>
    <xdr:sp macro="" textlink="">
      <xdr:nvSpPr>
        <xdr:cNvPr id="9" name="TextBox 8"/>
        <xdr:cNvSpPr txBox="1"/>
      </xdr:nvSpPr>
      <xdr:spPr>
        <a:xfrm>
          <a:off x="20411515" y="4178114"/>
          <a:ext cx="15463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Letting of own property</a:t>
          </a:r>
        </a:p>
      </xdr:txBody>
    </xdr:sp>
    <xdr:clientData/>
  </xdr:oneCellAnchor>
  <xdr:oneCellAnchor>
    <xdr:from>
      <xdr:col>19</xdr:col>
      <xdr:colOff>560293</xdr:colOff>
      <xdr:row>20</xdr:row>
      <xdr:rowOff>67236</xdr:rowOff>
    </xdr:from>
    <xdr:ext cx="1616276" cy="264560"/>
    <xdr:sp macro="" textlink="">
      <xdr:nvSpPr>
        <xdr:cNvPr id="10" name="TextBox 9"/>
        <xdr:cNvSpPr txBox="1"/>
      </xdr:nvSpPr>
      <xdr:spPr>
        <a:xfrm>
          <a:off x="18638743" y="4258236"/>
          <a:ext cx="16162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Real estate development</a:t>
          </a:r>
        </a:p>
      </xdr:txBody>
    </xdr:sp>
    <xdr:clientData/>
  </xdr:oneCellAnchor>
  <xdr:oneCellAnchor>
    <xdr:from>
      <xdr:col>24</xdr:col>
      <xdr:colOff>593912</xdr:colOff>
      <xdr:row>23</xdr:row>
      <xdr:rowOff>156882</xdr:rowOff>
    </xdr:from>
    <xdr:ext cx="2210349" cy="264560"/>
    <xdr:sp macro="" textlink="">
      <xdr:nvSpPr>
        <xdr:cNvPr id="11" name="TextBox 10"/>
        <xdr:cNvSpPr txBox="1"/>
      </xdr:nvSpPr>
      <xdr:spPr>
        <a:xfrm>
          <a:off x="21720362" y="4909857"/>
          <a:ext cx="22103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Computer and information services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0.49054</cdr:x>
      <cdr:y>0.63069</cdr:y>
    </cdr:from>
    <cdr:to>
      <cdr:x>0.60526</cdr:x>
      <cdr:y>0.688</cdr:y>
    </cdr:to>
    <cdr:sp macro="" textlink="">
      <cdr:nvSpPr>
        <cdr:cNvPr id="2" name="TextBox 1"/>
        <cdr:cNvSpPr txBox="1"/>
      </cdr:nvSpPr>
      <cdr:spPr>
        <a:xfrm xmlns:a="http://schemas.openxmlformats.org/drawingml/2006/main">
          <a:off x="4456141" y="3329828"/>
          <a:ext cx="1042147" cy="3025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Buildings</a:t>
          </a:r>
        </a:p>
      </cdr:txBody>
    </cdr:sp>
  </cdr:relSizeAnchor>
</c:userShapes>
</file>

<file path=xl/drawings/drawing7.xml><?xml version="1.0" encoding="utf-8"?>
<xdr:wsDr xmlns:xdr="http://schemas.openxmlformats.org/drawingml/2006/spreadsheetDrawing" xmlns:a="http://schemas.openxmlformats.org/drawingml/2006/main">
  <xdr:absoluteAnchor>
    <xdr:pos x="33832800" y="1362074"/>
    <xdr:ext cx="6089942" cy="7381875"/>
    <xdr:sp macro="" textlink="">
      <xdr:nvSpPr>
        <xdr:cNvPr id="2" name="Content Placeholder 3"/>
        <xdr:cNvSpPr>
          <a:spLocks noGrp="1" noChangeAspect="1"/>
        </xdr:cNvSpPr>
      </xdr:nvSpPr>
      <xdr:spPr bwMode="auto">
        <a:xfrm>
          <a:off x="33832800" y="1362074"/>
          <a:ext cx="6089942" cy="7381875"/>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sz="1800"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sz="1800"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sz="1800"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sz="1800"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18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18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18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18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1800" kern="1200">
              <a:solidFill>
                <a:schemeClr val="tx1"/>
              </a:solidFill>
              <a:latin typeface="+mn-lt"/>
              <a:ea typeface="+mn-ea"/>
              <a:cs typeface="+mn-cs"/>
            </a:defRPr>
          </a:lvl9pPr>
        </a:lstStyle>
        <a:p>
          <a:pPr algn="ctr"/>
          <a:r>
            <a:rPr lang="en-GB" sz="1600" baseline="0">
              <a:solidFill>
                <a:srgbClr val="FF0000"/>
              </a:solidFill>
            </a:rPr>
            <a:t>2 cadres verticaux dans le template pptx Experian pH</a:t>
          </a:r>
        </a:p>
      </xdr:txBody>
    </xdr:sp>
    <xdr:clientData/>
  </xdr:absoluteAnchor>
  <xdr:oneCellAnchor>
    <xdr:from>
      <xdr:col>18</xdr:col>
      <xdr:colOff>48623</xdr:colOff>
      <xdr:row>8</xdr:row>
      <xdr:rowOff>76759</xdr:rowOff>
    </xdr:from>
    <xdr:ext cx="9420348" cy="5223623"/>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absoluteAnchor>
    <xdr:pos x="17084476" y="7818490"/>
    <xdr:ext cx="9106595" cy="5258775"/>
    <xdr:sp macro="" textlink="">
      <xdr:nvSpPr>
        <xdr:cNvPr id="4" name="Content Placeholder 7"/>
        <xdr:cNvSpPr>
          <a:spLocks noGrp="1" noChangeAspect="1"/>
        </xdr:cNvSpPr>
      </xdr:nvSpPr>
      <xdr:spPr bwMode="auto">
        <a:xfrm>
          <a:off x="17084476" y="7818490"/>
          <a:ext cx="9106595" cy="5258775"/>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20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algn="ctr"/>
          <a:r>
            <a:rPr lang="en-GB" sz="1600" b="0" kern="1200" baseline="0">
              <a:solidFill>
                <a:srgbClr val="FF0000"/>
              </a:solidFill>
              <a:effectLst/>
              <a:latin typeface="+mn-lt"/>
              <a:ea typeface="+mn-ea"/>
              <a:cs typeface="+mn-cs"/>
            </a:rPr>
            <a:t>1 cadre dans le template pptx Experian pH</a:t>
          </a:r>
          <a:endParaRPr lang="en-GB" sz="1600" b="0">
            <a:solidFill>
              <a:srgbClr val="FF0000"/>
            </a:solidFill>
          </a:endParaRPr>
        </a:p>
      </xdr:txBody>
    </xdr:sp>
    <xdr:clientData/>
  </xdr:absoluteAnchor>
  <xdr:twoCellAnchor>
    <xdr:from>
      <xdr:col>19</xdr:col>
      <xdr:colOff>573904</xdr:colOff>
      <xdr:row>11</xdr:row>
      <xdr:rowOff>68035</xdr:rowOff>
    </xdr:from>
    <xdr:to>
      <xdr:col>31</xdr:col>
      <xdr:colOff>557892</xdr:colOff>
      <xdr:row>30</xdr:row>
      <xdr:rowOff>100052</xdr:rowOff>
    </xdr:to>
    <xdr:grpSp>
      <xdr:nvGrpSpPr>
        <xdr:cNvPr id="5" name="Group 4"/>
        <xdr:cNvGrpSpPr/>
      </xdr:nvGrpSpPr>
      <xdr:grpSpPr>
        <a:xfrm>
          <a:off x="18791020" y="2548965"/>
          <a:ext cx="7426779" cy="3398994"/>
          <a:chOff x="18290404" y="2622976"/>
          <a:chExt cx="7245400" cy="3617900"/>
        </a:xfrm>
      </xdr:grpSpPr>
      <xdr:sp macro="" textlink="">
        <xdr:nvSpPr>
          <xdr:cNvPr id="6" name="TextBox 5"/>
          <xdr:cNvSpPr txBox="1"/>
        </xdr:nvSpPr>
        <xdr:spPr>
          <a:xfrm>
            <a:off x="24518793" y="5832663"/>
            <a:ext cx="1017011" cy="408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pPr algn="r"/>
            <a:r>
              <a:rPr lang="en-GB" sz="1100"/>
              <a:t>Other administrative</a:t>
            </a:r>
            <a:r>
              <a:rPr lang="en-GB" sz="1100" baseline="0"/>
              <a:t> </a:t>
            </a:r>
            <a:r>
              <a:rPr lang="en-GB" sz="1100"/>
              <a:t>services</a:t>
            </a:r>
          </a:p>
        </xdr:txBody>
      </xdr:sp>
      <xdr:sp macro="" textlink="">
        <xdr:nvSpPr>
          <xdr:cNvPr id="7" name="TextBox 6"/>
          <xdr:cNvSpPr txBox="1"/>
        </xdr:nvSpPr>
        <xdr:spPr>
          <a:xfrm>
            <a:off x="22142667" y="5701234"/>
            <a:ext cx="164794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Management consultancy</a:t>
            </a:r>
            <a:r>
              <a:rPr lang="en-GB" sz="1100" baseline="0"/>
              <a:t> </a:t>
            </a:r>
            <a:r>
              <a:rPr lang="en-GB" sz="1100"/>
              <a:t> services</a:t>
            </a:r>
          </a:p>
        </xdr:txBody>
      </xdr:sp>
      <xdr:sp macro="" textlink="">
        <xdr:nvSpPr>
          <xdr:cNvPr id="8" name="TextBox 7"/>
          <xdr:cNvSpPr txBox="1"/>
        </xdr:nvSpPr>
        <xdr:spPr>
          <a:xfrm>
            <a:off x="21232747" y="5762225"/>
            <a:ext cx="688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Buildings</a:t>
            </a:r>
          </a:p>
        </xdr:txBody>
      </xdr:sp>
      <xdr:sp macro="" textlink="">
        <xdr:nvSpPr>
          <xdr:cNvPr id="9" name="TextBox 8"/>
          <xdr:cNvSpPr txBox="1"/>
        </xdr:nvSpPr>
        <xdr:spPr>
          <a:xfrm>
            <a:off x="18290404" y="2622976"/>
            <a:ext cx="11126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Pharmaceuticals</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0.35018</cdr:x>
      <cdr:y>0.53841</cdr:y>
    </cdr:from>
    <cdr:to>
      <cdr:x>0.45013</cdr:x>
      <cdr:y>0.58873</cdr:y>
    </cdr:to>
    <cdr:sp macro="" textlink="">
      <cdr:nvSpPr>
        <cdr:cNvPr id="2" name="TextBox 1"/>
        <cdr:cNvSpPr txBox="1"/>
      </cdr:nvSpPr>
      <cdr:spPr>
        <a:xfrm xmlns:a="http://schemas.openxmlformats.org/drawingml/2006/main">
          <a:off x="3146651" y="2766333"/>
          <a:ext cx="898072" cy="258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Telecoms</a:t>
          </a:r>
        </a:p>
      </cdr:txBody>
    </cdr:sp>
  </cdr:relSizeAnchor>
  <cdr:relSizeAnchor xmlns:cdr="http://schemas.openxmlformats.org/drawingml/2006/chartDrawing">
    <cdr:from>
      <cdr:x>0.14469</cdr:x>
      <cdr:y>0.43364</cdr:y>
    </cdr:from>
    <cdr:to>
      <cdr:x>0.28006</cdr:x>
      <cdr:y>0.48513</cdr:y>
    </cdr:to>
    <cdr:sp macro="" textlink="">
      <cdr:nvSpPr>
        <cdr:cNvPr id="3" name="TextBox 11"/>
        <cdr:cNvSpPr txBox="1"/>
      </cdr:nvSpPr>
      <cdr:spPr>
        <a:xfrm xmlns:a="http://schemas.openxmlformats.org/drawingml/2006/main">
          <a:off x="1314380" y="2289478"/>
          <a:ext cx="1229751" cy="2718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Electricity and gas</a:t>
          </a:r>
        </a:p>
      </cdr:txBody>
    </cdr:sp>
  </cdr:relSizeAnchor>
  <cdr:relSizeAnchor xmlns:cdr="http://schemas.openxmlformats.org/drawingml/2006/chartDrawing">
    <cdr:from>
      <cdr:x>0.48967</cdr:x>
      <cdr:y>0.75452</cdr:y>
    </cdr:from>
    <cdr:to>
      <cdr:x>0.61536</cdr:x>
      <cdr:y>0.85516</cdr:y>
    </cdr:to>
    <cdr:sp macro="" textlink="">
      <cdr:nvSpPr>
        <cdr:cNvPr id="4" name="TextBox 3"/>
        <cdr:cNvSpPr txBox="1"/>
      </cdr:nvSpPr>
      <cdr:spPr>
        <a:xfrm xmlns:a="http://schemas.openxmlformats.org/drawingml/2006/main">
          <a:off x="4448247" y="3983612"/>
          <a:ext cx="1141767" cy="531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Computer and </a:t>
          </a:r>
        </a:p>
        <a:p xmlns:a="http://schemas.openxmlformats.org/drawingml/2006/main">
          <a:r>
            <a:rPr lang="en-GB" sz="1100"/>
            <a:t>information services</a:t>
          </a:r>
        </a:p>
      </cdr:txBody>
    </cdr:sp>
  </cdr:relSizeAnchor>
  <cdr:relSizeAnchor xmlns:cdr="http://schemas.openxmlformats.org/drawingml/2006/chartDrawing">
    <cdr:from>
      <cdr:x>0.15787</cdr:x>
      <cdr:y>0.52782</cdr:y>
    </cdr:from>
    <cdr:to>
      <cdr:x>0.25933</cdr:x>
      <cdr:y>0.59138</cdr:y>
    </cdr:to>
    <cdr:sp macro="" textlink="">
      <cdr:nvSpPr>
        <cdr:cNvPr id="5" name="TextBox 4"/>
        <cdr:cNvSpPr txBox="1"/>
      </cdr:nvSpPr>
      <cdr:spPr>
        <a:xfrm xmlns:a="http://schemas.openxmlformats.org/drawingml/2006/main">
          <a:off x="1418544" y="2711905"/>
          <a:ext cx="911679" cy="3265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Oil and gas</a:t>
          </a:r>
        </a:p>
      </cdr:txBody>
    </cdr:sp>
  </cdr:relSizeAnchor>
</c:userShapes>
</file>

<file path=xl/drawings/drawing9.xml><?xml version="1.0" encoding="utf-8"?>
<xdr:wsDr xmlns:xdr="http://schemas.openxmlformats.org/drawingml/2006/spreadsheetDrawing" xmlns:a="http://schemas.openxmlformats.org/drawingml/2006/main">
  <xdr:absoluteAnchor>
    <xdr:pos x="24135386" y="34029216"/>
    <xdr:ext cx="6606128" cy="3822602"/>
    <xdr:sp macro="" textlink="">
      <xdr:nvSpPr>
        <xdr:cNvPr id="2" name="Content Placeholder 4"/>
        <xdr:cNvSpPr>
          <a:spLocks noGrp="1" noChangeAspect="1"/>
        </xdr:cNvSpPr>
      </xdr:nvSpPr>
      <xdr:spPr bwMode="auto">
        <a:xfrm>
          <a:off x="24135386" y="34029216"/>
          <a:ext cx="6606128" cy="3822602"/>
        </a:xfrm>
        <a:prstGeom prst="rect">
          <a:avLst/>
        </a:prstGeom>
        <a:noFill/>
        <a:ln w="12700">
          <a:solidFill>
            <a:srgbClr val="FF0000"/>
          </a:solidFill>
        </a:ln>
        <a:extLst/>
      </xdr:spPr>
      <xdr:txBody>
        <a:bodyPr vert="horz" wrap="square" lIns="91440" tIns="45720" rIns="91440" bIns="45720" numCol="1" anchor="ctr" anchorCtr="0" compatLnSpc="1">
          <a:prstTxWarp prst="textNoShape">
            <a:avLst/>
          </a:prstTxWarp>
        </a:bodyPr>
        <a:lstStyle>
          <a:lvl1pPr marL="280988" indent="-280988" algn="l" rtl="0" eaLnBrk="0" fontAlgn="base" hangingPunct="0">
            <a:lnSpc>
              <a:spcPct val="90000"/>
            </a:lnSpc>
            <a:spcBef>
              <a:spcPts val="600"/>
            </a:spcBef>
            <a:spcAft>
              <a:spcPts val="600"/>
            </a:spcAft>
            <a:buClr>
              <a:schemeClr val="bg2"/>
            </a:buClr>
            <a:buSzPct val="100000"/>
            <a:buFont typeface="Wingdings" pitchFamily="2" charset="2"/>
            <a:buChar char="§"/>
            <a:defRPr sz="1600" kern="1200">
              <a:solidFill>
                <a:srgbClr val="181818"/>
              </a:solidFill>
              <a:latin typeface="+mn-lt"/>
              <a:ea typeface="+mn-ea"/>
              <a:cs typeface="+mn-cs"/>
            </a:defRPr>
          </a:lvl1pPr>
          <a:lvl2pPr marL="742950" indent="-285750" algn="l" rtl="0" eaLnBrk="0" fontAlgn="base" hangingPunct="0">
            <a:lnSpc>
              <a:spcPct val="90000"/>
            </a:lnSpc>
            <a:spcBef>
              <a:spcPts val="600"/>
            </a:spcBef>
            <a:spcAft>
              <a:spcPts val="600"/>
            </a:spcAft>
            <a:buClr>
              <a:schemeClr val="bg2"/>
            </a:buClr>
            <a:buSzPct val="50000"/>
            <a:buFont typeface="Arial" charset="0"/>
            <a:buChar char="►"/>
            <a:defRPr sz="1600" kern="1200">
              <a:solidFill>
                <a:srgbClr val="181818"/>
              </a:solidFill>
              <a:latin typeface="+mn-lt"/>
              <a:ea typeface="+mn-ea"/>
              <a:cs typeface="+mn-cs"/>
            </a:defRPr>
          </a:lvl2pPr>
          <a:lvl3pPr marL="1143000" indent="-228600" algn="l" rtl="0" eaLnBrk="0" fontAlgn="base" hangingPunct="0">
            <a:lnSpc>
              <a:spcPct val="90000"/>
            </a:lnSpc>
            <a:spcBef>
              <a:spcPts val="600"/>
            </a:spcBef>
            <a:spcAft>
              <a:spcPts val="600"/>
            </a:spcAft>
            <a:buClr>
              <a:schemeClr val="bg2"/>
            </a:buClr>
            <a:buSzPct val="70000"/>
            <a:buFont typeface="Arial" charset="0"/>
            <a:buChar char="●"/>
            <a:defRPr sz="1600" kern="1200">
              <a:solidFill>
                <a:srgbClr val="181818"/>
              </a:solidFill>
              <a:latin typeface="+mn-lt"/>
              <a:ea typeface="+mn-ea"/>
              <a:cs typeface="+mn-cs"/>
            </a:defRPr>
          </a:lvl3pPr>
          <a:lvl4pPr marL="1600200" indent="-228600" algn="l" rtl="0" eaLnBrk="0" fontAlgn="base" hangingPunct="0">
            <a:lnSpc>
              <a:spcPct val="90000"/>
            </a:lnSpc>
            <a:spcBef>
              <a:spcPts val="600"/>
            </a:spcBef>
            <a:spcAft>
              <a:spcPts val="600"/>
            </a:spcAft>
            <a:buClr>
              <a:schemeClr val="bg2"/>
            </a:buClr>
            <a:buSzPct val="50000"/>
            <a:buFont typeface="Arial" charset="0"/>
            <a:buChar char="▲"/>
            <a:defRPr sz="1600" kern="1200">
              <a:solidFill>
                <a:srgbClr val="181818"/>
              </a:solidFill>
              <a:latin typeface="+mn-lt"/>
              <a:ea typeface="+mn-ea"/>
              <a:cs typeface="+mn-cs"/>
            </a:defRPr>
          </a:lvl4pPr>
          <a:lvl5pPr marL="2057400" indent="-228600" algn="l" rtl="0" eaLnBrk="0" fontAlgn="base" hangingPunct="0">
            <a:spcBef>
              <a:spcPct val="20000"/>
            </a:spcBef>
            <a:spcAft>
              <a:spcPct val="0"/>
            </a:spcAft>
            <a:buFont typeface="Arial" charset="0"/>
            <a:buChar char="»"/>
            <a:defRPr sz="16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280988" marR="0" indent="-280988" algn="ctr" defTabSz="914400" rtl="0" eaLnBrk="0" fontAlgn="base" latinLnBrk="0" hangingPunct="0">
            <a:lnSpc>
              <a:spcPct val="90000"/>
            </a:lnSpc>
            <a:spcBef>
              <a:spcPts val="600"/>
            </a:spcBef>
            <a:spcAft>
              <a:spcPts val="600"/>
            </a:spcAft>
            <a:buClr>
              <a:schemeClr val="bg2"/>
            </a:buClr>
            <a:buSzPct val="100000"/>
            <a:buFont typeface="Wingdings" pitchFamily="2" charset="2"/>
            <a:buChar char="§"/>
            <a:tabLst/>
            <a:defRPr/>
          </a:pPr>
          <a:r>
            <a:rPr lang="en-GB" sz="1600" kern="1200" baseline="0">
              <a:solidFill>
                <a:srgbClr val="FF0000"/>
              </a:solidFill>
              <a:effectLst/>
              <a:latin typeface="+mn-lt"/>
              <a:ea typeface="+mn-ea"/>
              <a:cs typeface="+mn-cs"/>
            </a:rPr>
            <a:t>4 cadres dans le template pptx Experian pH</a:t>
          </a:r>
          <a:endParaRPr lang="en-GB">
            <a:solidFill>
              <a:srgbClr val="FF0000"/>
            </a:solidFill>
          </a:endParaRPr>
        </a:p>
      </xdr:txBody>
    </xdr:sp>
    <xdr:clientData/>
  </xdr:absoluteAnchor>
  <xdr:twoCellAnchor editAs="oneCell">
    <xdr:from>
      <xdr:col>21</xdr:col>
      <xdr:colOff>5604</xdr:colOff>
      <xdr:row>132</xdr:row>
      <xdr:rowOff>6723</xdr:rowOff>
    </xdr:from>
    <xdr:to>
      <xdr:col>24</xdr:col>
      <xdr:colOff>341782</xdr:colOff>
      <xdr:row>137</xdr:row>
      <xdr:rowOff>42102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workbookViewId="0">
      <selection activeCell="B12" sqref="B12"/>
    </sheetView>
  </sheetViews>
  <sheetFormatPr defaultColWidth="9.109375" defaultRowHeight="13.2" x14ac:dyDescent="0.3"/>
  <cols>
    <col min="1" max="1" width="3.88671875" style="446" customWidth="1"/>
    <col min="2" max="2" width="63.88671875" style="446" customWidth="1"/>
    <col min="3" max="3" width="14.6640625" style="446" customWidth="1"/>
    <col min="4" max="6" width="44.109375" style="446" customWidth="1"/>
    <col min="7" max="256" width="9.109375" style="446"/>
    <col min="257" max="257" width="3.88671875" style="446" customWidth="1"/>
    <col min="258" max="258" width="63.88671875" style="446" customWidth="1"/>
    <col min="259" max="259" width="14.6640625" style="446" customWidth="1"/>
    <col min="260" max="262" width="44.109375" style="446" customWidth="1"/>
    <col min="263" max="512" width="9.109375" style="446"/>
    <col min="513" max="513" width="3.88671875" style="446" customWidth="1"/>
    <col min="514" max="514" width="63.88671875" style="446" customWidth="1"/>
    <col min="515" max="515" width="14.6640625" style="446" customWidth="1"/>
    <col min="516" max="518" width="44.109375" style="446" customWidth="1"/>
    <col min="519" max="768" width="9.109375" style="446"/>
    <col min="769" max="769" width="3.88671875" style="446" customWidth="1"/>
    <col min="770" max="770" width="63.88671875" style="446" customWidth="1"/>
    <col min="771" max="771" width="14.6640625" style="446" customWidth="1"/>
    <col min="772" max="774" width="44.109375" style="446" customWidth="1"/>
    <col min="775" max="1024" width="9.109375" style="446"/>
    <col min="1025" max="1025" width="3.88671875" style="446" customWidth="1"/>
    <col min="1026" max="1026" width="63.88671875" style="446" customWidth="1"/>
    <col min="1027" max="1027" width="14.6640625" style="446" customWidth="1"/>
    <col min="1028" max="1030" width="44.109375" style="446" customWidth="1"/>
    <col min="1031" max="1280" width="9.109375" style="446"/>
    <col min="1281" max="1281" width="3.88671875" style="446" customWidth="1"/>
    <col min="1282" max="1282" width="63.88671875" style="446" customWidth="1"/>
    <col min="1283" max="1283" width="14.6640625" style="446" customWidth="1"/>
    <col min="1284" max="1286" width="44.109375" style="446" customWidth="1"/>
    <col min="1287" max="1536" width="9.109375" style="446"/>
    <col min="1537" max="1537" width="3.88671875" style="446" customWidth="1"/>
    <col min="1538" max="1538" width="63.88671875" style="446" customWidth="1"/>
    <col min="1539" max="1539" width="14.6640625" style="446" customWidth="1"/>
    <col min="1540" max="1542" width="44.109375" style="446" customWidth="1"/>
    <col min="1543" max="1792" width="9.109375" style="446"/>
    <col min="1793" max="1793" width="3.88671875" style="446" customWidth="1"/>
    <col min="1794" max="1794" width="63.88671875" style="446" customWidth="1"/>
    <col min="1795" max="1795" width="14.6640625" style="446" customWidth="1"/>
    <col min="1796" max="1798" width="44.109375" style="446" customWidth="1"/>
    <col min="1799" max="2048" width="9.109375" style="446"/>
    <col min="2049" max="2049" width="3.88671875" style="446" customWidth="1"/>
    <col min="2050" max="2050" width="63.88671875" style="446" customWidth="1"/>
    <col min="2051" max="2051" width="14.6640625" style="446" customWidth="1"/>
    <col min="2052" max="2054" width="44.109375" style="446" customWidth="1"/>
    <col min="2055" max="2304" width="9.109375" style="446"/>
    <col min="2305" max="2305" width="3.88671875" style="446" customWidth="1"/>
    <col min="2306" max="2306" width="63.88671875" style="446" customWidth="1"/>
    <col min="2307" max="2307" width="14.6640625" style="446" customWidth="1"/>
    <col min="2308" max="2310" width="44.109375" style="446" customWidth="1"/>
    <col min="2311" max="2560" width="9.109375" style="446"/>
    <col min="2561" max="2561" width="3.88671875" style="446" customWidth="1"/>
    <col min="2562" max="2562" width="63.88671875" style="446" customWidth="1"/>
    <col min="2563" max="2563" width="14.6640625" style="446" customWidth="1"/>
    <col min="2564" max="2566" width="44.109375" style="446" customWidth="1"/>
    <col min="2567" max="2816" width="9.109375" style="446"/>
    <col min="2817" max="2817" width="3.88671875" style="446" customWidth="1"/>
    <col min="2818" max="2818" width="63.88671875" style="446" customWidth="1"/>
    <col min="2819" max="2819" width="14.6640625" style="446" customWidth="1"/>
    <col min="2820" max="2822" width="44.109375" style="446" customWidth="1"/>
    <col min="2823" max="3072" width="9.109375" style="446"/>
    <col min="3073" max="3073" width="3.88671875" style="446" customWidth="1"/>
    <col min="3074" max="3074" width="63.88671875" style="446" customWidth="1"/>
    <col min="3075" max="3075" width="14.6640625" style="446" customWidth="1"/>
    <col min="3076" max="3078" width="44.109375" style="446" customWidth="1"/>
    <col min="3079" max="3328" width="9.109375" style="446"/>
    <col min="3329" max="3329" width="3.88671875" style="446" customWidth="1"/>
    <col min="3330" max="3330" width="63.88671875" style="446" customWidth="1"/>
    <col min="3331" max="3331" width="14.6640625" style="446" customWidth="1"/>
    <col min="3332" max="3334" width="44.109375" style="446" customWidth="1"/>
    <col min="3335" max="3584" width="9.109375" style="446"/>
    <col min="3585" max="3585" width="3.88671875" style="446" customWidth="1"/>
    <col min="3586" max="3586" width="63.88671875" style="446" customWidth="1"/>
    <col min="3587" max="3587" width="14.6640625" style="446" customWidth="1"/>
    <col min="3588" max="3590" width="44.109375" style="446" customWidth="1"/>
    <col min="3591" max="3840" width="9.109375" style="446"/>
    <col min="3841" max="3841" width="3.88671875" style="446" customWidth="1"/>
    <col min="3842" max="3842" width="63.88671875" style="446" customWidth="1"/>
    <col min="3843" max="3843" width="14.6640625" style="446" customWidth="1"/>
    <col min="3844" max="3846" width="44.109375" style="446" customWidth="1"/>
    <col min="3847" max="4096" width="9.109375" style="446"/>
    <col min="4097" max="4097" width="3.88671875" style="446" customWidth="1"/>
    <col min="4098" max="4098" width="63.88671875" style="446" customWidth="1"/>
    <col min="4099" max="4099" width="14.6640625" style="446" customWidth="1"/>
    <col min="4100" max="4102" width="44.109375" style="446" customWidth="1"/>
    <col min="4103" max="4352" width="9.109375" style="446"/>
    <col min="4353" max="4353" width="3.88671875" style="446" customWidth="1"/>
    <col min="4354" max="4354" width="63.88671875" style="446" customWidth="1"/>
    <col min="4355" max="4355" width="14.6640625" style="446" customWidth="1"/>
    <col min="4356" max="4358" width="44.109375" style="446" customWidth="1"/>
    <col min="4359" max="4608" width="9.109375" style="446"/>
    <col min="4609" max="4609" width="3.88671875" style="446" customWidth="1"/>
    <col min="4610" max="4610" width="63.88671875" style="446" customWidth="1"/>
    <col min="4611" max="4611" width="14.6640625" style="446" customWidth="1"/>
    <col min="4612" max="4614" width="44.109375" style="446" customWidth="1"/>
    <col min="4615" max="4864" width="9.109375" style="446"/>
    <col min="4865" max="4865" width="3.88671875" style="446" customWidth="1"/>
    <col min="4866" max="4866" width="63.88671875" style="446" customWidth="1"/>
    <col min="4867" max="4867" width="14.6640625" style="446" customWidth="1"/>
    <col min="4868" max="4870" width="44.109375" style="446" customWidth="1"/>
    <col min="4871" max="5120" width="9.109375" style="446"/>
    <col min="5121" max="5121" width="3.88671875" style="446" customWidth="1"/>
    <col min="5122" max="5122" width="63.88671875" style="446" customWidth="1"/>
    <col min="5123" max="5123" width="14.6640625" style="446" customWidth="1"/>
    <col min="5124" max="5126" width="44.109375" style="446" customWidth="1"/>
    <col min="5127" max="5376" width="9.109375" style="446"/>
    <col min="5377" max="5377" width="3.88671875" style="446" customWidth="1"/>
    <col min="5378" max="5378" width="63.88671875" style="446" customWidth="1"/>
    <col min="5379" max="5379" width="14.6640625" style="446" customWidth="1"/>
    <col min="5380" max="5382" width="44.109375" style="446" customWidth="1"/>
    <col min="5383" max="5632" width="9.109375" style="446"/>
    <col min="5633" max="5633" width="3.88671875" style="446" customWidth="1"/>
    <col min="5634" max="5634" width="63.88671875" style="446" customWidth="1"/>
    <col min="5635" max="5635" width="14.6640625" style="446" customWidth="1"/>
    <col min="5636" max="5638" width="44.109375" style="446" customWidth="1"/>
    <col min="5639" max="5888" width="9.109375" style="446"/>
    <col min="5889" max="5889" width="3.88671875" style="446" customWidth="1"/>
    <col min="5890" max="5890" width="63.88671875" style="446" customWidth="1"/>
    <col min="5891" max="5891" width="14.6640625" style="446" customWidth="1"/>
    <col min="5892" max="5894" width="44.109375" style="446" customWidth="1"/>
    <col min="5895" max="6144" width="9.109375" style="446"/>
    <col min="6145" max="6145" width="3.88671875" style="446" customWidth="1"/>
    <col min="6146" max="6146" width="63.88671875" style="446" customWidth="1"/>
    <col min="6147" max="6147" width="14.6640625" style="446" customWidth="1"/>
    <col min="6148" max="6150" width="44.109375" style="446" customWidth="1"/>
    <col min="6151" max="6400" width="9.109375" style="446"/>
    <col min="6401" max="6401" width="3.88671875" style="446" customWidth="1"/>
    <col min="6402" max="6402" width="63.88671875" style="446" customWidth="1"/>
    <col min="6403" max="6403" width="14.6640625" style="446" customWidth="1"/>
    <col min="6404" max="6406" width="44.109375" style="446" customWidth="1"/>
    <col min="6407" max="6656" width="9.109375" style="446"/>
    <col min="6657" max="6657" width="3.88671875" style="446" customWidth="1"/>
    <col min="6658" max="6658" width="63.88671875" style="446" customWidth="1"/>
    <col min="6659" max="6659" width="14.6640625" style="446" customWidth="1"/>
    <col min="6660" max="6662" width="44.109375" style="446" customWidth="1"/>
    <col min="6663" max="6912" width="9.109375" style="446"/>
    <col min="6913" max="6913" width="3.88671875" style="446" customWidth="1"/>
    <col min="6914" max="6914" width="63.88671875" style="446" customWidth="1"/>
    <col min="6915" max="6915" width="14.6640625" style="446" customWidth="1"/>
    <col min="6916" max="6918" width="44.109375" style="446" customWidth="1"/>
    <col min="6919" max="7168" width="9.109375" style="446"/>
    <col min="7169" max="7169" width="3.88671875" style="446" customWidth="1"/>
    <col min="7170" max="7170" width="63.88671875" style="446" customWidth="1"/>
    <col min="7171" max="7171" width="14.6640625" style="446" customWidth="1"/>
    <col min="7172" max="7174" width="44.109375" style="446" customWidth="1"/>
    <col min="7175" max="7424" width="9.109375" style="446"/>
    <col min="7425" max="7425" width="3.88671875" style="446" customWidth="1"/>
    <col min="7426" max="7426" width="63.88671875" style="446" customWidth="1"/>
    <col min="7427" max="7427" width="14.6640625" style="446" customWidth="1"/>
    <col min="7428" max="7430" width="44.109375" style="446" customWidth="1"/>
    <col min="7431" max="7680" width="9.109375" style="446"/>
    <col min="7681" max="7681" width="3.88671875" style="446" customWidth="1"/>
    <col min="7682" max="7682" width="63.88671875" style="446" customWidth="1"/>
    <col min="7683" max="7683" width="14.6640625" style="446" customWidth="1"/>
    <col min="7684" max="7686" width="44.109375" style="446" customWidth="1"/>
    <col min="7687" max="7936" width="9.109375" style="446"/>
    <col min="7937" max="7937" width="3.88671875" style="446" customWidth="1"/>
    <col min="7938" max="7938" width="63.88671875" style="446" customWidth="1"/>
    <col min="7939" max="7939" width="14.6640625" style="446" customWidth="1"/>
    <col min="7940" max="7942" width="44.109375" style="446" customWidth="1"/>
    <col min="7943" max="8192" width="9.109375" style="446"/>
    <col min="8193" max="8193" width="3.88671875" style="446" customWidth="1"/>
    <col min="8194" max="8194" width="63.88671875" style="446" customWidth="1"/>
    <col min="8195" max="8195" width="14.6640625" style="446" customWidth="1"/>
    <col min="8196" max="8198" width="44.109375" style="446" customWidth="1"/>
    <col min="8199" max="8448" width="9.109375" style="446"/>
    <col min="8449" max="8449" width="3.88671875" style="446" customWidth="1"/>
    <col min="8450" max="8450" width="63.88671875" style="446" customWidth="1"/>
    <col min="8451" max="8451" width="14.6640625" style="446" customWidth="1"/>
    <col min="8452" max="8454" width="44.109375" style="446" customWidth="1"/>
    <col min="8455" max="8704" width="9.109375" style="446"/>
    <col min="8705" max="8705" width="3.88671875" style="446" customWidth="1"/>
    <col min="8706" max="8706" width="63.88671875" style="446" customWidth="1"/>
    <col min="8707" max="8707" width="14.6640625" style="446" customWidth="1"/>
    <col min="8708" max="8710" width="44.109375" style="446" customWidth="1"/>
    <col min="8711" max="8960" width="9.109375" style="446"/>
    <col min="8961" max="8961" width="3.88671875" style="446" customWidth="1"/>
    <col min="8962" max="8962" width="63.88671875" style="446" customWidth="1"/>
    <col min="8963" max="8963" width="14.6640625" style="446" customWidth="1"/>
    <col min="8964" max="8966" width="44.109375" style="446" customWidth="1"/>
    <col min="8967" max="9216" width="9.109375" style="446"/>
    <col min="9217" max="9217" width="3.88671875" style="446" customWidth="1"/>
    <col min="9218" max="9218" width="63.88671875" style="446" customWidth="1"/>
    <col min="9219" max="9219" width="14.6640625" style="446" customWidth="1"/>
    <col min="9220" max="9222" width="44.109375" style="446" customWidth="1"/>
    <col min="9223" max="9472" width="9.109375" style="446"/>
    <col min="9473" max="9473" width="3.88671875" style="446" customWidth="1"/>
    <col min="9474" max="9474" width="63.88671875" style="446" customWidth="1"/>
    <col min="9475" max="9475" width="14.6640625" style="446" customWidth="1"/>
    <col min="9476" max="9478" width="44.109375" style="446" customWidth="1"/>
    <col min="9479" max="9728" width="9.109375" style="446"/>
    <col min="9729" max="9729" width="3.88671875" style="446" customWidth="1"/>
    <col min="9730" max="9730" width="63.88671875" style="446" customWidth="1"/>
    <col min="9731" max="9731" width="14.6640625" style="446" customWidth="1"/>
    <col min="9732" max="9734" width="44.109375" style="446" customWidth="1"/>
    <col min="9735" max="9984" width="9.109375" style="446"/>
    <col min="9985" max="9985" width="3.88671875" style="446" customWidth="1"/>
    <col min="9986" max="9986" width="63.88671875" style="446" customWidth="1"/>
    <col min="9987" max="9987" width="14.6640625" style="446" customWidth="1"/>
    <col min="9988" max="9990" width="44.109375" style="446" customWidth="1"/>
    <col min="9991" max="10240" width="9.109375" style="446"/>
    <col min="10241" max="10241" width="3.88671875" style="446" customWidth="1"/>
    <col min="10242" max="10242" width="63.88671875" style="446" customWidth="1"/>
    <col min="10243" max="10243" width="14.6640625" style="446" customWidth="1"/>
    <col min="10244" max="10246" width="44.109375" style="446" customWidth="1"/>
    <col min="10247" max="10496" width="9.109375" style="446"/>
    <col min="10497" max="10497" width="3.88671875" style="446" customWidth="1"/>
    <col min="10498" max="10498" width="63.88671875" style="446" customWidth="1"/>
    <col min="10499" max="10499" width="14.6640625" style="446" customWidth="1"/>
    <col min="10500" max="10502" width="44.109375" style="446" customWidth="1"/>
    <col min="10503" max="10752" width="9.109375" style="446"/>
    <col min="10753" max="10753" width="3.88671875" style="446" customWidth="1"/>
    <col min="10754" max="10754" width="63.88671875" style="446" customWidth="1"/>
    <col min="10755" max="10755" width="14.6640625" style="446" customWidth="1"/>
    <col min="10756" max="10758" width="44.109375" style="446" customWidth="1"/>
    <col min="10759" max="11008" width="9.109375" style="446"/>
    <col min="11009" max="11009" width="3.88671875" style="446" customWidth="1"/>
    <col min="11010" max="11010" width="63.88671875" style="446" customWidth="1"/>
    <col min="11011" max="11011" width="14.6640625" style="446" customWidth="1"/>
    <col min="11012" max="11014" width="44.109375" style="446" customWidth="1"/>
    <col min="11015" max="11264" width="9.109375" style="446"/>
    <col min="11265" max="11265" width="3.88671875" style="446" customWidth="1"/>
    <col min="11266" max="11266" width="63.88671875" style="446" customWidth="1"/>
    <col min="11267" max="11267" width="14.6640625" style="446" customWidth="1"/>
    <col min="11268" max="11270" width="44.109375" style="446" customWidth="1"/>
    <col min="11271" max="11520" width="9.109375" style="446"/>
    <col min="11521" max="11521" width="3.88671875" style="446" customWidth="1"/>
    <col min="11522" max="11522" width="63.88671875" style="446" customWidth="1"/>
    <col min="11523" max="11523" width="14.6640625" style="446" customWidth="1"/>
    <col min="11524" max="11526" width="44.109375" style="446" customWidth="1"/>
    <col min="11527" max="11776" width="9.109375" style="446"/>
    <col min="11777" max="11777" width="3.88671875" style="446" customWidth="1"/>
    <col min="11778" max="11778" width="63.88671875" style="446" customWidth="1"/>
    <col min="11779" max="11779" width="14.6640625" style="446" customWidth="1"/>
    <col min="11780" max="11782" width="44.109375" style="446" customWidth="1"/>
    <col min="11783" max="12032" width="9.109375" style="446"/>
    <col min="12033" max="12033" width="3.88671875" style="446" customWidth="1"/>
    <col min="12034" max="12034" width="63.88671875" style="446" customWidth="1"/>
    <col min="12035" max="12035" width="14.6640625" style="446" customWidth="1"/>
    <col min="12036" max="12038" width="44.109375" style="446" customWidth="1"/>
    <col min="12039" max="12288" width="9.109375" style="446"/>
    <col min="12289" max="12289" width="3.88671875" style="446" customWidth="1"/>
    <col min="12290" max="12290" width="63.88671875" style="446" customWidth="1"/>
    <col min="12291" max="12291" width="14.6640625" style="446" customWidth="1"/>
    <col min="12292" max="12294" width="44.109375" style="446" customWidth="1"/>
    <col min="12295" max="12544" width="9.109375" style="446"/>
    <col min="12545" max="12545" width="3.88671875" style="446" customWidth="1"/>
    <col min="12546" max="12546" width="63.88671875" style="446" customWidth="1"/>
    <col min="12547" max="12547" width="14.6640625" style="446" customWidth="1"/>
    <col min="12548" max="12550" width="44.109375" style="446" customWidth="1"/>
    <col min="12551" max="12800" width="9.109375" style="446"/>
    <col min="12801" max="12801" width="3.88671875" style="446" customWidth="1"/>
    <col min="12802" max="12802" width="63.88671875" style="446" customWidth="1"/>
    <col min="12803" max="12803" width="14.6640625" style="446" customWidth="1"/>
    <col min="12804" max="12806" width="44.109375" style="446" customWidth="1"/>
    <col min="12807" max="13056" width="9.109375" style="446"/>
    <col min="13057" max="13057" width="3.88671875" style="446" customWidth="1"/>
    <col min="13058" max="13058" width="63.88671875" style="446" customWidth="1"/>
    <col min="13059" max="13059" width="14.6640625" style="446" customWidth="1"/>
    <col min="13060" max="13062" width="44.109375" style="446" customWidth="1"/>
    <col min="13063" max="13312" width="9.109375" style="446"/>
    <col min="13313" max="13313" width="3.88671875" style="446" customWidth="1"/>
    <col min="13314" max="13314" width="63.88671875" style="446" customWidth="1"/>
    <col min="13315" max="13315" width="14.6640625" style="446" customWidth="1"/>
    <col min="13316" max="13318" width="44.109375" style="446" customWidth="1"/>
    <col min="13319" max="13568" width="9.109375" style="446"/>
    <col min="13569" max="13569" width="3.88671875" style="446" customWidth="1"/>
    <col min="13570" max="13570" width="63.88671875" style="446" customWidth="1"/>
    <col min="13571" max="13571" width="14.6640625" style="446" customWidth="1"/>
    <col min="13572" max="13574" width="44.109375" style="446" customWidth="1"/>
    <col min="13575" max="13824" width="9.109375" style="446"/>
    <col min="13825" max="13825" width="3.88671875" style="446" customWidth="1"/>
    <col min="13826" max="13826" width="63.88671875" style="446" customWidth="1"/>
    <col min="13827" max="13827" width="14.6640625" style="446" customWidth="1"/>
    <col min="13828" max="13830" width="44.109375" style="446" customWidth="1"/>
    <col min="13831" max="14080" width="9.109375" style="446"/>
    <col min="14081" max="14081" width="3.88671875" style="446" customWidth="1"/>
    <col min="14082" max="14082" width="63.88671875" style="446" customWidth="1"/>
    <col min="14083" max="14083" width="14.6640625" style="446" customWidth="1"/>
    <col min="14084" max="14086" width="44.109375" style="446" customWidth="1"/>
    <col min="14087" max="14336" width="9.109375" style="446"/>
    <col min="14337" max="14337" width="3.88671875" style="446" customWidth="1"/>
    <col min="14338" max="14338" width="63.88671875" style="446" customWidth="1"/>
    <col min="14339" max="14339" width="14.6640625" style="446" customWidth="1"/>
    <col min="14340" max="14342" width="44.109375" style="446" customWidth="1"/>
    <col min="14343" max="14592" width="9.109375" style="446"/>
    <col min="14593" max="14593" width="3.88671875" style="446" customWidth="1"/>
    <col min="14594" max="14594" width="63.88671875" style="446" customWidth="1"/>
    <col min="14595" max="14595" width="14.6640625" style="446" customWidth="1"/>
    <col min="14596" max="14598" width="44.109375" style="446" customWidth="1"/>
    <col min="14599" max="14848" width="9.109375" style="446"/>
    <col min="14849" max="14849" width="3.88671875" style="446" customWidth="1"/>
    <col min="14850" max="14850" width="63.88671875" style="446" customWidth="1"/>
    <col min="14851" max="14851" width="14.6640625" style="446" customWidth="1"/>
    <col min="14852" max="14854" width="44.109375" style="446" customWidth="1"/>
    <col min="14855" max="15104" width="9.109375" style="446"/>
    <col min="15105" max="15105" width="3.88671875" style="446" customWidth="1"/>
    <col min="15106" max="15106" width="63.88671875" style="446" customWidth="1"/>
    <col min="15107" max="15107" width="14.6640625" style="446" customWidth="1"/>
    <col min="15108" max="15110" width="44.109375" style="446" customWidth="1"/>
    <col min="15111" max="15360" width="9.109375" style="446"/>
    <col min="15361" max="15361" width="3.88671875" style="446" customWidth="1"/>
    <col min="15362" max="15362" width="63.88671875" style="446" customWidth="1"/>
    <col min="15363" max="15363" width="14.6640625" style="446" customWidth="1"/>
    <col min="15364" max="15366" width="44.109375" style="446" customWidth="1"/>
    <col min="15367" max="15616" width="9.109375" style="446"/>
    <col min="15617" max="15617" width="3.88671875" style="446" customWidth="1"/>
    <col min="15618" max="15618" width="63.88671875" style="446" customWidth="1"/>
    <col min="15619" max="15619" width="14.6640625" style="446" customWidth="1"/>
    <col min="15620" max="15622" width="44.109375" style="446" customWidth="1"/>
    <col min="15623" max="15872" width="9.109375" style="446"/>
    <col min="15873" max="15873" width="3.88671875" style="446" customWidth="1"/>
    <col min="15874" max="15874" width="63.88671875" style="446" customWidth="1"/>
    <col min="15875" max="15875" width="14.6640625" style="446" customWidth="1"/>
    <col min="15876" max="15878" width="44.109375" style="446" customWidth="1"/>
    <col min="15879" max="16128" width="9.109375" style="446"/>
    <col min="16129" max="16129" width="3.88671875" style="446" customWidth="1"/>
    <col min="16130" max="16130" width="63.88671875" style="446" customWidth="1"/>
    <col min="16131" max="16131" width="14.6640625" style="446" customWidth="1"/>
    <col min="16132" max="16134" width="44.109375" style="446" customWidth="1"/>
    <col min="16135" max="16384" width="9.109375" style="446"/>
  </cols>
  <sheetData>
    <row r="2" spans="2:2" ht="30" customHeight="1" x14ac:dyDescent="0.3"/>
    <row r="5" spans="2:2" ht="22.8" x14ac:dyDescent="0.3">
      <c r="B5" s="447" t="s">
        <v>787</v>
      </c>
    </row>
    <row r="6" spans="2:2" x14ac:dyDescent="0.3">
      <c r="B6" s="448"/>
    </row>
    <row r="7" spans="2:2" ht="26.4" x14ac:dyDescent="0.3">
      <c r="B7" s="449" t="s">
        <v>742</v>
      </c>
    </row>
    <row r="10" spans="2:2" x14ac:dyDescent="0.3">
      <c r="B10" s="450" t="s">
        <v>788</v>
      </c>
    </row>
    <row r="12" spans="2:2" x14ac:dyDescent="0.3">
      <c r="B12" s="450" t="s">
        <v>789</v>
      </c>
    </row>
    <row r="13" spans="2:2" ht="12.75" customHeight="1" x14ac:dyDescent="0.3"/>
    <row r="16" spans="2:2" x14ac:dyDescent="0.3">
      <c r="B16" s="451" t="s">
        <v>727</v>
      </c>
    </row>
    <row r="18" spans="2:3" x14ac:dyDescent="0.3">
      <c r="B18" s="451" t="s">
        <v>728</v>
      </c>
      <c r="C18" s="451" t="s">
        <v>783</v>
      </c>
    </row>
    <row r="19" spans="2:3" x14ac:dyDescent="0.3">
      <c r="B19" s="448" t="s">
        <v>782</v>
      </c>
      <c r="C19" s="446" t="s">
        <v>784</v>
      </c>
    </row>
    <row r="20" spans="2:3" x14ac:dyDescent="0.3">
      <c r="B20" s="446" t="s">
        <v>729</v>
      </c>
      <c r="C20" s="446" t="s">
        <v>729</v>
      </c>
    </row>
    <row r="21" spans="2:3" x14ac:dyDescent="0.3">
      <c r="B21" s="446" t="s">
        <v>730</v>
      </c>
      <c r="C21" s="446" t="s">
        <v>730</v>
      </c>
    </row>
    <row r="22" spans="2:3" x14ac:dyDescent="0.3">
      <c r="B22" s="446" t="s">
        <v>731</v>
      </c>
      <c r="C22" s="446" t="s">
        <v>731</v>
      </c>
    </row>
    <row r="23" spans="2:3" x14ac:dyDescent="0.3">
      <c r="B23" s="446" t="s">
        <v>732</v>
      </c>
      <c r="C23" s="446" t="s">
        <v>732</v>
      </c>
    </row>
    <row r="24" spans="2:3" x14ac:dyDescent="0.3">
      <c r="B24" s="448" t="s">
        <v>786</v>
      </c>
      <c r="C24" s="448" t="s">
        <v>785</v>
      </c>
    </row>
    <row r="25" spans="2:3" x14ac:dyDescent="0.3">
      <c r="B25" s="448" t="s">
        <v>733</v>
      </c>
      <c r="C25" s="448" t="s">
        <v>734</v>
      </c>
    </row>
  </sheetData>
  <hyperlinks>
    <hyperlink ref="B10" location="Notes!A1" display="See Notes for details about the data contained in this release"/>
    <hyperlink ref="B12" location="Index!A1" display="Index to Tables"/>
  </hyperlinks>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3"/>
  <sheetViews>
    <sheetView topLeftCell="O58" zoomScale="55" zoomScaleNormal="55" workbookViewId="0">
      <selection activeCell="AE58" sqref="AE58:AK74"/>
    </sheetView>
  </sheetViews>
  <sheetFormatPr defaultRowHeight="14.4" x14ac:dyDescent="0.3"/>
  <cols>
    <col min="1" max="1" width="33.5546875" bestFit="1" customWidth="1"/>
    <col min="2" max="2" width="35.44140625" bestFit="1" customWidth="1"/>
    <col min="3" max="8" width="16.33203125" bestFit="1" customWidth="1"/>
    <col min="13" max="13" width="42.77734375" bestFit="1" customWidth="1"/>
    <col min="14" max="19" width="9.88671875" customWidth="1"/>
    <col min="22" max="22" width="34" bestFit="1" customWidth="1"/>
    <col min="23" max="28" width="14.88671875" bestFit="1" customWidth="1"/>
    <col min="29" max="30" width="14.88671875" customWidth="1"/>
    <col min="31" max="31" width="36.6640625" customWidth="1"/>
    <col min="32" max="37" width="10.44140625" customWidth="1"/>
  </cols>
  <sheetData>
    <row r="1" spans="1:37" ht="15" x14ac:dyDescent="0.25">
      <c r="Q1">
        <v>37000000000</v>
      </c>
    </row>
    <row r="2" spans="1:37" ht="15" x14ac:dyDescent="0.25">
      <c r="A2" t="s">
        <v>106</v>
      </c>
      <c r="B2" t="s">
        <v>93</v>
      </c>
    </row>
    <row r="4" spans="1:37" ht="14.25" customHeight="1" x14ac:dyDescent="0.3">
      <c r="C4" t="s">
        <v>84</v>
      </c>
      <c r="M4" s="499" t="s">
        <v>637</v>
      </c>
      <c r="N4" s="499"/>
      <c r="O4" s="499"/>
      <c r="P4" s="499"/>
      <c r="Q4" s="499"/>
      <c r="R4" s="499"/>
      <c r="S4" s="499"/>
      <c r="V4" s="497" t="s">
        <v>425</v>
      </c>
      <c r="W4" s="497"/>
      <c r="X4" s="497"/>
      <c r="Y4" s="497"/>
      <c r="Z4" s="497"/>
      <c r="AA4" s="497"/>
      <c r="AB4" s="497"/>
      <c r="AE4" s="499" t="s">
        <v>638</v>
      </c>
      <c r="AF4" s="499"/>
      <c r="AG4" s="499"/>
      <c r="AH4" s="499"/>
      <c r="AI4" s="499"/>
      <c r="AJ4" s="499"/>
      <c r="AK4" s="499"/>
    </row>
    <row r="5" spans="1:37" ht="18" customHeight="1" x14ac:dyDescent="0.25">
      <c r="A5" t="s">
        <v>101</v>
      </c>
      <c r="B5" t="s">
        <v>92</v>
      </c>
      <c r="C5" t="s">
        <v>426</v>
      </c>
      <c r="D5" t="s">
        <v>427</v>
      </c>
      <c r="E5" t="s">
        <v>428</v>
      </c>
      <c r="F5" t="s">
        <v>429</v>
      </c>
      <c r="G5" t="s">
        <v>430</v>
      </c>
      <c r="H5" t="s">
        <v>431</v>
      </c>
      <c r="I5" t="s">
        <v>136</v>
      </c>
      <c r="M5" s="250" t="s">
        <v>180</v>
      </c>
      <c r="N5" s="251">
        <v>2008</v>
      </c>
      <c r="O5" s="251">
        <v>2009</v>
      </c>
      <c r="P5" s="251">
        <v>2010</v>
      </c>
      <c r="Q5" s="251">
        <v>2011</v>
      </c>
      <c r="R5" s="251">
        <v>2012</v>
      </c>
      <c r="S5" s="251">
        <v>2013</v>
      </c>
      <c r="V5" s="52"/>
      <c r="W5" s="69">
        <f>N5</f>
        <v>2008</v>
      </c>
      <c r="X5" s="69">
        <f t="shared" ref="X5:AB20" si="0">O5</f>
        <v>2009</v>
      </c>
      <c r="Y5" s="69">
        <f t="shared" si="0"/>
        <v>2010</v>
      </c>
      <c r="Z5" s="69">
        <f t="shared" si="0"/>
        <v>2011</v>
      </c>
      <c r="AA5" s="69">
        <f t="shared" si="0"/>
        <v>2012</v>
      </c>
      <c r="AB5" s="69">
        <f t="shared" si="0"/>
        <v>2013</v>
      </c>
      <c r="AE5" s="250" t="s">
        <v>180</v>
      </c>
      <c r="AF5" s="251">
        <f>W5</f>
        <v>2008</v>
      </c>
      <c r="AG5" s="251">
        <f t="shared" ref="AG5:AK5" si="1">X5</f>
        <v>2009</v>
      </c>
      <c r="AH5" s="251">
        <f t="shared" si="1"/>
        <v>2010</v>
      </c>
      <c r="AI5" s="251">
        <f t="shared" si="1"/>
        <v>2011</v>
      </c>
      <c r="AJ5" s="251">
        <f t="shared" si="1"/>
        <v>2012</v>
      </c>
      <c r="AK5" s="251">
        <f t="shared" si="1"/>
        <v>2013</v>
      </c>
    </row>
    <row r="6" spans="1:37" ht="18" customHeight="1" x14ac:dyDescent="0.25">
      <c r="A6" t="s">
        <v>342</v>
      </c>
      <c r="B6" t="s">
        <v>188</v>
      </c>
      <c r="C6">
        <v>17874</v>
      </c>
      <c r="D6">
        <v>18724</v>
      </c>
      <c r="E6">
        <v>19025</v>
      </c>
      <c r="F6">
        <v>19363</v>
      </c>
      <c r="G6">
        <v>19980</v>
      </c>
      <c r="H6">
        <v>20737</v>
      </c>
      <c r="I6">
        <v>115703</v>
      </c>
      <c r="M6" s="252" t="str">
        <f>MID(B221,3,99)</f>
        <v>Agriculture, forrestry and fishing</v>
      </c>
      <c r="N6" s="253">
        <f>C235</f>
        <v>1752941206.3722005</v>
      </c>
      <c r="O6" s="253">
        <f t="shared" ref="O6:S19" si="2">D235</f>
        <v>1776676498.9785011</v>
      </c>
      <c r="P6" s="253">
        <f t="shared" si="2"/>
        <v>1765950329.0702002</v>
      </c>
      <c r="Q6" s="253">
        <f t="shared" si="2"/>
        <v>1709389711.2171004</v>
      </c>
      <c r="R6" s="253">
        <f t="shared" si="2"/>
        <v>1854010921.6296008</v>
      </c>
      <c r="S6" s="253">
        <f t="shared" si="2"/>
        <v>1896502274.8742998</v>
      </c>
      <c r="V6" s="70" t="str">
        <f>M6</f>
        <v>Agriculture, forrestry and fishing</v>
      </c>
      <c r="W6" s="164">
        <f>N6</f>
        <v>1752941206.3722005</v>
      </c>
      <c r="X6" s="164">
        <f t="shared" si="0"/>
        <v>1776676498.9785011</v>
      </c>
      <c r="Y6" s="164">
        <f t="shared" si="0"/>
        <v>1765950329.0702002</v>
      </c>
      <c r="Z6" s="164">
        <f t="shared" si="0"/>
        <v>1709389711.2171004</v>
      </c>
      <c r="AA6" s="164">
        <f t="shared" si="0"/>
        <v>1854010921.6296008</v>
      </c>
      <c r="AB6" s="164">
        <f t="shared" si="0"/>
        <v>1896502274.8742998</v>
      </c>
      <c r="AE6" s="254" t="str">
        <f t="shared" ref="AE6:AE69" si="3">V6</f>
        <v>Agriculture, forrestry and fishing</v>
      </c>
      <c r="AF6" s="255">
        <f t="shared" ref="AF6:AK20" si="4">W6*100/$W6</f>
        <v>100.00000000000001</v>
      </c>
      <c r="AG6" s="255">
        <f t="shared" si="4"/>
        <v>101.35402673632288</v>
      </c>
      <c r="AH6" s="255">
        <f t="shared" si="4"/>
        <v>100.7421311479649</v>
      </c>
      <c r="AI6" s="255">
        <f t="shared" si="4"/>
        <v>97.515518775142951</v>
      </c>
      <c r="AJ6" s="255">
        <f t="shared" si="4"/>
        <v>105.76572191297672</v>
      </c>
      <c r="AK6" s="255">
        <f t="shared" si="4"/>
        <v>108.18972524464787</v>
      </c>
    </row>
    <row r="7" spans="1:37" ht="18" customHeight="1" x14ac:dyDescent="0.25">
      <c r="B7" t="s">
        <v>189</v>
      </c>
      <c r="C7">
        <v>3700</v>
      </c>
      <c r="D7">
        <v>4108</v>
      </c>
      <c r="E7">
        <v>4316</v>
      </c>
      <c r="F7">
        <v>4372</v>
      </c>
      <c r="G7">
        <v>4492</v>
      </c>
      <c r="H7">
        <v>4875</v>
      </c>
      <c r="I7">
        <v>25863</v>
      </c>
      <c r="M7" s="256" t="str">
        <f t="shared" ref="M7:M19" si="5">MID(B222,3,99)</f>
        <v>Mining and quarrying</v>
      </c>
      <c r="N7" s="257">
        <f t="shared" ref="N7:N19" si="6">C236</f>
        <v>4389328269.9092999</v>
      </c>
      <c r="O7" s="257">
        <f t="shared" si="2"/>
        <v>3205535249.2252021</v>
      </c>
      <c r="P7" s="257">
        <f t="shared" si="2"/>
        <v>3025506353.8939991</v>
      </c>
      <c r="Q7" s="257">
        <f t="shared" si="2"/>
        <v>3194768984.8660998</v>
      </c>
      <c r="R7" s="257">
        <f t="shared" si="2"/>
        <v>2884910030.1709995</v>
      </c>
      <c r="S7" s="257">
        <f t="shared" si="2"/>
        <v>2459169937.5036001</v>
      </c>
      <c r="V7" s="70" t="str">
        <f t="shared" ref="V7:W20" si="7">M7</f>
        <v>Mining and quarrying</v>
      </c>
      <c r="W7" s="164">
        <f t="shared" si="7"/>
        <v>4389328269.9092999</v>
      </c>
      <c r="X7" s="164">
        <f t="shared" si="0"/>
        <v>3205535249.2252021</v>
      </c>
      <c r="Y7" s="164">
        <f t="shared" si="0"/>
        <v>3025506353.8939991</v>
      </c>
      <c r="Z7" s="164">
        <f t="shared" si="0"/>
        <v>3194768984.8660998</v>
      </c>
      <c r="AA7" s="164">
        <f t="shared" si="0"/>
        <v>2884910030.1709995</v>
      </c>
      <c r="AB7" s="164">
        <f t="shared" si="0"/>
        <v>2459169937.5036001</v>
      </c>
      <c r="AE7" s="258" t="str">
        <f t="shared" si="3"/>
        <v>Mining and quarrying</v>
      </c>
      <c r="AF7" s="259">
        <f t="shared" si="4"/>
        <v>100</v>
      </c>
      <c r="AG7" s="259">
        <f t="shared" si="4"/>
        <v>73.030200798616519</v>
      </c>
      <c r="AH7" s="259">
        <f t="shared" si="4"/>
        <v>68.928687212463089</v>
      </c>
      <c r="AI7" s="259">
        <f t="shared" si="4"/>
        <v>72.78491806519898</v>
      </c>
      <c r="AJ7" s="259">
        <f t="shared" si="4"/>
        <v>65.725547345097823</v>
      </c>
      <c r="AK7" s="259">
        <f t="shared" si="4"/>
        <v>56.026111201621653</v>
      </c>
    </row>
    <row r="8" spans="1:37" ht="18" customHeight="1" x14ac:dyDescent="0.25">
      <c r="B8" t="s">
        <v>190</v>
      </c>
      <c r="C8">
        <v>116493</v>
      </c>
      <c r="D8">
        <v>118377</v>
      </c>
      <c r="E8">
        <v>115427</v>
      </c>
      <c r="F8">
        <v>115130</v>
      </c>
      <c r="G8">
        <v>116482</v>
      </c>
      <c r="H8">
        <v>118873</v>
      </c>
      <c r="I8">
        <v>700782</v>
      </c>
      <c r="M8" s="252" t="str">
        <f t="shared" si="5"/>
        <v>Manufacturing</v>
      </c>
      <c r="N8" s="253">
        <f t="shared" si="6"/>
        <v>32089200225.471489</v>
      </c>
      <c r="O8" s="253">
        <f t="shared" si="2"/>
        <v>39044934547.490135</v>
      </c>
      <c r="P8" s="253">
        <f t="shared" si="2"/>
        <v>36904335672.361671</v>
      </c>
      <c r="Q8" s="253">
        <f t="shared" si="2"/>
        <v>46784051438.415421</v>
      </c>
      <c r="R8" s="253">
        <f t="shared" si="2"/>
        <v>29044017180.200134</v>
      </c>
      <c r="S8" s="253">
        <f t="shared" si="2"/>
        <v>31550601621.003292</v>
      </c>
      <c r="V8" s="70" t="str">
        <f t="shared" si="7"/>
        <v>Manufacturing</v>
      </c>
      <c r="W8" s="164">
        <f t="shared" si="7"/>
        <v>32089200225.471489</v>
      </c>
      <c r="X8" s="164">
        <f t="shared" si="0"/>
        <v>39044934547.490135</v>
      </c>
      <c r="Y8" s="164">
        <f t="shared" si="0"/>
        <v>36904335672.361671</v>
      </c>
      <c r="Z8" s="164">
        <f t="shared" si="0"/>
        <v>46784051438.415421</v>
      </c>
      <c r="AA8" s="164">
        <f t="shared" si="0"/>
        <v>29044017180.200134</v>
      </c>
      <c r="AB8" s="164">
        <f t="shared" si="0"/>
        <v>31550601621.003292</v>
      </c>
      <c r="AE8" s="254" t="str">
        <f t="shared" si="3"/>
        <v>Manufacturing</v>
      </c>
      <c r="AF8" s="255">
        <f t="shared" si="4"/>
        <v>100</v>
      </c>
      <c r="AG8" s="255">
        <f t="shared" si="4"/>
        <v>121.67624706488442</v>
      </c>
      <c r="AH8" s="255">
        <f t="shared" si="4"/>
        <v>115.00547041701608</v>
      </c>
      <c r="AI8" s="255">
        <f t="shared" si="4"/>
        <v>145.79375961286681</v>
      </c>
      <c r="AJ8" s="255">
        <f t="shared" si="4"/>
        <v>90.510255712592752</v>
      </c>
      <c r="AK8" s="255">
        <f t="shared" si="4"/>
        <v>98.321558029854941</v>
      </c>
    </row>
    <row r="9" spans="1:37" ht="18" customHeight="1" x14ac:dyDescent="0.25">
      <c r="B9" t="s">
        <v>191</v>
      </c>
      <c r="C9">
        <v>1240</v>
      </c>
      <c r="D9">
        <v>1377</v>
      </c>
      <c r="E9">
        <v>1505</v>
      </c>
      <c r="F9">
        <v>1634</v>
      </c>
      <c r="G9">
        <v>1936</v>
      </c>
      <c r="H9">
        <v>2541</v>
      </c>
      <c r="I9">
        <v>10233</v>
      </c>
      <c r="M9" s="256" t="str">
        <f t="shared" si="5"/>
        <v>Electricity and gas</v>
      </c>
      <c r="N9" s="257">
        <f t="shared" si="6"/>
        <v>2991169304.3889003</v>
      </c>
      <c r="O9" s="257">
        <f t="shared" si="2"/>
        <v>2597469803.8904991</v>
      </c>
      <c r="P9" s="257">
        <f t="shared" si="2"/>
        <v>3505993963.0617995</v>
      </c>
      <c r="Q9" s="257">
        <f t="shared" si="2"/>
        <v>2736602148.3178005</v>
      </c>
      <c r="R9" s="257">
        <f t="shared" si="2"/>
        <v>2091792168.8244991</v>
      </c>
      <c r="S9" s="257">
        <f t="shared" si="2"/>
        <v>2893337544.1501999</v>
      </c>
      <c r="V9" s="70" t="str">
        <f t="shared" si="7"/>
        <v>Electricity and gas</v>
      </c>
      <c r="W9" s="164">
        <f t="shared" si="7"/>
        <v>2991169304.3889003</v>
      </c>
      <c r="X9" s="164">
        <f t="shared" si="0"/>
        <v>2597469803.8904991</v>
      </c>
      <c r="Y9" s="164">
        <f t="shared" si="0"/>
        <v>3505993963.0617995</v>
      </c>
      <c r="Z9" s="164">
        <f t="shared" si="0"/>
        <v>2736602148.3178005</v>
      </c>
      <c r="AA9" s="164">
        <f t="shared" si="0"/>
        <v>2091792168.8244991</v>
      </c>
      <c r="AB9" s="164">
        <f t="shared" si="0"/>
        <v>2893337544.1501999</v>
      </c>
      <c r="AE9" s="258" t="str">
        <f t="shared" si="3"/>
        <v>Electricity and gas</v>
      </c>
      <c r="AF9" s="259">
        <f t="shared" si="4"/>
        <v>100</v>
      </c>
      <c r="AG9" s="259">
        <f t="shared" si="4"/>
        <v>86.837939934702746</v>
      </c>
      <c r="AH9" s="259">
        <f t="shared" si="4"/>
        <v>117.21148508436163</v>
      </c>
      <c r="AI9" s="259">
        <f t="shared" si="4"/>
        <v>91.489376555931585</v>
      </c>
      <c r="AJ9" s="259">
        <f t="shared" si="4"/>
        <v>69.932255782220096</v>
      </c>
      <c r="AK9" s="259">
        <f t="shared" si="4"/>
        <v>96.729313847425729</v>
      </c>
    </row>
    <row r="10" spans="1:37" ht="18" customHeight="1" x14ac:dyDescent="0.25">
      <c r="B10" t="s">
        <v>192</v>
      </c>
      <c r="C10">
        <v>4620</v>
      </c>
      <c r="D10">
        <v>5010</v>
      </c>
      <c r="E10">
        <v>5151</v>
      </c>
      <c r="F10">
        <v>5327</v>
      </c>
      <c r="G10">
        <v>5551</v>
      </c>
      <c r="H10">
        <v>5825</v>
      </c>
      <c r="I10">
        <v>31484</v>
      </c>
      <c r="M10" s="252" t="str">
        <f t="shared" si="5"/>
        <v>Water and waste</v>
      </c>
      <c r="N10" s="253">
        <f t="shared" si="6"/>
        <v>1594566499.5212994</v>
      </c>
      <c r="O10" s="253">
        <f t="shared" si="2"/>
        <v>1900682106.1597009</v>
      </c>
      <c r="P10" s="253">
        <f t="shared" si="2"/>
        <v>2292017718.6940994</v>
      </c>
      <c r="Q10" s="253">
        <f t="shared" si="2"/>
        <v>2273554196.4326</v>
      </c>
      <c r="R10" s="253">
        <f t="shared" si="2"/>
        <v>2135420924.2766006</v>
      </c>
      <c r="S10" s="253">
        <f t="shared" si="2"/>
        <v>2310824237.7369995</v>
      </c>
      <c r="V10" s="70" t="str">
        <f t="shared" si="7"/>
        <v>Water and waste</v>
      </c>
      <c r="W10" s="164">
        <f t="shared" si="7"/>
        <v>1594566499.5212994</v>
      </c>
      <c r="X10" s="164">
        <f t="shared" si="0"/>
        <v>1900682106.1597009</v>
      </c>
      <c r="Y10" s="164">
        <f t="shared" si="0"/>
        <v>2292017718.6940994</v>
      </c>
      <c r="Z10" s="164">
        <f t="shared" si="0"/>
        <v>2273554196.4326</v>
      </c>
      <c r="AA10" s="164">
        <f t="shared" si="0"/>
        <v>2135420924.2766006</v>
      </c>
      <c r="AB10" s="164">
        <f t="shared" si="0"/>
        <v>2310824237.7369995</v>
      </c>
      <c r="AE10" s="254" t="str">
        <f t="shared" si="3"/>
        <v>Water and waste</v>
      </c>
      <c r="AF10" s="255">
        <f t="shared" si="4"/>
        <v>100</v>
      </c>
      <c r="AG10" s="255">
        <f t="shared" si="4"/>
        <v>119.19741865455595</v>
      </c>
      <c r="AH10" s="255">
        <f t="shared" si="4"/>
        <v>143.7392369262856</v>
      </c>
      <c r="AI10" s="255">
        <f t="shared" si="4"/>
        <v>142.58133462073471</v>
      </c>
      <c r="AJ10" s="255">
        <f t="shared" si="4"/>
        <v>133.91858695875462</v>
      </c>
      <c r="AK10" s="255">
        <f t="shared" si="4"/>
        <v>144.91864957847326</v>
      </c>
    </row>
    <row r="11" spans="1:37" ht="18" customHeight="1" x14ac:dyDescent="0.25">
      <c r="B11" t="s">
        <v>193</v>
      </c>
      <c r="C11">
        <v>199611</v>
      </c>
      <c r="D11">
        <v>214018</v>
      </c>
      <c r="E11">
        <v>209214</v>
      </c>
      <c r="F11">
        <v>208142</v>
      </c>
      <c r="G11">
        <v>211148</v>
      </c>
      <c r="H11">
        <v>217079</v>
      </c>
      <c r="I11">
        <v>1259212</v>
      </c>
      <c r="M11" s="256" t="str">
        <f t="shared" si="5"/>
        <v>Construction</v>
      </c>
      <c r="N11" s="257">
        <f t="shared" si="6"/>
        <v>28899281864.908798</v>
      </c>
      <c r="O11" s="257">
        <f t="shared" si="2"/>
        <v>26486852322.042088</v>
      </c>
      <c r="P11" s="257">
        <f t="shared" si="2"/>
        <v>25545432742.688892</v>
      </c>
      <c r="Q11" s="257">
        <f t="shared" si="2"/>
        <v>22910244533.176205</v>
      </c>
      <c r="R11" s="257">
        <f t="shared" si="2"/>
        <v>21085145374.386196</v>
      </c>
      <c r="S11" s="257">
        <f t="shared" si="2"/>
        <v>20998801313.939201</v>
      </c>
      <c r="V11" s="70" t="str">
        <f t="shared" si="7"/>
        <v>Construction</v>
      </c>
      <c r="W11" s="164">
        <f t="shared" si="7"/>
        <v>28899281864.908798</v>
      </c>
      <c r="X11" s="164">
        <f t="shared" si="0"/>
        <v>26486852322.042088</v>
      </c>
      <c r="Y11" s="164">
        <f t="shared" si="0"/>
        <v>25545432742.688892</v>
      </c>
      <c r="Z11" s="164">
        <f t="shared" si="0"/>
        <v>22910244533.176205</v>
      </c>
      <c r="AA11" s="164">
        <f t="shared" si="0"/>
        <v>21085145374.386196</v>
      </c>
      <c r="AB11" s="164">
        <f t="shared" si="0"/>
        <v>20998801313.939201</v>
      </c>
      <c r="AE11" s="258" t="str">
        <f t="shared" si="3"/>
        <v>Construction</v>
      </c>
      <c r="AF11" s="259">
        <f t="shared" si="4"/>
        <v>100</v>
      </c>
      <c r="AG11" s="259">
        <f t="shared" si="4"/>
        <v>91.652285499190825</v>
      </c>
      <c r="AH11" s="259">
        <f t="shared" si="4"/>
        <v>88.394697356503016</v>
      </c>
      <c r="AI11" s="259">
        <f t="shared" si="4"/>
        <v>79.276172467784292</v>
      </c>
      <c r="AJ11" s="259">
        <f t="shared" si="4"/>
        <v>72.96079353442002</v>
      </c>
      <c r="AK11" s="259">
        <f t="shared" si="4"/>
        <v>72.662017734901497</v>
      </c>
    </row>
    <row r="12" spans="1:37" ht="18" customHeight="1" x14ac:dyDescent="0.25">
      <c r="B12" t="s">
        <v>194</v>
      </c>
      <c r="C12">
        <v>183251</v>
      </c>
      <c r="D12">
        <v>187716</v>
      </c>
      <c r="E12">
        <v>184893</v>
      </c>
      <c r="F12">
        <v>188700</v>
      </c>
      <c r="G12">
        <v>196091</v>
      </c>
      <c r="H12">
        <v>206816</v>
      </c>
      <c r="I12">
        <v>1147467</v>
      </c>
      <c r="M12" s="252" t="str">
        <f t="shared" si="5"/>
        <v>Distribution</v>
      </c>
      <c r="N12" s="253">
        <f t="shared" si="6"/>
        <v>34113655681.079674</v>
      </c>
      <c r="O12" s="253">
        <f t="shared" si="2"/>
        <v>31774695014.37661</v>
      </c>
      <c r="P12" s="253">
        <f t="shared" si="2"/>
        <v>35800639468.722389</v>
      </c>
      <c r="Q12" s="253">
        <f t="shared" si="2"/>
        <v>32868046421.346317</v>
      </c>
      <c r="R12" s="253">
        <f t="shared" si="2"/>
        <v>30564902540.440327</v>
      </c>
      <c r="S12" s="253">
        <f t="shared" si="2"/>
        <v>31472839150.869591</v>
      </c>
      <c r="V12" s="70" t="str">
        <f t="shared" si="7"/>
        <v>Distribution</v>
      </c>
      <c r="W12" s="164">
        <f t="shared" si="7"/>
        <v>34113655681.079674</v>
      </c>
      <c r="X12" s="164">
        <f t="shared" si="0"/>
        <v>31774695014.37661</v>
      </c>
      <c r="Y12" s="164">
        <f t="shared" si="0"/>
        <v>35800639468.722389</v>
      </c>
      <c r="Z12" s="164">
        <f t="shared" si="0"/>
        <v>32868046421.346317</v>
      </c>
      <c r="AA12" s="164">
        <f t="shared" si="0"/>
        <v>30564902540.440327</v>
      </c>
      <c r="AB12" s="164">
        <f t="shared" si="0"/>
        <v>31472839150.869591</v>
      </c>
      <c r="AE12" s="254" t="str">
        <f t="shared" si="3"/>
        <v>Distribution</v>
      </c>
      <c r="AF12" s="255">
        <f t="shared" si="4"/>
        <v>100</v>
      </c>
      <c r="AG12" s="255">
        <f t="shared" si="4"/>
        <v>93.143623513793301</v>
      </c>
      <c r="AH12" s="255">
        <f t="shared" si="4"/>
        <v>104.94518618413083</v>
      </c>
      <c r="AI12" s="255">
        <f t="shared" si="4"/>
        <v>96.348649141041179</v>
      </c>
      <c r="AJ12" s="255">
        <f t="shared" si="4"/>
        <v>89.597265172000959</v>
      </c>
      <c r="AK12" s="255">
        <f t="shared" si="4"/>
        <v>92.258770051212224</v>
      </c>
    </row>
    <row r="13" spans="1:37" ht="18" customHeight="1" x14ac:dyDescent="0.25">
      <c r="B13" t="s">
        <v>195</v>
      </c>
      <c r="C13">
        <v>47649</v>
      </c>
      <c r="D13">
        <v>50451</v>
      </c>
      <c r="E13">
        <v>41696</v>
      </c>
      <c r="F13">
        <v>42032</v>
      </c>
      <c r="G13">
        <v>43539</v>
      </c>
      <c r="H13">
        <v>46135</v>
      </c>
      <c r="I13">
        <v>271502</v>
      </c>
      <c r="M13" s="256" t="str">
        <f t="shared" si="5"/>
        <v>Transport</v>
      </c>
      <c r="N13" s="257">
        <f t="shared" si="6"/>
        <v>11845849376.350788</v>
      </c>
      <c r="O13" s="257">
        <f t="shared" si="2"/>
        <v>12499140909.219107</v>
      </c>
      <c r="P13" s="257">
        <f t="shared" si="2"/>
        <v>13768755174.276209</v>
      </c>
      <c r="Q13" s="257">
        <f t="shared" si="2"/>
        <v>14306672044.988098</v>
      </c>
      <c r="R13" s="257">
        <f t="shared" si="2"/>
        <v>13020015170.260204</v>
      </c>
      <c r="S13" s="257">
        <f t="shared" si="2"/>
        <v>13005202119.812098</v>
      </c>
      <c r="V13" s="70" t="str">
        <f t="shared" si="7"/>
        <v>Transport</v>
      </c>
      <c r="W13" s="164">
        <f t="shared" si="7"/>
        <v>11845849376.350788</v>
      </c>
      <c r="X13" s="164">
        <f t="shared" si="0"/>
        <v>12499140909.219107</v>
      </c>
      <c r="Y13" s="164">
        <f t="shared" si="0"/>
        <v>13768755174.276209</v>
      </c>
      <c r="Z13" s="164">
        <f t="shared" si="0"/>
        <v>14306672044.988098</v>
      </c>
      <c r="AA13" s="164">
        <f t="shared" si="0"/>
        <v>13020015170.260204</v>
      </c>
      <c r="AB13" s="164">
        <f t="shared" si="0"/>
        <v>13005202119.812098</v>
      </c>
      <c r="AE13" s="258" t="str">
        <f t="shared" si="3"/>
        <v>Transport</v>
      </c>
      <c r="AF13" s="259">
        <f t="shared" si="4"/>
        <v>100</v>
      </c>
      <c r="AG13" s="259">
        <f t="shared" si="4"/>
        <v>105.51494039906127</v>
      </c>
      <c r="AH13" s="259">
        <f t="shared" si="4"/>
        <v>116.23273888459477</v>
      </c>
      <c r="AI13" s="259">
        <f t="shared" si="4"/>
        <v>120.77371229749156</v>
      </c>
      <c r="AJ13" s="259">
        <f t="shared" si="4"/>
        <v>109.91204392868221</v>
      </c>
      <c r="AK13" s="259">
        <f t="shared" si="4"/>
        <v>109.78699548363207</v>
      </c>
    </row>
    <row r="14" spans="1:37" ht="18" customHeight="1" x14ac:dyDescent="0.25">
      <c r="B14" t="s">
        <v>196</v>
      </c>
      <c r="C14">
        <v>50183</v>
      </c>
      <c r="D14">
        <v>53055</v>
      </c>
      <c r="E14">
        <v>52604</v>
      </c>
      <c r="F14">
        <v>54518</v>
      </c>
      <c r="G14">
        <v>58365</v>
      </c>
      <c r="H14">
        <v>63578</v>
      </c>
      <c r="I14">
        <v>332303</v>
      </c>
      <c r="M14" s="252" t="str">
        <f t="shared" si="5"/>
        <v>Accommodation and food services</v>
      </c>
      <c r="N14" s="253">
        <f t="shared" si="6"/>
        <v>5395906600.3417034</v>
      </c>
      <c r="O14" s="253">
        <f t="shared" si="2"/>
        <v>5223703525.5440989</v>
      </c>
      <c r="P14" s="253">
        <f t="shared" si="2"/>
        <v>4666989453.2582998</v>
      </c>
      <c r="Q14" s="253">
        <f t="shared" si="2"/>
        <v>4879082729.9834023</v>
      </c>
      <c r="R14" s="253">
        <f t="shared" si="2"/>
        <v>6233200478.9654036</v>
      </c>
      <c r="S14" s="253">
        <f t="shared" si="2"/>
        <v>5706802909.3885002</v>
      </c>
      <c r="V14" s="70" t="str">
        <f t="shared" si="7"/>
        <v>Accommodation and food services</v>
      </c>
      <c r="W14" s="164">
        <f t="shared" si="7"/>
        <v>5395906600.3417034</v>
      </c>
      <c r="X14" s="164">
        <f t="shared" si="0"/>
        <v>5223703525.5440989</v>
      </c>
      <c r="Y14" s="164">
        <f t="shared" si="0"/>
        <v>4666989453.2582998</v>
      </c>
      <c r="Z14" s="164">
        <f t="shared" si="0"/>
        <v>4879082729.9834023</v>
      </c>
      <c r="AA14" s="164">
        <f t="shared" si="0"/>
        <v>6233200478.9654036</v>
      </c>
      <c r="AB14" s="164">
        <f t="shared" si="0"/>
        <v>5706802909.3885002</v>
      </c>
      <c r="AE14" s="254" t="str">
        <f t="shared" si="3"/>
        <v>Accommodation and food services</v>
      </c>
      <c r="AF14" s="255">
        <f t="shared" si="4"/>
        <v>100</v>
      </c>
      <c r="AG14" s="255">
        <f t="shared" si="4"/>
        <v>96.808634997746267</v>
      </c>
      <c r="AH14" s="255">
        <f t="shared" si="4"/>
        <v>86.491294214817501</v>
      </c>
      <c r="AI14" s="255">
        <f t="shared" si="4"/>
        <v>90.421927052525845</v>
      </c>
      <c r="AJ14" s="255">
        <f t="shared" si="4"/>
        <v>115.51720481171186</v>
      </c>
      <c r="AK14" s="255">
        <f t="shared" si="4"/>
        <v>105.76170664308957</v>
      </c>
    </row>
    <row r="15" spans="1:37" ht="18" customHeight="1" x14ac:dyDescent="0.25">
      <c r="B15" t="s">
        <v>197</v>
      </c>
      <c r="C15">
        <v>140063</v>
      </c>
      <c r="D15">
        <v>149006</v>
      </c>
      <c r="E15">
        <v>150310</v>
      </c>
      <c r="F15">
        <v>155907</v>
      </c>
      <c r="G15">
        <v>168346</v>
      </c>
      <c r="H15">
        <v>185110</v>
      </c>
      <c r="I15">
        <v>948742</v>
      </c>
      <c r="M15" s="256" t="str">
        <f t="shared" si="5"/>
        <v>Information and communication</v>
      </c>
      <c r="N15" s="257">
        <f t="shared" si="6"/>
        <v>26335494366.977688</v>
      </c>
      <c r="O15" s="257">
        <f t="shared" si="2"/>
        <v>21945001408.50993</v>
      </c>
      <c r="P15" s="257">
        <f t="shared" si="2"/>
        <v>25606206132.461094</v>
      </c>
      <c r="Q15" s="257">
        <f t="shared" si="2"/>
        <v>25069562662.850128</v>
      </c>
      <c r="R15" s="257">
        <f t="shared" si="2"/>
        <v>24877451242.337673</v>
      </c>
      <c r="S15" s="257">
        <f t="shared" si="2"/>
        <v>31334032147.689091</v>
      </c>
      <c r="V15" s="70" t="str">
        <f t="shared" si="7"/>
        <v>Information and communication</v>
      </c>
      <c r="W15" s="164">
        <f t="shared" si="7"/>
        <v>26335494366.977688</v>
      </c>
      <c r="X15" s="164">
        <f t="shared" si="0"/>
        <v>21945001408.50993</v>
      </c>
      <c r="Y15" s="164">
        <f t="shared" si="0"/>
        <v>25606206132.461094</v>
      </c>
      <c r="Z15" s="164">
        <f t="shared" si="0"/>
        <v>25069562662.850128</v>
      </c>
      <c r="AA15" s="164">
        <f t="shared" si="0"/>
        <v>24877451242.337673</v>
      </c>
      <c r="AB15" s="164">
        <f t="shared" si="0"/>
        <v>31334032147.689091</v>
      </c>
      <c r="AE15" s="258" t="str">
        <f t="shared" si="3"/>
        <v>Information and communication</v>
      </c>
      <c r="AF15" s="259">
        <f t="shared" si="4"/>
        <v>99.999999999999986</v>
      </c>
      <c r="AG15" s="259">
        <f t="shared" si="4"/>
        <v>83.328610060295517</v>
      </c>
      <c r="AH15" s="259">
        <f t="shared" si="4"/>
        <v>97.230778263152501</v>
      </c>
      <c r="AI15" s="259">
        <f t="shared" si="4"/>
        <v>95.19305889425442</v>
      </c>
      <c r="AJ15" s="259">
        <f t="shared" si="4"/>
        <v>94.46358171856356</v>
      </c>
      <c r="AK15" s="259">
        <f t="shared" si="4"/>
        <v>118.9802314361682</v>
      </c>
    </row>
    <row r="16" spans="1:37" ht="18" customHeight="1" x14ac:dyDescent="0.25">
      <c r="B16" t="s">
        <v>198</v>
      </c>
      <c r="C16">
        <v>106909</v>
      </c>
      <c r="D16">
        <v>112510</v>
      </c>
      <c r="E16">
        <v>114074</v>
      </c>
      <c r="F16">
        <v>116512</v>
      </c>
      <c r="G16">
        <v>120305</v>
      </c>
      <c r="H16">
        <v>124349</v>
      </c>
      <c r="I16">
        <v>694659</v>
      </c>
      <c r="M16" s="252" t="str">
        <f t="shared" si="5"/>
        <v>Real estate</v>
      </c>
      <c r="N16" s="253">
        <f t="shared" si="6"/>
        <v>16792084366.896198</v>
      </c>
      <c r="O16" s="253">
        <f t="shared" si="2"/>
        <v>16077008647.242502</v>
      </c>
      <c r="P16" s="253">
        <f t="shared" si="2"/>
        <v>15790715625.052704</v>
      </c>
      <c r="Q16" s="253">
        <f t="shared" si="2"/>
        <v>13019988372.740307</v>
      </c>
      <c r="R16" s="253">
        <f t="shared" si="2"/>
        <v>12532936095.044189</v>
      </c>
      <c r="S16" s="253">
        <f t="shared" si="2"/>
        <v>12373369205.428904</v>
      </c>
      <c r="V16" s="70" t="str">
        <f t="shared" si="7"/>
        <v>Real estate</v>
      </c>
      <c r="W16" s="164">
        <f t="shared" si="7"/>
        <v>16792084366.896198</v>
      </c>
      <c r="X16" s="164">
        <f t="shared" si="0"/>
        <v>16077008647.242502</v>
      </c>
      <c r="Y16" s="164">
        <f t="shared" si="0"/>
        <v>15790715625.052704</v>
      </c>
      <c r="Z16" s="164">
        <f t="shared" si="0"/>
        <v>13019988372.740307</v>
      </c>
      <c r="AA16" s="164">
        <f t="shared" si="0"/>
        <v>12532936095.044189</v>
      </c>
      <c r="AB16" s="164">
        <f t="shared" si="0"/>
        <v>12373369205.428904</v>
      </c>
      <c r="AE16" s="254" t="str">
        <f t="shared" si="3"/>
        <v>Real estate</v>
      </c>
      <c r="AF16" s="255">
        <f t="shared" si="4"/>
        <v>100</v>
      </c>
      <c r="AG16" s="255">
        <f t="shared" si="4"/>
        <v>95.741590477812323</v>
      </c>
      <c r="AH16" s="255">
        <f t="shared" si="4"/>
        <v>94.036662036920291</v>
      </c>
      <c r="AI16" s="255">
        <f t="shared" si="4"/>
        <v>77.536463539974974</v>
      </c>
      <c r="AJ16" s="255">
        <f t="shared" si="4"/>
        <v>74.635976220745619</v>
      </c>
      <c r="AK16" s="255">
        <f t="shared" si="4"/>
        <v>73.685725578068684</v>
      </c>
    </row>
    <row r="17" spans="1:37" ht="18" customHeight="1" x14ac:dyDescent="0.25">
      <c r="B17" t="s">
        <v>199</v>
      </c>
      <c r="C17">
        <v>178698</v>
      </c>
      <c r="D17">
        <v>196502</v>
      </c>
      <c r="E17">
        <v>201707</v>
      </c>
      <c r="F17">
        <v>210749</v>
      </c>
      <c r="G17">
        <v>226802</v>
      </c>
      <c r="H17">
        <v>251238</v>
      </c>
      <c r="I17">
        <v>1265696</v>
      </c>
      <c r="M17" s="256" t="str">
        <f t="shared" si="5"/>
        <v>Professional business services</v>
      </c>
      <c r="N17" s="257">
        <f t="shared" si="6"/>
        <v>26121952707.187183</v>
      </c>
      <c r="O17" s="257">
        <f t="shared" si="2"/>
        <v>30497996705.857964</v>
      </c>
      <c r="P17" s="257">
        <f t="shared" si="2"/>
        <v>32961389068.031109</v>
      </c>
      <c r="Q17" s="257">
        <f t="shared" si="2"/>
        <v>28125595511.536045</v>
      </c>
      <c r="R17" s="257">
        <f t="shared" si="2"/>
        <v>26480325093.475895</v>
      </c>
      <c r="S17" s="257">
        <f t="shared" si="2"/>
        <v>29777650763.78249</v>
      </c>
      <c r="V17" s="70" t="str">
        <f t="shared" si="7"/>
        <v>Professional business services</v>
      </c>
      <c r="W17" s="164">
        <f t="shared" si="7"/>
        <v>26121952707.187183</v>
      </c>
      <c r="X17" s="164">
        <f t="shared" si="0"/>
        <v>30497996705.857964</v>
      </c>
      <c r="Y17" s="164">
        <f t="shared" si="0"/>
        <v>32961389068.031109</v>
      </c>
      <c r="Z17" s="164">
        <f t="shared" si="0"/>
        <v>28125595511.536045</v>
      </c>
      <c r="AA17" s="164">
        <f t="shared" si="0"/>
        <v>26480325093.475895</v>
      </c>
      <c r="AB17" s="164">
        <f t="shared" si="0"/>
        <v>29777650763.78249</v>
      </c>
      <c r="AE17" s="258" t="str">
        <f t="shared" si="3"/>
        <v>Professional business services</v>
      </c>
      <c r="AF17" s="259">
        <f t="shared" si="4"/>
        <v>100</v>
      </c>
      <c r="AG17" s="259">
        <f t="shared" si="4"/>
        <v>116.75236169257269</v>
      </c>
      <c r="AH17" s="259">
        <f t="shared" si="4"/>
        <v>126.18271473618481</v>
      </c>
      <c r="AI17" s="259">
        <f t="shared" si="4"/>
        <v>107.67034083098076</v>
      </c>
      <c r="AJ17" s="259">
        <f t="shared" si="4"/>
        <v>101.37192035490558</v>
      </c>
      <c r="AK17" s="259">
        <f t="shared" si="4"/>
        <v>113.99473499387157</v>
      </c>
    </row>
    <row r="18" spans="1:37" ht="18" customHeight="1" x14ac:dyDescent="0.25">
      <c r="B18" t="s">
        <v>200</v>
      </c>
      <c r="C18">
        <v>251755</v>
      </c>
      <c r="D18">
        <v>264954</v>
      </c>
      <c r="E18">
        <v>207335</v>
      </c>
      <c r="F18">
        <v>202892</v>
      </c>
      <c r="G18">
        <v>204976</v>
      </c>
      <c r="H18">
        <v>208698</v>
      </c>
      <c r="I18">
        <v>1340610</v>
      </c>
      <c r="M18" s="252" t="str">
        <f t="shared" si="5"/>
        <v>Administrative and support services</v>
      </c>
      <c r="N18" s="253">
        <f t="shared" si="6"/>
        <v>19703511101.315716</v>
      </c>
      <c r="O18" s="253">
        <f t="shared" si="2"/>
        <v>24479745646.66621</v>
      </c>
      <c r="P18" s="253">
        <f t="shared" si="2"/>
        <v>27159785761.112953</v>
      </c>
      <c r="Q18" s="253">
        <f>F247-Q1</f>
        <v>26193231126.692566</v>
      </c>
      <c r="R18" s="253">
        <f t="shared" si="2"/>
        <v>26647963150.974216</v>
      </c>
      <c r="S18" s="253">
        <f t="shared" si="2"/>
        <v>30446610657.344501</v>
      </c>
      <c r="V18" s="70" t="str">
        <f t="shared" si="7"/>
        <v>Administrative and support services</v>
      </c>
      <c r="W18" s="164">
        <f t="shared" si="7"/>
        <v>19703511101.315716</v>
      </c>
      <c r="X18" s="164">
        <f t="shared" si="0"/>
        <v>24479745646.66621</v>
      </c>
      <c r="Y18" s="164">
        <f t="shared" si="0"/>
        <v>27159785761.112953</v>
      </c>
      <c r="Z18" s="164">
        <f t="shared" si="0"/>
        <v>26193231126.692566</v>
      </c>
      <c r="AA18" s="164">
        <f t="shared" si="0"/>
        <v>26647963150.974216</v>
      </c>
      <c r="AB18" s="164">
        <f t="shared" si="0"/>
        <v>30446610657.344501</v>
      </c>
      <c r="AE18" s="254" t="str">
        <f t="shared" si="3"/>
        <v>Administrative and support services</v>
      </c>
      <c r="AF18" s="255">
        <f t="shared" si="4"/>
        <v>100</v>
      </c>
      <c r="AG18" s="255">
        <f t="shared" si="4"/>
        <v>124.24052505561589</v>
      </c>
      <c r="AH18" s="255">
        <f t="shared" si="4"/>
        <v>137.84236536045265</v>
      </c>
      <c r="AI18" s="255">
        <f t="shared" si="4"/>
        <v>132.93687095668699</v>
      </c>
      <c r="AJ18" s="255">
        <f t="shared" si="4"/>
        <v>135.24474401516582</v>
      </c>
      <c r="AK18" s="255">
        <f t="shared" si="4"/>
        <v>154.5237825927959</v>
      </c>
    </row>
    <row r="19" spans="1:37" ht="18" customHeight="1" x14ac:dyDescent="0.25">
      <c r="B19" t="s">
        <v>202</v>
      </c>
      <c r="C19">
        <v>92042</v>
      </c>
      <c r="D19">
        <v>98901</v>
      </c>
      <c r="E19">
        <v>100989</v>
      </c>
      <c r="F19">
        <v>107345</v>
      </c>
      <c r="G19">
        <v>117276</v>
      </c>
      <c r="H19">
        <v>129434</v>
      </c>
      <c r="I19">
        <v>645987</v>
      </c>
      <c r="M19" s="256" t="str">
        <f t="shared" si="5"/>
        <v>Arts, recreation and other services</v>
      </c>
      <c r="N19" s="257">
        <f t="shared" si="6"/>
        <v>9927668040.9605064</v>
      </c>
      <c r="O19" s="257">
        <f t="shared" si="2"/>
        <v>9749830003.435606</v>
      </c>
      <c r="P19" s="257">
        <f t="shared" si="2"/>
        <v>9532684675.9224033</v>
      </c>
      <c r="Q19" s="257">
        <f t="shared" si="2"/>
        <v>9979370261.2857018</v>
      </c>
      <c r="R19" s="257">
        <f t="shared" si="2"/>
        <v>10648369411.775589</v>
      </c>
      <c r="S19" s="257">
        <f t="shared" si="2"/>
        <v>11647146684.518196</v>
      </c>
      <c r="V19" s="70" t="str">
        <f t="shared" si="7"/>
        <v>Arts, recreation and other services</v>
      </c>
      <c r="W19" s="164">
        <f t="shared" si="7"/>
        <v>9927668040.9605064</v>
      </c>
      <c r="X19" s="164">
        <f t="shared" si="0"/>
        <v>9749830003.435606</v>
      </c>
      <c r="Y19" s="164">
        <f t="shared" si="0"/>
        <v>9532684675.9224033</v>
      </c>
      <c r="Z19" s="164">
        <f t="shared" si="0"/>
        <v>9979370261.2857018</v>
      </c>
      <c r="AA19" s="164">
        <f t="shared" si="0"/>
        <v>10648369411.775589</v>
      </c>
      <c r="AB19" s="164">
        <f t="shared" si="0"/>
        <v>11647146684.518196</v>
      </c>
      <c r="AE19" s="258" t="str">
        <f t="shared" si="3"/>
        <v>Arts, recreation and other services</v>
      </c>
      <c r="AF19" s="259">
        <f t="shared" si="4"/>
        <v>100</v>
      </c>
      <c r="AG19" s="259">
        <f t="shared" si="4"/>
        <v>98.208662529899669</v>
      </c>
      <c r="AH19" s="259">
        <f t="shared" si="4"/>
        <v>96.02138827156142</v>
      </c>
      <c r="AI19" s="259">
        <f t="shared" si="4"/>
        <v>100.52078917336758</v>
      </c>
      <c r="AJ19" s="259">
        <f t="shared" si="4"/>
        <v>107.25952326207468</v>
      </c>
      <c r="AK19" s="259">
        <f t="shared" si="4"/>
        <v>117.32006586504809</v>
      </c>
    </row>
    <row r="20" spans="1:37" ht="16.5" customHeight="1" x14ac:dyDescent="0.25">
      <c r="B20" t="s">
        <v>93</v>
      </c>
      <c r="C20">
        <v>1394088</v>
      </c>
      <c r="D20">
        <v>1474709</v>
      </c>
      <c r="E20">
        <v>1408246</v>
      </c>
      <c r="F20">
        <v>1432623</v>
      </c>
      <c r="G20">
        <v>1495289</v>
      </c>
      <c r="H20">
        <v>1585288</v>
      </c>
      <c r="I20">
        <v>8790243</v>
      </c>
      <c r="M20" s="250" t="s">
        <v>168</v>
      </c>
      <c r="N20" s="260">
        <f>C264</f>
        <v>221952609611.68146</v>
      </c>
      <c r="O20" s="260">
        <f t="shared" ref="O20:S20" si="8">D264</f>
        <v>227259272388.63812</v>
      </c>
      <c r="P20" s="260">
        <f t="shared" si="8"/>
        <v>238326402138.60779</v>
      </c>
      <c r="Q20" s="260">
        <f>F264-Q1</f>
        <v>234050160143.84778</v>
      </c>
      <c r="R20" s="260">
        <f t="shared" si="8"/>
        <v>210100459782.76154</v>
      </c>
      <c r="S20" s="260">
        <f t="shared" si="8"/>
        <v>227872890568.04099</v>
      </c>
      <c r="V20" s="70" t="str">
        <f t="shared" si="7"/>
        <v>Total</v>
      </c>
      <c r="W20" s="164">
        <f t="shared" si="7"/>
        <v>221952609611.68146</v>
      </c>
      <c r="X20" s="164">
        <f t="shared" si="0"/>
        <v>227259272388.63812</v>
      </c>
      <c r="Y20" s="164">
        <f t="shared" si="0"/>
        <v>238326402138.60779</v>
      </c>
      <c r="Z20" s="164">
        <f t="shared" si="0"/>
        <v>234050160143.84778</v>
      </c>
      <c r="AA20" s="164">
        <f t="shared" si="0"/>
        <v>210100459782.76154</v>
      </c>
      <c r="AB20" s="164">
        <f t="shared" si="0"/>
        <v>227872890568.04099</v>
      </c>
      <c r="AE20" s="250" t="str">
        <f t="shared" si="3"/>
        <v>Total</v>
      </c>
      <c r="AF20" s="261">
        <f t="shared" si="4"/>
        <v>100</v>
      </c>
      <c r="AG20" s="261">
        <f t="shared" si="4"/>
        <v>102.3908990240038</v>
      </c>
      <c r="AH20" s="261">
        <f t="shared" si="4"/>
        <v>107.37715702265145</v>
      </c>
      <c r="AI20" s="261">
        <f t="shared" si="4"/>
        <v>105.45051060824726</v>
      </c>
      <c r="AJ20" s="261">
        <f t="shared" si="4"/>
        <v>94.660053851290172</v>
      </c>
      <c r="AK20" s="261">
        <f t="shared" si="4"/>
        <v>102.66736262606571</v>
      </c>
    </row>
    <row r="21" spans="1:37" ht="15" x14ac:dyDescent="0.25">
      <c r="A21" t="s">
        <v>347</v>
      </c>
      <c r="B21" t="s">
        <v>188</v>
      </c>
      <c r="C21">
        <v>1752941206.3722</v>
      </c>
      <c r="D21">
        <v>1776676498.9784999</v>
      </c>
      <c r="E21">
        <v>1765950329.0702</v>
      </c>
      <c r="F21">
        <v>1709389711.2170999</v>
      </c>
      <c r="G21">
        <v>1854010921.6296</v>
      </c>
      <c r="H21">
        <v>1896502274.8743</v>
      </c>
      <c r="I21">
        <v>10755470942.141901</v>
      </c>
    </row>
    <row r="22" spans="1:37" ht="14.25" customHeight="1" x14ac:dyDescent="0.3">
      <c r="B22" t="s">
        <v>189</v>
      </c>
      <c r="C22">
        <v>4389328269.9092999</v>
      </c>
      <c r="D22">
        <v>3205535249.2252002</v>
      </c>
      <c r="E22">
        <v>3025506353.8940001</v>
      </c>
      <c r="F22">
        <v>3194768984.8660998</v>
      </c>
      <c r="G22">
        <v>2884910030.171</v>
      </c>
      <c r="H22">
        <v>2459169937.5036001</v>
      </c>
      <c r="I22">
        <v>19159218825.569199</v>
      </c>
      <c r="M22" s="497" t="s">
        <v>432</v>
      </c>
      <c r="N22" s="497"/>
      <c r="O22" s="497"/>
      <c r="P22" s="497"/>
      <c r="Q22" s="497"/>
      <c r="R22" s="497"/>
      <c r="S22" s="497"/>
      <c r="V22" s="497" t="s">
        <v>432</v>
      </c>
      <c r="W22" s="497"/>
      <c r="X22" s="497"/>
      <c r="Y22" s="497"/>
      <c r="Z22" s="497"/>
      <c r="AA22" s="497"/>
      <c r="AB22" s="497"/>
      <c r="AE22" s="499" t="s">
        <v>433</v>
      </c>
      <c r="AF22" s="499"/>
      <c r="AG22" s="499"/>
      <c r="AH22" s="499"/>
      <c r="AI22" s="499"/>
      <c r="AJ22" s="499"/>
      <c r="AK22" s="499"/>
    </row>
    <row r="23" spans="1:37" ht="18" customHeight="1" x14ac:dyDescent="0.25">
      <c r="B23" t="s">
        <v>190</v>
      </c>
      <c r="C23">
        <v>32089200225.4715</v>
      </c>
      <c r="D23">
        <v>39044934547.490097</v>
      </c>
      <c r="E23">
        <v>36904335672.361702</v>
      </c>
      <c r="F23">
        <v>46784051438.415497</v>
      </c>
      <c r="G23">
        <v>29044017180.2001</v>
      </c>
      <c r="H23">
        <v>31550601621.0033</v>
      </c>
      <c r="I23">
        <v>215417140684.9422</v>
      </c>
      <c r="M23" s="262" t="s">
        <v>180</v>
      </c>
      <c r="N23" s="263">
        <v>2008</v>
      </c>
      <c r="O23" s="263">
        <v>2009</v>
      </c>
      <c r="P23" s="263">
        <v>2010</v>
      </c>
      <c r="Q23" s="263">
        <v>2011</v>
      </c>
      <c r="R23" s="263">
        <v>2012</v>
      </c>
      <c r="S23" s="263">
        <v>2013</v>
      </c>
      <c r="V23" s="52"/>
      <c r="W23" s="69">
        <f>N23</f>
        <v>2008</v>
      </c>
      <c r="X23" s="69">
        <f t="shared" ref="X23:AB38" si="9">O23</f>
        <v>2009</v>
      </c>
      <c r="Y23" s="69">
        <f t="shared" si="9"/>
        <v>2010</v>
      </c>
      <c r="Z23" s="69">
        <f t="shared" si="9"/>
        <v>2011</v>
      </c>
      <c r="AA23" s="69">
        <f t="shared" si="9"/>
        <v>2012</v>
      </c>
      <c r="AB23" s="69">
        <f t="shared" si="9"/>
        <v>2013</v>
      </c>
      <c r="AE23" s="250" t="s">
        <v>180</v>
      </c>
      <c r="AF23" s="251">
        <f>W23</f>
        <v>2008</v>
      </c>
      <c r="AG23" s="251">
        <f t="shared" ref="AG23:AK23" si="10">X23</f>
        <v>2009</v>
      </c>
      <c r="AH23" s="251">
        <f t="shared" si="10"/>
        <v>2010</v>
      </c>
      <c r="AI23" s="251">
        <f t="shared" si="10"/>
        <v>2011</v>
      </c>
      <c r="AJ23" s="251">
        <f t="shared" si="10"/>
        <v>2012</v>
      </c>
      <c r="AK23" s="251">
        <f t="shared" si="10"/>
        <v>2013</v>
      </c>
    </row>
    <row r="24" spans="1:37" ht="18" customHeight="1" x14ac:dyDescent="0.25">
      <c r="B24" t="s">
        <v>191</v>
      </c>
      <c r="C24">
        <v>2991169304.3888998</v>
      </c>
      <c r="D24">
        <v>2597469803.8905001</v>
      </c>
      <c r="E24">
        <v>3505993963.0618</v>
      </c>
      <c r="F24">
        <v>2736602148.3178</v>
      </c>
      <c r="G24">
        <v>2091792168.8245001</v>
      </c>
      <c r="H24">
        <v>2893337544.1501999</v>
      </c>
      <c r="I24">
        <v>16816364932.633701</v>
      </c>
      <c r="M24" s="254" t="str">
        <f>M6</f>
        <v>Agriculture, forrestry and fishing</v>
      </c>
      <c r="N24" s="264">
        <f>C235/C249</f>
        <v>98072.127468512947</v>
      </c>
      <c r="O24" s="264">
        <f t="shared" ref="O24:S37" si="11">D235/D249</f>
        <v>94887.657497249573</v>
      </c>
      <c r="P24" s="264">
        <f t="shared" si="11"/>
        <v>92822.619136409994</v>
      </c>
      <c r="Q24" s="264">
        <f t="shared" si="11"/>
        <v>88281.243155353019</v>
      </c>
      <c r="R24" s="264">
        <f t="shared" si="11"/>
        <v>92793.339420900942</v>
      </c>
      <c r="S24" s="264">
        <f t="shared" si="11"/>
        <v>91454.997100559369</v>
      </c>
      <c r="V24" s="70" t="str">
        <f>M24</f>
        <v>Agriculture, forrestry and fishing</v>
      </c>
      <c r="W24" s="164">
        <f>N24</f>
        <v>98072.127468512947</v>
      </c>
      <c r="X24" s="164">
        <f t="shared" si="9"/>
        <v>94887.657497249573</v>
      </c>
      <c r="Y24" s="164">
        <f t="shared" si="9"/>
        <v>92822.619136409994</v>
      </c>
      <c r="Z24" s="164">
        <f t="shared" si="9"/>
        <v>88281.243155353019</v>
      </c>
      <c r="AA24" s="164">
        <f t="shared" si="9"/>
        <v>92793.339420900942</v>
      </c>
      <c r="AB24" s="164">
        <f t="shared" si="9"/>
        <v>91454.997100559369</v>
      </c>
      <c r="AE24" s="254" t="str">
        <f t="shared" si="3"/>
        <v>Agriculture, forrestry and fishing</v>
      </c>
      <c r="AF24" s="255">
        <f t="shared" ref="AF24:AK38" si="12">W24*100/$W24</f>
        <v>100</v>
      </c>
      <c r="AG24" s="255">
        <f t="shared" si="12"/>
        <v>96.752930671065769</v>
      </c>
      <c r="AH24" s="255">
        <f t="shared" si="12"/>
        <v>94.647298404137956</v>
      </c>
      <c r="AI24" s="255">
        <f t="shared" si="12"/>
        <v>90.016649413154212</v>
      </c>
      <c r="AJ24" s="255">
        <f t="shared" si="12"/>
        <v>94.617443116744042</v>
      </c>
      <c r="AK24" s="255">
        <f t="shared" si="12"/>
        <v>93.252792063598207</v>
      </c>
    </row>
    <row r="25" spans="1:37" ht="18" customHeight="1" x14ac:dyDescent="0.25">
      <c r="B25" t="s">
        <v>192</v>
      </c>
      <c r="C25">
        <v>1594566499.5213001</v>
      </c>
      <c r="D25">
        <v>1900682106.1596999</v>
      </c>
      <c r="E25">
        <v>2292017718.6940999</v>
      </c>
      <c r="F25">
        <v>2273554196.4326</v>
      </c>
      <c r="G25">
        <v>2135420924.2765999</v>
      </c>
      <c r="H25">
        <v>2310824237.737</v>
      </c>
      <c r="I25">
        <v>12507065682.821299</v>
      </c>
      <c r="M25" s="258" t="str">
        <f t="shared" ref="M25:M38" si="13">M7</f>
        <v>Mining and quarrying</v>
      </c>
      <c r="N25" s="265">
        <f t="shared" ref="N25:N37" si="14">C236/C250</f>
        <v>1186304.9378133244</v>
      </c>
      <c r="O25" s="265">
        <f t="shared" si="11"/>
        <v>780315.29922716704</v>
      </c>
      <c r="P25" s="265">
        <f t="shared" si="11"/>
        <v>700997.76503568096</v>
      </c>
      <c r="Q25" s="265">
        <f t="shared" si="11"/>
        <v>730733.98555949214</v>
      </c>
      <c r="R25" s="265">
        <f t="shared" si="11"/>
        <v>642232.86513156712</v>
      </c>
      <c r="S25" s="265">
        <f t="shared" si="11"/>
        <v>504445.11538535386</v>
      </c>
      <c r="V25" s="70" t="str">
        <f t="shared" ref="V25:W38" si="15">M25</f>
        <v>Mining and quarrying</v>
      </c>
      <c r="W25" s="164">
        <f t="shared" si="15"/>
        <v>1186304.9378133244</v>
      </c>
      <c r="X25" s="164">
        <f t="shared" si="9"/>
        <v>780315.29922716704</v>
      </c>
      <c r="Y25" s="164">
        <f t="shared" si="9"/>
        <v>700997.76503568096</v>
      </c>
      <c r="Z25" s="164">
        <f t="shared" si="9"/>
        <v>730733.98555949214</v>
      </c>
      <c r="AA25" s="164">
        <f t="shared" si="9"/>
        <v>642232.86513156712</v>
      </c>
      <c r="AB25" s="164">
        <f t="shared" si="9"/>
        <v>504445.11538535386</v>
      </c>
      <c r="AE25" s="258" t="str">
        <f t="shared" si="3"/>
        <v>Mining and quarrying</v>
      </c>
      <c r="AF25" s="259">
        <f t="shared" si="12"/>
        <v>100</v>
      </c>
      <c r="AG25" s="259">
        <f t="shared" si="12"/>
        <v>65.77695787606649</v>
      </c>
      <c r="AH25" s="259">
        <f t="shared" si="12"/>
        <v>59.090857897616644</v>
      </c>
      <c r="AI25" s="259">
        <f t="shared" si="12"/>
        <v>61.597483266522453</v>
      </c>
      <c r="AJ25" s="259">
        <f t="shared" si="12"/>
        <v>54.137249594136662</v>
      </c>
      <c r="AK25" s="259">
        <f t="shared" si="12"/>
        <v>42.522381835076942</v>
      </c>
    </row>
    <row r="26" spans="1:37" ht="18" customHeight="1" x14ac:dyDescent="0.25">
      <c r="B26" t="s">
        <v>193</v>
      </c>
      <c r="C26">
        <v>28899281864.908798</v>
      </c>
      <c r="D26">
        <v>26486852322.042099</v>
      </c>
      <c r="E26">
        <v>25545432742.6889</v>
      </c>
      <c r="F26">
        <v>22910244533.176201</v>
      </c>
      <c r="G26">
        <v>21085145374.3862</v>
      </c>
      <c r="H26">
        <v>20998801313.939201</v>
      </c>
      <c r="I26">
        <v>145925758151.14142</v>
      </c>
      <c r="M26" s="254" t="str">
        <f t="shared" si="13"/>
        <v>Manufacturing</v>
      </c>
      <c r="N26" s="264">
        <f t="shared" si="14"/>
        <v>275460.33002387686</v>
      </c>
      <c r="O26" s="264">
        <f t="shared" si="11"/>
        <v>329835.47942159488</v>
      </c>
      <c r="P26" s="264">
        <f t="shared" si="11"/>
        <v>319720.13196532591</v>
      </c>
      <c r="Q26" s="264">
        <f t="shared" si="11"/>
        <v>406358.47683849058</v>
      </c>
      <c r="R26" s="264">
        <f t="shared" si="11"/>
        <v>249343.39365910727</v>
      </c>
      <c r="S26" s="264">
        <f t="shared" si="11"/>
        <v>265414.36340466962</v>
      </c>
      <c r="V26" s="70" t="str">
        <f t="shared" si="15"/>
        <v>Manufacturing</v>
      </c>
      <c r="W26" s="164">
        <f t="shared" si="15"/>
        <v>275460.33002387686</v>
      </c>
      <c r="X26" s="164">
        <f t="shared" si="9"/>
        <v>329835.47942159488</v>
      </c>
      <c r="Y26" s="164">
        <f t="shared" si="9"/>
        <v>319720.13196532591</v>
      </c>
      <c r="Z26" s="164">
        <f t="shared" si="9"/>
        <v>406358.47683849058</v>
      </c>
      <c r="AA26" s="164">
        <f t="shared" si="9"/>
        <v>249343.39365910727</v>
      </c>
      <c r="AB26" s="164">
        <f t="shared" si="9"/>
        <v>265414.36340466962</v>
      </c>
      <c r="AE26" s="254" t="str">
        <f t="shared" si="3"/>
        <v>Manufacturing</v>
      </c>
      <c r="AF26" s="255">
        <f t="shared" si="12"/>
        <v>100</v>
      </c>
      <c r="AG26" s="255">
        <f t="shared" si="12"/>
        <v>119.73973871047232</v>
      </c>
      <c r="AH26" s="255">
        <f t="shared" si="12"/>
        <v>116.06757747571588</v>
      </c>
      <c r="AI26" s="255">
        <f t="shared" si="12"/>
        <v>147.51978145211237</v>
      </c>
      <c r="AJ26" s="255">
        <f t="shared" si="12"/>
        <v>90.518803065942095</v>
      </c>
      <c r="AK26" s="255">
        <f t="shared" si="12"/>
        <v>96.353025998939131</v>
      </c>
    </row>
    <row r="27" spans="1:37" ht="18" customHeight="1" x14ac:dyDescent="0.25">
      <c r="B27" t="s">
        <v>194</v>
      </c>
      <c r="C27">
        <v>34113655681.0797</v>
      </c>
      <c r="D27">
        <v>31774695014.376598</v>
      </c>
      <c r="E27">
        <v>35800639468.722397</v>
      </c>
      <c r="F27">
        <v>32868046421.346298</v>
      </c>
      <c r="G27">
        <v>30564902540.4403</v>
      </c>
      <c r="H27">
        <v>31472839150.869598</v>
      </c>
      <c r="I27">
        <v>196594778276.8349</v>
      </c>
      <c r="M27" s="258" t="str">
        <f t="shared" si="13"/>
        <v>Electricity and gas</v>
      </c>
      <c r="N27" s="265">
        <f t="shared" si="14"/>
        <v>2412233.3099910486</v>
      </c>
      <c r="O27" s="265">
        <f t="shared" si="11"/>
        <v>1886325.2025348577</v>
      </c>
      <c r="P27" s="265">
        <f t="shared" si="11"/>
        <v>2329564.0950576742</v>
      </c>
      <c r="Q27" s="265">
        <f t="shared" si="11"/>
        <v>1674787.1164735621</v>
      </c>
      <c r="R27" s="265">
        <f t="shared" si="11"/>
        <v>1080471.1615829025</v>
      </c>
      <c r="S27" s="265">
        <f t="shared" si="11"/>
        <v>1138660.9776269973</v>
      </c>
      <c r="V27" s="70" t="str">
        <f t="shared" si="15"/>
        <v>Electricity and gas</v>
      </c>
      <c r="W27" s="164">
        <f t="shared" si="15"/>
        <v>2412233.3099910486</v>
      </c>
      <c r="X27" s="164">
        <f t="shared" si="9"/>
        <v>1886325.2025348577</v>
      </c>
      <c r="Y27" s="164">
        <f t="shared" si="9"/>
        <v>2329564.0950576742</v>
      </c>
      <c r="Z27" s="164">
        <f t="shared" si="9"/>
        <v>1674787.1164735621</v>
      </c>
      <c r="AA27" s="164">
        <f t="shared" si="9"/>
        <v>1080471.1615829025</v>
      </c>
      <c r="AB27" s="164">
        <f t="shared" si="9"/>
        <v>1138660.9776269973</v>
      </c>
      <c r="AE27" s="258" t="str">
        <f t="shared" si="3"/>
        <v>Electricity and gas</v>
      </c>
      <c r="AF27" s="259">
        <f>W27*100/$W27</f>
        <v>100</v>
      </c>
      <c r="AG27" s="259">
        <f t="shared" si="12"/>
        <v>78.198290137277709</v>
      </c>
      <c r="AH27" s="259">
        <f t="shared" si="12"/>
        <v>96.572917943261416</v>
      </c>
      <c r="AI27" s="259">
        <f t="shared" si="12"/>
        <v>69.42890264954417</v>
      </c>
      <c r="AJ27" s="259">
        <f t="shared" si="12"/>
        <v>44.791320852248404</v>
      </c>
      <c r="AK27" s="259">
        <f t="shared" si="12"/>
        <v>47.203600618184922</v>
      </c>
    </row>
    <row r="28" spans="1:37" ht="18" customHeight="1" x14ac:dyDescent="0.25">
      <c r="B28" t="s">
        <v>195</v>
      </c>
      <c r="C28">
        <v>11845849376.3508</v>
      </c>
      <c r="D28">
        <v>12499140909.219101</v>
      </c>
      <c r="E28">
        <v>13768755174.276199</v>
      </c>
      <c r="F28">
        <v>14306672044.9881</v>
      </c>
      <c r="G28">
        <v>13020015170.260201</v>
      </c>
      <c r="H28">
        <v>13005202119.812099</v>
      </c>
      <c r="I28">
        <v>78445634794.906494</v>
      </c>
      <c r="M28" s="254" t="str">
        <f t="shared" si="13"/>
        <v>Water and waste</v>
      </c>
      <c r="N28" s="264">
        <f t="shared" si="14"/>
        <v>345144.26396564924</v>
      </c>
      <c r="O28" s="264">
        <f t="shared" si="11"/>
        <v>379377.66590013989</v>
      </c>
      <c r="P28" s="264">
        <f t="shared" si="11"/>
        <v>444965.58312834392</v>
      </c>
      <c r="Q28" s="264">
        <f t="shared" si="11"/>
        <v>426798.23473486013</v>
      </c>
      <c r="R28" s="264">
        <f t="shared" si="11"/>
        <v>384691.21316458308</v>
      </c>
      <c r="S28" s="264">
        <f t="shared" si="11"/>
        <v>396708.0236458368</v>
      </c>
      <c r="V28" s="70" t="str">
        <f t="shared" si="15"/>
        <v>Water and waste</v>
      </c>
      <c r="W28" s="164">
        <f t="shared" si="15"/>
        <v>345144.26396564924</v>
      </c>
      <c r="X28" s="164">
        <f t="shared" si="9"/>
        <v>379377.66590013989</v>
      </c>
      <c r="Y28" s="164">
        <f t="shared" si="9"/>
        <v>444965.58312834392</v>
      </c>
      <c r="Z28" s="164">
        <f t="shared" si="9"/>
        <v>426798.23473486013</v>
      </c>
      <c r="AA28" s="164">
        <f t="shared" si="9"/>
        <v>384691.21316458308</v>
      </c>
      <c r="AB28" s="164">
        <f t="shared" si="9"/>
        <v>396708.0236458368</v>
      </c>
      <c r="AE28" s="254" t="str">
        <f t="shared" si="3"/>
        <v>Water and waste</v>
      </c>
      <c r="AF28" s="255">
        <f t="shared" ref="AF28:AF38" si="16">W28*100/$W28</f>
        <v>100</v>
      </c>
      <c r="AG28" s="255">
        <f t="shared" si="12"/>
        <v>109.91857768144678</v>
      </c>
      <c r="AH28" s="255">
        <f t="shared" si="12"/>
        <v>128.92162193737906</v>
      </c>
      <c r="AI28" s="255">
        <f t="shared" si="12"/>
        <v>123.65792490103141</v>
      </c>
      <c r="AJ28" s="255">
        <f t="shared" si="12"/>
        <v>111.45809255079197</v>
      </c>
      <c r="AK28" s="255">
        <f t="shared" si="12"/>
        <v>114.93977013777621</v>
      </c>
    </row>
    <row r="29" spans="1:37" ht="18" customHeight="1" x14ac:dyDescent="0.25">
      <c r="B29" t="s">
        <v>196</v>
      </c>
      <c r="C29">
        <v>5395906600.3416996</v>
      </c>
      <c r="D29">
        <v>5223703525.5440998</v>
      </c>
      <c r="E29">
        <v>4666989453.2582998</v>
      </c>
      <c r="F29">
        <v>4879082729.9834003</v>
      </c>
      <c r="G29">
        <v>6233200478.9653997</v>
      </c>
      <c r="H29">
        <v>5706802909.3885002</v>
      </c>
      <c r="I29">
        <v>32105685697.481403</v>
      </c>
      <c r="M29" s="258" t="str">
        <f t="shared" si="13"/>
        <v>Construction</v>
      </c>
      <c r="N29" s="265">
        <f t="shared" si="14"/>
        <v>144778.00253948328</v>
      </c>
      <c r="O29" s="265">
        <f t="shared" si="11"/>
        <v>123759.92823987742</v>
      </c>
      <c r="P29" s="265">
        <f t="shared" si="11"/>
        <v>122101.92789530764</v>
      </c>
      <c r="Q29" s="265">
        <f t="shared" si="11"/>
        <v>110070.2622881312</v>
      </c>
      <c r="R29" s="265">
        <f t="shared" si="11"/>
        <v>99859.55526164679</v>
      </c>
      <c r="S29" s="265">
        <f t="shared" si="11"/>
        <v>96733.453323164387</v>
      </c>
      <c r="V29" s="70" t="str">
        <f t="shared" si="15"/>
        <v>Construction</v>
      </c>
      <c r="W29" s="164">
        <f t="shared" si="15"/>
        <v>144778.00253948328</v>
      </c>
      <c r="X29" s="164">
        <f t="shared" si="9"/>
        <v>123759.92823987742</v>
      </c>
      <c r="Y29" s="164">
        <f t="shared" si="9"/>
        <v>122101.92789530764</v>
      </c>
      <c r="Z29" s="164">
        <f t="shared" si="9"/>
        <v>110070.2622881312</v>
      </c>
      <c r="AA29" s="164">
        <f t="shared" si="9"/>
        <v>99859.55526164679</v>
      </c>
      <c r="AB29" s="164">
        <f t="shared" si="9"/>
        <v>96733.453323164387</v>
      </c>
      <c r="AE29" s="258" t="str">
        <f t="shared" si="3"/>
        <v>Construction</v>
      </c>
      <c r="AF29" s="259">
        <f t="shared" si="16"/>
        <v>100</v>
      </c>
      <c r="AG29" s="259">
        <f t="shared" si="12"/>
        <v>85.482549882621925</v>
      </c>
      <c r="AH29" s="259">
        <f t="shared" si="12"/>
        <v>84.33734804568013</v>
      </c>
      <c r="AI29" s="259">
        <f t="shared" si="12"/>
        <v>76.026924227051182</v>
      </c>
      <c r="AJ29" s="259">
        <f t="shared" si="12"/>
        <v>68.974259562956391</v>
      </c>
      <c r="AK29" s="259">
        <f t="shared" si="12"/>
        <v>66.81502136126214</v>
      </c>
    </row>
    <row r="30" spans="1:37" ht="18" customHeight="1" x14ac:dyDescent="0.25">
      <c r="B30" t="s">
        <v>197</v>
      </c>
      <c r="C30">
        <v>26335494366.977699</v>
      </c>
      <c r="D30">
        <v>21945001408.509899</v>
      </c>
      <c r="E30">
        <v>25606206132.461102</v>
      </c>
      <c r="F30">
        <v>25069562662.850101</v>
      </c>
      <c r="G30">
        <v>24877451242.3377</v>
      </c>
      <c r="H30">
        <v>31334032147.689098</v>
      </c>
      <c r="I30">
        <v>155167747960.82559</v>
      </c>
      <c r="M30" s="254" t="str">
        <f t="shared" si="13"/>
        <v>Distribution</v>
      </c>
      <c r="N30" s="264">
        <f t="shared" si="14"/>
        <v>186158.08743788395</v>
      </c>
      <c r="O30" s="264">
        <f t="shared" si="11"/>
        <v>169270.04098945539</v>
      </c>
      <c r="P30" s="264">
        <f t="shared" si="11"/>
        <v>193628.96090561777</v>
      </c>
      <c r="Q30" s="264">
        <f t="shared" si="11"/>
        <v>174181.48606966782</v>
      </c>
      <c r="R30" s="264">
        <f t="shared" si="11"/>
        <v>155871.01162440053</v>
      </c>
      <c r="S30" s="264">
        <f t="shared" si="11"/>
        <v>152177.97051905844</v>
      </c>
      <c r="V30" s="70" t="str">
        <f t="shared" si="15"/>
        <v>Distribution</v>
      </c>
      <c r="W30" s="164">
        <f t="shared" si="15"/>
        <v>186158.08743788395</v>
      </c>
      <c r="X30" s="164">
        <f t="shared" si="9"/>
        <v>169270.04098945539</v>
      </c>
      <c r="Y30" s="164">
        <f t="shared" si="9"/>
        <v>193628.96090561777</v>
      </c>
      <c r="Z30" s="164">
        <f t="shared" si="9"/>
        <v>174181.48606966782</v>
      </c>
      <c r="AA30" s="164">
        <f t="shared" si="9"/>
        <v>155871.01162440053</v>
      </c>
      <c r="AB30" s="164">
        <f t="shared" si="9"/>
        <v>152177.97051905844</v>
      </c>
      <c r="AE30" s="254" t="str">
        <f t="shared" si="3"/>
        <v>Distribution</v>
      </c>
      <c r="AF30" s="255">
        <f t="shared" si="16"/>
        <v>100</v>
      </c>
      <c r="AG30" s="255">
        <f t="shared" si="12"/>
        <v>90.928115624273559</v>
      </c>
      <c r="AH30" s="255">
        <f t="shared" si="12"/>
        <v>104.01318770006522</v>
      </c>
      <c r="AI30" s="255">
        <f t="shared" si="12"/>
        <v>93.566435101986954</v>
      </c>
      <c r="AJ30" s="255">
        <f t="shared" si="12"/>
        <v>83.73045392207878</v>
      </c>
      <c r="AK30" s="255">
        <f t="shared" si="12"/>
        <v>81.746634064360066</v>
      </c>
    </row>
    <row r="31" spans="1:37" ht="18" customHeight="1" x14ac:dyDescent="0.25">
      <c r="B31" t="s">
        <v>198</v>
      </c>
      <c r="C31">
        <v>16792084366.8962</v>
      </c>
      <c r="D31">
        <v>16077008647.2425</v>
      </c>
      <c r="E31">
        <v>15790715625.0527</v>
      </c>
      <c r="F31">
        <v>13019988372.740299</v>
      </c>
      <c r="G31">
        <v>12532936095.044201</v>
      </c>
      <c r="H31">
        <v>12373369205.4289</v>
      </c>
      <c r="I31">
        <v>86586102312.4048</v>
      </c>
      <c r="M31" s="258" t="str">
        <f t="shared" si="13"/>
        <v>Transport</v>
      </c>
      <c r="N31" s="265">
        <f t="shared" si="14"/>
        <v>248606.46343786412</v>
      </c>
      <c r="O31" s="265">
        <f t="shared" si="11"/>
        <v>247748.13005131923</v>
      </c>
      <c r="P31" s="265">
        <f t="shared" si="11"/>
        <v>330217.65095635573</v>
      </c>
      <c r="Q31" s="265">
        <f t="shared" si="11"/>
        <v>340375.71481224062</v>
      </c>
      <c r="R31" s="265">
        <f t="shared" si="11"/>
        <v>299042.58642275212</v>
      </c>
      <c r="S31" s="265">
        <f t="shared" si="11"/>
        <v>281894.48617778468</v>
      </c>
      <c r="V31" s="70" t="str">
        <f t="shared" si="15"/>
        <v>Transport</v>
      </c>
      <c r="W31" s="164">
        <f t="shared" si="15"/>
        <v>248606.46343786412</v>
      </c>
      <c r="X31" s="164">
        <f t="shared" si="9"/>
        <v>247748.13005131923</v>
      </c>
      <c r="Y31" s="164">
        <f t="shared" si="9"/>
        <v>330217.65095635573</v>
      </c>
      <c r="Z31" s="164">
        <f t="shared" si="9"/>
        <v>340375.71481224062</v>
      </c>
      <c r="AA31" s="164">
        <f t="shared" si="9"/>
        <v>299042.58642275212</v>
      </c>
      <c r="AB31" s="164">
        <f t="shared" si="9"/>
        <v>281894.48617778468</v>
      </c>
      <c r="AE31" s="258" t="str">
        <f t="shared" si="3"/>
        <v>Transport</v>
      </c>
      <c r="AF31" s="259">
        <f t="shared" si="16"/>
        <v>100</v>
      </c>
      <c r="AG31" s="259">
        <f t="shared" si="12"/>
        <v>99.654742127507305</v>
      </c>
      <c r="AH31" s="259">
        <f t="shared" si="12"/>
        <v>132.8274600707995</v>
      </c>
      <c r="AI31" s="259">
        <f t="shared" si="12"/>
        <v>136.91346158315508</v>
      </c>
      <c r="AJ31" s="259">
        <f t="shared" si="12"/>
        <v>120.287534880401</v>
      </c>
      <c r="AK31" s="259">
        <f t="shared" si="12"/>
        <v>113.38984605613058</v>
      </c>
    </row>
    <row r="32" spans="1:37" ht="18" customHeight="1" x14ac:dyDescent="0.25">
      <c r="B32" t="s">
        <v>199</v>
      </c>
      <c r="C32">
        <v>26121952707.187199</v>
      </c>
      <c r="D32">
        <v>30497996705.857899</v>
      </c>
      <c r="E32">
        <v>32961389068.031101</v>
      </c>
      <c r="F32">
        <v>28125595511.535999</v>
      </c>
      <c r="G32">
        <v>26480325093.475899</v>
      </c>
      <c r="H32">
        <v>29777650763.782501</v>
      </c>
      <c r="I32">
        <v>173964909849.87061</v>
      </c>
      <c r="M32" s="254" t="str">
        <f t="shared" si="13"/>
        <v>Accommodation and food services</v>
      </c>
      <c r="N32" s="264">
        <f t="shared" si="14"/>
        <v>107524.59200011365</v>
      </c>
      <c r="O32" s="264">
        <f t="shared" si="11"/>
        <v>98458.27020156628</v>
      </c>
      <c r="P32" s="264">
        <f t="shared" si="11"/>
        <v>88719.2885190917</v>
      </c>
      <c r="Q32" s="264">
        <f t="shared" si="11"/>
        <v>89494.895813922049</v>
      </c>
      <c r="R32" s="264">
        <f t="shared" si="11"/>
        <v>106796.88989917593</v>
      </c>
      <c r="S32" s="264">
        <f t="shared" si="11"/>
        <v>89760.654776628711</v>
      </c>
      <c r="V32" s="70" t="str">
        <f t="shared" si="15"/>
        <v>Accommodation and food services</v>
      </c>
      <c r="W32" s="164">
        <f t="shared" si="15"/>
        <v>107524.59200011365</v>
      </c>
      <c r="X32" s="164">
        <f t="shared" si="9"/>
        <v>98458.27020156628</v>
      </c>
      <c r="Y32" s="164">
        <f t="shared" si="9"/>
        <v>88719.2885190917</v>
      </c>
      <c r="Z32" s="164">
        <f t="shared" si="9"/>
        <v>89494.895813922049</v>
      </c>
      <c r="AA32" s="164">
        <f t="shared" si="9"/>
        <v>106796.88989917593</v>
      </c>
      <c r="AB32" s="164">
        <f t="shared" si="9"/>
        <v>89760.654776628711</v>
      </c>
      <c r="AE32" s="254" t="str">
        <f t="shared" si="3"/>
        <v>Accommodation and food services</v>
      </c>
      <c r="AF32" s="255">
        <f t="shared" si="16"/>
        <v>100</v>
      </c>
      <c r="AG32" s="255">
        <f t="shared" si="12"/>
        <v>91.568141175985303</v>
      </c>
      <c r="AH32" s="255">
        <f t="shared" si="12"/>
        <v>82.510695338418884</v>
      </c>
      <c r="AI32" s="255">
        <f t="shared" si="12"/>
        <v>83.232025482902969</v>
      </c>
      <c r="AJ32" s="255">
        <f t="shared" si="12"/>
        <v>99.323222634560707</v>
      </c>
      <c r="AK32" s="255">
        <f t="shared" si="12"/>
        <v>83.479186581367202</v>
      </c>
    </row>
    <row r="33" spans="1:37" ht="18" customHeight="1" x14ac:dyDescent="0.25">
      <c r="B33" t="s">
        <v>200</v>
      </c>
      <c r="C33">
        <v>19703511101.315701</v>
      </c>
      <c r="D33">
        <v>24479745646.666199</v>
      </c>
      <c r="E33">
        <v>27159785761.112999</v>
      </c>
      <c r="F33">
        <v>63193231126.692596</v>
      </c>
      <c r="G33">
        <v>26647963150.974201</v>
      </c>
      <c r="H33">
        <v>30446610657.344501</v>
      </c>
      <c r="I33">
        <v>191630847444.10623</v>
      </c>
      <c r="M33" s="258" t="str">
        <f t="shared" si="13"/>
        <v>Information and communication</v>
      </c>
      <c r="N33" s="265">
        <f t="shared" si="14"/>
        <v>188026.06232179582</v>
      </c>
      <c r="O33" s="265">
        <f t="shared" si="11"/>
        <v>147275.95807222481</v>
      </c>
      <c r="P33" s="265">
        <f t="shared" si="11"/>
        <v>170355.97187453325</v>
      </c>
      <c r="Q33" s="265">
        <f t="shared" si="11"/>
        <v>160798.18521843234</v>
      </c>
      <c r="R33" s="265">
        <f t="shared" si="11"/>
        <v>147775.7193062958</v>
      </c>
      <c r="S33" s="265">
        <f t="shared" si="11"/>
        <v>169272.49823180321</v>
      </c>
      <c r="V33" s="70" t="str">
        <f t="shared" si="15"/>
        <v>Information and communication</v>
      </c>
      <c r="W33" s="164">
        <f t="shared" si="15"/>
        <v>188026.06232179582</v>
      </c>
      <c r="X33" s="164">
        <f t="shared" si="9"/>
        <v>147275.95807222481</v>
      </c>
      <c r="Y33" s="164">
        <f t="shared" si="9"/>
        <v>170355.97187453325</v>
      </c>
      <c r="Z33" s="164">
        <f t="shared" si="9"/>
        <v>160798.18521843234</v>
      </c>
      <c r="AA33" s="164">
        <f t="shared" si="9"/>
        <v>147775.7193062958</v>
      </c>
      <c r="AB33" s="164">
        <f t="shared" si="9"/>
        <v>169272.49823180321</v>
      </c>
      <c r="AE33" s="258" t="str">
        <f t="shared" si="3"/>
        <v>Information and communication</v>
      </c>
      <c r="AF33" s="259">
        <f t="shared" si="16"/>
        <v>100</v>
      </c>
      <c r="AG33" s="259">
        <f t="shared" si="12"/>
        <v>78.327417089749204</v>
      </c>
      <c r="AH33" s="259">
        <f t="shared" si="12"/>
        <v>90.602318514216819</v>
      </c>
      <c r="AI33" s="259">
        <f t="shared" si="12"/>
        <v>85.519094126023589</v>
      </c>
      <c r="AJ33" s="259">
        <f t="shared" si="12"/>
        <v>78.593210686604777</v>
      </c>
      <c r="AK33" s="259">
        <f t="shared" si="12"/>
        <v>90.026082630025542</v>
      </c>
    </row>
    <row r="34" spans="1:37" ht="18" customHeight="1" x14ac:dyDescent="0.25">
      <c r="B34" t="s">
        <v>202</v>
      </c>
      <c r="C34">
        <v>9927668040.9605007</v>
      </c>
      <c r="D34">
        <v>9749830003.4356003</v>
      </c>
      <c r="E34">
        <v>9532684675.9223995</v>
      </c>
      <c r="F34">
        <v>9979370261.2856998</v>
      </c>
      <c r="G34">
        <v>10648369411.7756</v>
      </c>
      <c r="H34">
        <v>11647146684.5182</v>
      </c>
      <c r="I34">
        <v>61485069077.89801</v>
      </c>
      <c r="M34" s="254" t="str">
        <f t="shared" si="13"/>
        <v>Real estate</v>
      </c>
      <c r="N34" s="264">
        <f t="shared" si="14"/>
        <v>157068.94991905452</v>
      </c>
      <c r="O34" s="264">
        <f t="shared" si="11"/>
        <v>142894.04183843659</v>
      </c>
      <c r="P34" s="264">
        <f t="shared" si="11"/>
        <v>138425.19439182201</v>
      </c>
      <c r="Q34" s="264">
        <f t="shared" si="11"/>
        <v>111748.04631918005</v>
      </c>
      <c r="R34" s="264">
        <f t="shared" si="11"/>
        <v>104176.35256260495</v>
      </c>
      <c r="S34" s="264">
        <f t="shared" si="11"/>
        <v>99505.176603180589</v>
      </c>
      <c r="V34" s="70" t="str">
        <f t="shared" si="15"/>
        <v>Real estate</v>
      </c>
      <c r="W34" s="164">
        <f t="shared" si="15"/>
        <v>157068.94991905452</v>
      </c>
      <c r="X34" s="164">
        <f t="shared" si="9"/>
        <v>142894.04183843659</v>
      </c>
      <c r="Y34" s="164">
        <f t="shared" si="9"/>
        <v>138425.19439182201</v>
      </c>
      <c r="Z34" s="164">
        <f t="shared" si="9"/>
        <v>111748.04631918005</v>
      </c>
      <c r="AA34" s="164">
        <f t="shared" si="9"/>
        <v>104176.35256260495</v>
      </c>
      <c r="AB34" s="164">
        <f t="shared" si="9"/>
        <v>99505.176603180589</v>
      </c>
      <c r="AE34" s="254" t="str">
        <f t="shared" si="3"/>
        <v>Real estate</v>
      </c>
      <c r="AF34" s="255">
        <f t="shared" si="16"/>
        <v>100</v>
      </c>
      <c r="AG34" s="255">
        <f t="shared" si="12"/>
        <v>90.975359491533524</v>
      </c>
      <c r="AH34" s="255">
        <f t="shared" si="12"/>
        <v>88.13020935274568</v>
      </c>
      <c r="AI34" s="255">
        <f t="shared" si="12"/>
        <v>71.145854337709281</v>
      </c>
      <c r="AJ34" s="255">
        <f t="shared" si="12"/>
        <v>66.32523653866167</v>
      </c>
      <c r="AK34" s="255">
        <f t="shared" si="12"/>
        <v>63.351271307575793</v>
      </c>
    </row>
    <row r="35" spans="1:37" ht="18" customHeight="1" x14ac:dyDescent="0.25">
      <c r="B35" t="s">
        <v>93</v>
      </c>
      <c r="C35">
        <v>221952609611.68149</v>
      </c>
      <c r="D35">
        <v>227259272388.638</v>
      </c>
      <c r="E35">
        <v>238326402138.60791</v>
      </c>
      <c r="F35">
        <v>271050160143.84781</v>
      </c>
      <c r="G35">
        <v>210100459782.76151</v>
      </c>
      <c r="H35">
        <v>227872890568.04099</v>
      </c>
      <c r="I35">
        <v>1396561794633.5776</v>
      </c>
      <c r="M35" s="258" t="str">
        <f t="shared" si="13"/>
        <v>Professional business services</v>
      </c>
      <c r="N35" s="265">
        <f t="shared" si="14"/>
        <v>146179.32325592442</v>
      </c>
      <c r="O35" s="265">
        <f t="shared" si="11"/>
        <v>155204.51041647396</v>
      </c>
      <c r="P35" s="265">
        <f t="shared" si="11"/>
        <v>163412.22202517072</v>
      </c>
      <c r="Q35" s="265">
        <f t="shared" si="11"/>
        <v>133455.41621329659</v>
      </c>
      <c r="R35" s="265">
        <f t="shared" si="11"/>
        <v>116755.25389315744</v>
      </c>
      <c r="S35" s="265">
        <f t="shared" si="11"/>
        <v>118523.67382236163</v>
      </c>
      <c r="V35" s="70" t="str">
        <f t="shared" si="15"/>
        <v>Professional business services</v>
      </c>
      <c r="W35" s="164">
        <f t="shared" si="15"/>
        <v>146179.32325592442</v>
      </c>
      <c r="X35" s="164">
        <f t="shared" si="9"/>
        <v>155204.51041647396</v>
      </c>
      <c r="Y35" s="164">
        <f t="shared" si="9"/>
        <v>163412.22202517072</v>
      </c>
      <c r="Z35" s="164">
        <f t="shared" si="9"/>
        <v>133455.41621329659</v>
      </c>
      <c r="AA35" s="164">
        <f t="shared" si="9"/>
        <v>116755.25389315744</v>
      </c>
      <c r="AB35" s="164">
        <f t="shared" si="9"/>
        <v>118523.67382236163</v>
      </c>
      <c r="AE35" s="258" t="str">
        <f t="shared" si="3"/>
        <v>Professional business services</v>
      </c>
      <c r="AF35" s="259">
        <f t="shared" si="16"/>
        <v>100</v>
      </c>
      <c r="AG35" s="259">
        <f t="shared" si="12"/>
        <v>106.1740518149401</v>
      </c>
      <c r="AH35" s="259">
        <f t="shared" si="12"/>
        <v>111.78887573523356</v>
      </c>
      <c r="AI35" s="259">
        <f t="shared" si="12"/>
        <v>91.295686175567127</v>
      </c>
      <c r="AJ35" s="259">
        <f t="shared" si="12"/>
        <v>79.871250798409704</v>
      </c>
      <c r="AK35" s="259">
        <f t="shared" si="12"/>
        <v>81.08101144705364</v>
      </c>
    </row>
    <row r="36" spans="1:37" ht="18" customHeight="1" x14ac:dyDescent="0.25">
      <c r="A36" t="s">
        <v>108</v>
      </c>
      <c r="B36" t="s">
        <v>188</v>
      </c>
      <c r="C36">
        <v>14032</v>
      </c>
      <c r="D36">
        <v>14789</v>
      </c>
      <c r="E36">
        <v>15176</v>
      </c>
      <c r="F36">
        <v>15547</v>
      </c>
      <c r="G36">
        <v>16183</v>
      </c>
      <c r="H36">
        <v>16984</v>
      </c>
      <c r="I36">
        <v>92711</v>
      </c>
      <c r="M36" s="254" t="str">
        <f t="shared" si="13"/>
        <v>Administrative and support services</v>
      </c>
      <c r="N36" s="264">
        <f t="shared" si="14"/>
        <v>78264.626725648806</v>
      </c>
      <c r="O36" s="264">
        <f t="shared" si="11"/>
        <v>92392.436599055727</v>
      </c>
      <c r="P36" s="264">
        <f t="shared" si="11"/>
        <v>130994.69824734345</v>
      </c>
      <c r="Q36" s="264">
        <f>(F247-Q1)/F261</f>
        <v>129099.37861863733</v>
      </c>
      <c r="R36" s="264">
        <f t="shared" si="11"/>
        <v>130005.2842819365</v>
      </c>
      <c r="S36" s="264">
        <f t="shared" si="11"/>
        <v>145888.36815563397</v>
      </c>
      <c r="V36" s="70" t="str">
        <f t="shared" si="15"/>
        <v>Administrative and support services</v>
      </c>
      <c r="W36" s="164">
        <f t="shared" si="15"/>
        <v>78264.626725648806</v>
      </c>
      <c r="X36" s="164">
        <f t="shared" si="9"/>
        <v>92392.436599055727</v>
      </c>
      <c r="Y36" s="164">
        <f t="shared" si="9"/>
        <v>130994.69824734345</v>
      </c>
      <c r="Z36" s="164">
        <f t="shared" si="9"/>
        <v>129099.37861863733</v>
      </c>
      <c r="AA36" s="164">
        <f t="shared" si="9"/>
        <v>130005.2842819365</v>
      </c>
      <c r="AB36" s="164">
        <f t="shared" si="9"/>
        <v>145888.36815563397</v>
      </c>
      <c r="AE36" s="254" t="str">
        <f t="shared" si="3"/>
        <v>Administrative and support services</v>
      </c>
      <c r="AF36" s="255">
        <f t="shared" si="16"/>
        <v>100</v>
      </c>
      <c r="AG36" s="255">
        <f t="shared" si="12"/>
        <v>118.05133489351579</v>
      </c>
      <c r="AH36" s="255">
        <f t="shared" si="12"/>
        <v>167.37407910541276</v>
      </c>
      <c r="AI36" s="255">
        <f t="shared" si="12"/>
        <v>164.95239806251962</v>
      </c>
      <c r="AJ36" s="255">
        <f t="shared" si="12"/>
        <v>166.10988861885329</v>
      </c>
      <c r="AK36" s="255">
        <f t="shared" si="12"/>
        <v>186.40396595391107</v>
      </c>
    </row>
    <row r="37" spans="1:37" ht="18" customHeight="1" x14ac:dyDescent="0.3">
      <c r="B37" t="s">
        <v>189</v>
      </c>
      <c r="C37">
        <v>3015</v>
      </c>
      <c r="D37">
        <v>3406</v>
      </c>
      <c r="E37">
        <v>3610</v>
      </c>
      <c r="F37">
        <v>3649</v>
      </c>
      <c r="G37">
        <v>3812</v>
      </c>
      <c r="H37">
        <v>4209</v>
      </c>
      <c r="I37">
        <v>21701</v>
      </c>
      <c r="M37" s="258" t="str">
        <f t="shared" si="13"/>
        <v>Arts, recreation and other services</v>
      </c>
      <c r="N37" s="265">
        <f t="shared" si="14"/>
        <v>107860.19470416231</v>
      </c>
      <c r="O37" s="265">
        <f t="shared" si="11"/>
        <v>98581.713060895301</v>
      </c>
      <c r="P37" s="265">
        <f t="shared" si="11"/>
        <v>94393.297051385831</v>
      </c>
      <c r="Q37" s="265">
        <f t="shared" si="11"/>
        <v>92965.394394575444</v>
      </c>
      <c r="R37" s="265">
        <f t="shared" si="11"/>
        <v>90797.515363549144</v>
      </c>
      <c r="S37" s="265">
        <f t="shared" si="11"/>
        <v>89985.217829304485</v>
      </c>
      <c r="V37" s="70" t="str">
        <f t="shared" si="15"/>
        <v>Arts, recreation and other services</v>
      </c>
      <c r="W37" s="164">
        <f t="shared" si="15"/>
        <v>107860.19470416231</v>
      </c>
      <c r="X37" s="164">
        <f t="shared" si="9"/>
        <v>98581.713060895301</v>
      </c>
      <c r="Y37" s="164">
        <f t="shared" si="9"/>
        <v>94393.297051385831</v>
      </c>
      <c r="Z37" s="164">
        <f t="shared" si="9"/>
        <v>92965.394394575444</v>
      </c>
      <c r="AA37" s="164">
        <f t="shared" si="9"/>
        <v>90797.515363549144</v>
      </c>
      <c r="AB37" s="164">
        <f t="shared" si="9"/>
        <v>89985.217829304485</v>
      </c>
      <c r="AE37" s="258" t="str">
        <f t="shared" si="3"/>
        <v>Arts, recreation and other services</v>
      </c>
      <c r="AF37" s="259">
        <f t="shared" si="16"/>
        <v>100</v>
      </c>
      <c r="AG37" s="259">
        <f t="shared" si="12"/>
        <v>91.397677643067567</v>
      </c>
      <c r="AH37" s="259">
        <f t="shared" si="12"/>
        <v>87.514487907505327</v>
      </c>
      <c r="AI37" s="259">
        <f t="shared" si="12"/>
        <v>86.190642108110282</v>
      </c>
      <c r="AJ37" s="259">
        <f t="shared" si="12"/>
        <v>84.18074491019371</v>
      </c>
      <c r="AK37" s="259">
        <f t="shared" si="12"/>
        <v>83.427642677741218</v>
      </c>
    </row>
    <row r="38" spans="1:37" ht="18" customHeight="1" x14ac:dyDescent="0.3">
      <c r="B38" t="s">
        <v>190</v>
      </c>
      <c r="C38">
        <v>97542</v>
      </c>
      <c r="D38">
        <v>99713</v>
      </c>
      <c r="E38">
        <v>97823</v>
      </c>
      <c r="F38">
        <v>98310</v>
      </c>
      <c r="G38">
        <v>100542</v>
      </c>
      <c r="H38">
        <v>103510</v>
      </c>
      <c r="I38">
        <v>597440</v>
      </c>
      <c r="M38" s="262" t="str">
        <f t="shared" si="13"/>
        <v>Total</v>
      </c>
      <c r="N38" s="266">
        <f>C264/C265</f>
        <v>159209.89895306571</v>
      </c>
      <c r="O38" s="266">
        <f t="shared" ref="O38:S38" si="17">D264/D265</f>
        <v>154104.48596206988</v>
      </c>
      <c r="P38" s="266">
        <f t="shared" si="17"/>
        <v>169236.34232840553</v>
      </c>
      <c r="Q38" s="266">
        <f>(F264-Q1)/F265</f>
        <v>163371.77341411368</v>
      </c>
      <c r="R38" s="266">
        <f t="shared" si="17"/>
        <v>140508.26280589341</v>
      </c>
      <c r="S38" s="266">
        <f t="shared" si="17"/>
        <v>143742.26674777138</v>
      </c>
      <c r="V38" s="70" t="str">
        <f t="shared" si="15"/>
        <v>Total</v>
      </c>
      <c r="W38" s="164">
        <f t="shared" si="15"/>
        <v>159209.89895306571</v>
      </c>
      <c r="X38" s="164">
        <f t="shared" si="9"/>
        <v>154104.48596206988</v>
      </c>
      <c r="Y38" s="164">
        <f t="shared" si="9"/>
        <v>169236.34232840553</v>
      </c>
      <c r="Z38" s="164">
        <f t="shared" si="9"/>
        <v>163371.77341411368</v>
      </c>
      <c r="AA38" s="164">
        <f t="shared" si="9"/>
        <v>140508.26280589341</v>
      </c>
      <c r="AB38" s="164">
        <f t="shared" si="9"/>
        <v>143742.26674777138</v>
      </c>
      <c r="AE38" s="250" t="str">
        <f t="shared" si="3"/>
        <v>Total</v>
      </c>
      <c r="AF38" s="261">
        <f t="shared" si="16"/>
        <v>100</v>
      </c>
      <c r="AG38" s="261">
        <f t="shared" si="12"/>
        <v>96.793281683759588</v>
      </c>
      <c r="AH38" s="261">
        <f t="shared" si="12"/>
        <v>106.29762561327645</v>
      </c>
      <c r="AI38" s="261">
        <f t="shared" si="12"/>
        <v>102.61408021009727</v>
      </c>
      <c r="AJ38" s="261">
        <f t="shared" si="12"/>
        <v>88.253471505132069</v>
      </c>
      <c r="AK38" s="261">
        <f t="shared" si="12"/>
        <v>90.284754712485494</v>
      </c>
    </row>
    <row r="39" spans="1:37" x14ac:dyDescent="0.3">
      <c r="B39" t="s">
        <v>191</v>
      </c>
      <c r="C39">
        <v>874</v>
      </c>
      <c r="D39">
        <v>1001</v>
      </c>
      <c r="E39">
        <v>1116</v>
      </c>
      <c r="F39">
        <v>1209</v>
      </c>
      <c r="G39">
        <v>1423</v>
      </c>
      <c r="H39">
        <v>1900</v>
      </c>
      <c r="I39">
        <v>7523</v>
      </c>
      <c r="N39" s="267"/>
      <c r="AE39">
        <f t="shared" si="3"/>
        <v>0</v>
      </c>
    </row>
    <row r="40" spans="1:37" ht="13.5" customHeight="1" x14ac:dyDescent="0.3">
      <c r="B40" t="s">
        <v>192</v>
      </c>
      <c r="C40">
        <v>3869</v>
      </c>
      <c r="D40">
        <v>4194</v>
      </c>
      <c r="E40">
        <v>4365</v>
      </c>
      <c r="F40">
        <v>4536</v>
      </c>
      <c r="G40">
        <v>4760</v>
      </c>
      <c r="H40">
        <v>5022</v>
      </c>
      <c r="I40">
        <v>26746</v>
      </c>
      <c r="M40" s="470" t="s">
        <v>434</v>
      </c>
      <c r="N40" s="470"/>
      <c r="O40" s="470"/>
      <c r="P40" s="470"/>
      <c r="Q40" s="470"/>
      <c r="R40" s="470"/>
      <c r="S40" s="470"/>
      <c r="V40" s="497" t="s">
        <v>434</v>
      </c>
      <c r="W40" s="497"/>
      <c r="X40" s="497"/>
      <c r="Y40" s="497"/>
      <c r="Z40" s="497"/>
      <c r="AA40" s="497"/>
      <c r="AB40" s="497"/>
      <c r="AE40" s="497" t="s">
        <v>435</v>
      </c>
      <c r="AF40" s="497"/>
      <c r="AG40" s="497"/>
      <c r="AH40" s="497"/>
      <c r="AI40" s="497"/>
      <c r="AJ40" s="497"/>
      <c r="AK40" s="497"/>
    </row>
    <row r="41" spans="1:37" ht="18" customHeight="1" x14ac:dyDescent="0.3">
      <c r="B41" t="s">
        <v>193</v>
      </c>
      <c r="C41">
        <v>160273</v>
      </c>
      <c r="D41">
        <v>173451</v>
      </c>
      <c r="E41">
        <v>172434</v>
      </c>
      <c r="F41">
        <v>172691</v>
      </c>
      <c r="G41">
        <v>177197</v>
      </c>
      <c r="H41">
        <v>184279</v>
      </c>
      <c r="I41">
        <v>1040325</v>
      </c>
      <c r="M41" s="52" t="s">
        <v>180</v>
      </c>
      <c r="N41" s="69">
        <v>2008</v>
      </c>
      <c r="O41" s="69">
        <v>2009</v>
      </c>
      <c r="P41" s="69">
        <v>2010</v>
      </c>
      <c r="Q41" s="69">
        <v>2011</v>
      </c>
      <c r="R41" s="69">
        <v>2012</v>
      </c>
      <c r="S41" s="69">
        <v>2013</v>
      </c>
      <c r="V41" s="52"/>
      <c r="W41" s="69">
        <f>N41</f>
        <v>2008</v>
      </c>
      <c r="X41" s="69">
        <f t="shared" ref="X41:AB56" si="18">O41</f>
        <v>2009</v>
      </c>
      <c r="Y41" s="69">
        <f t="shared" si="18"/>
        <v>2010</v>
      </c>
      <c r="Z41" s="69">
        <f t="shared" si="18"/>
        <v>2011</v>
      </c>
      <c r="AA41" s="69">
        <f t="shared" si="18"/>
        <v>2012</v>
      </c>
      <c r="AB41" s="69">
        <f t="shared" si="18"/>
        <v>2013</v>
      </c>
      <c r="AE41" s="52" t="s">
        <v>180</v>
      </c>
      <c r="AF41" s="69">
        <f>W41</f>
        <v>2008</v>
      </c>
      <c r="AG41" s="69">
        <f t="shared" ref="AG41:AK41" si="19">X41</f>
        <v>2009</v>
      </c>
      <c r="AH41" s="69">
        <f t="shared" si="19"/>
        <v>2010</v>
      </c>
      <c r="AI41" s="69">
        <f t="shared" si="19"/>
        <v>2011</v>
      </c>
      <c r="AJ41" s="69">
        <f t="shared" si="19"/>
        <v>2012</v>
      </c>
      <c r="AK41" s="69">
        <f t="shared" si="19"/>
        <v>2013</v>
      </c>
    </row>
    <row r="42" spans="1:37" ht="18" customHeight="1" x14ac:dyDescent="0.3">
      <c r="B42" t="s">
        <v>194</v>
      </c>
      <c r="C42">
        <v>156186</v>
      </c>
      <c r="D42">
        <v>160079</v>
      </c>
      <c r="E42">
        <v>158930</v>
      </c>
      <c r="F42">
        <v>163227</v>
      </c>
      <c r="G42">
        <v>170821</v>
      </c>
      <c r="H42">
        <v>181469</v>
      </c>
      <c r="I42">
        <v>990712</v>
      </c>
      <c r="M42" s="70" t="str">
        <f>M24</f>
        <v>Agriculture, forrestry and fishing</v>
      </c>
      <c r="N42" s="164">
        <f>C51/1000000</f>
        <v>11237.7</v>
      </c>
      <c r="O42" s="164">
        <f t="shared" ref="O42:S56" si="20">D51/1000000</f>
        <v>11235.7256</v>
      </c>
      <c r="P42" s="164">
        <f t="shared" si="20"/>
        <v>11494.1721</v>
      </c>
      <c r="Q42" s="164">
        <f t="shared" si="20"/>
        <v>11954.657999999999</v>
      </c>
      <c r="R42" s="164">
        <f t="shared" si="20"/>
        <v>11891.8562</v>
      </c>
      <c r="S42" s="164">
        <f t="shared" si="20"/>
        <v>12754</v>
      </c>
      <c r="V42" s="70" t="str">
        <f>M42</f>
        <v>Agriculture, forrestry and fishing</v>
      </c>
      <c r="W42" s="164">
        <f>N42</f>
        <v>11237.7</v>
      </c>
      <c r="X42" s="164">
        <f t="shared" si="18"/>
        <v>11235.7256</v>
      </c>
      <c r="Y42" s="164">
        <f t="shared" si="18"/>
        <v>11494.1721</v>
      </c>
      <c r="Z42" s="164">
        <f t="shared" si="18"/>
        <v>11954.657999999999</v>
      </c>
      <c r="AA42" s="164">
        <f t="shared" si="18"/>
        <v>11891.8562</v>
      </c>
      <c r="AB42" s="164">
        <f t="shared" si="18"/>
        <v>12754</v>
      </c>
      <c r="AE42" s="70" t="str">
        <f t="shared" si="3"/>
        <v>Agriculture, forrestry and fishing</v>
      </c>
      <c r="AF42" s="268">
        <f t="shared" ref="AF42:AK56" si="21">W42*100/$W42</f>
        <v>100</v>
      </c>
      <c r="AG42" s="268">
        <f t="shared" si="21"/>
        <v>99.982430568532706</v>
      </c>
      <c r="AH42" s="268">
        <f t="shared" si="21"/>
        <v>102.28224725700098</v>
      </c>
      <c r="AI42" s="268">
        <f t="shared" si="21"/>
        <v>106.37993539603299</v>
      </c>
      <c r="AJ42" s="268">
        <f t="shared" si="21"/>
        <v>105.82108616531853</v>
      </c>
      <c r="AK42" s="268">
        <f t="shared" si="21"/>
        <v>113.49297454105377</v>
      </c>
    </row>
    <row r="43" spans="1:37" ht="18" customHeight="1" x14ac:dyDescent="0.3">
      <c r="B43" t="s">
        <v>195</v>
      </c>
      <c r="C43">
        <v>32625</v>
      </c>
      <c r="D43">
        <v>34778</v>
      </c>
      <c r="E43">
        <v>34807</v>
      </c>
      <c r="F43">
        <v>35480</v>
      </c>
      <c r="G43">
        <v>36973</v>
      </c>
      <c r="H43">
        <v>39336</v>
      </c>
      <c r="I43">
        <v>213999</v>
      </c>
      <c r="M43" s="73" t="str">
        <f t="shared" ref="M43:M56" si="22">M25</f>
        <v>Mining and quarrying</v>
      </c>
      <c r="N43" s="166">
        <f t="shared" ref="N43:N56" si="23">C52/1000000</f>
        <v>30961.25</v>
      </c>
      <c r="O43" s="166">
        <f t="shared" si="20"/>
        <v>29524.287</v>
      </c>
      <c r="P43" s="166">
        <f t="shared" si="20"/>
        <v>27009.430199999999</v>
      </c>
      <c r="Q43" s="166">
        <f t="shared" si="20"/>
        <v>23906.0586</v>
      </c>
      <c r="R43" s="166">
        <f t="shared" si="20"/>
        <v>25935.640899999999</v>
      </c>
      <c r="S43" s="166">
        <f t="shared" si="20"/>
        <v>28042</v>
      </c>
      <c r="V43" s="70" t="str">
        <f t="shared" ref="V43:W56" si="24">M43</f>
        <v>Mining and quarrying</v>
      </c>
      <c r="W43" s="164">
        <f t="shared" si="24"/>
        <v>30961.25</v>
      </c>
      <c r="X43" s="164">
        <f t="shared" si="18"/>
        <v>29524.287</v>
      </c>
      <c r="Y43" s="164">
        <f t="shared" si="18"/>
        <v>27009.430199999999</v>
      </c>
      <c r="Z43" s="164">
        <f t="shared" si="18"/>
        <v>23906.0586</v>
      </c>
      <c r="AA43" s="164">
        <f t="shared" si="18"/>
        <v>25935.640899999999</v>
      </c>
      <c r="AB43" s="164">
        <f t="shared" si="18"/>
        <v>28042</v>
      </c>
      <c r="AE43" s="73" t="str">
        <f t="shared" si="3"/>
        <v>Mining and quarrying</v>
      </c>
      <c r="AF43" s="147">
        <f t="shared" si="21"/>
        <v>100</v>
      </c>
      <c r="AG43" s="147">
        <f t="shared" si="21"/>
        <v>95.358834026403983</v>
      </c>
      <c r="AH43" s="147">
        <f t="shared" si="21"/>
        <v>87.236239492914535</v>
      </c>
      <c r="AI43" s="147">
        <f t="shared" si="21"/>
        <v>77.212834107150059</v>
      </c>
      <c r="AJ43" s="147">
        <f t="shared" si="21"/>
        <v>83.768067826718877</v>
      </c>
      <c r="AK43" s="147">
        <f t="shared" si="21"/>
        <v>90.571278614397031</v>
      </c>
    </row>
    <row r="44" spans="1:37" ht="18" customHeight="1" x14ac:dyDescent="0.3">
      <c r="B44" t="s">
        <v>196</v>
      </c>
      <c r="C44">
        <v>44252</v>
      </c>
      <c r="D44">
        <v>46609</v>
      </c>
      <c r="E44">
        <v>46587</v>
      </c>
      <c r="F44">
        <v>48506</v>
      </c>
      <c r="G44">
        <v>52258</v>
      </c>
      <c r="H44">
        <v>57079</v>
      </c>
      <c r="I44">
        <v>295291</v>
      </c>
      <c r="M44" s="70" t="str">
        <f t="shared" si="22"/>
        <v>Manufacturing</v>
      </c>
      <c r="N44" s="164">
        <f t="shared" si="23"/>
        <v>16795.45</v>
      </c>
      <c r="O44" s="164">
        <f t="shared" si="20"/>
        <v>16849.068800000001</v>
      </c>
      <c r="P44" s="164">
        <f t="shared" si="20"/>
        <v>16664.7889</v>
      </c>
      <c r="Q44" s="164">
        <f t="shared" si="20"/>
        <v>15847.251</v>
      </c>
      <c r="R44" s="164">
        <f t="shared" si="20"/>
        <v>16230.804599999999</v>
      </c>
      <c r="S44" s="164">
        <f t="shared" si="20"/>
        <v>16401.1011</v>
      </c>
      <c r="V44" s="70" t="str">
        <f t="shared" si="24"/>
        <v>Manufacturing</v>
      </c>
      <c r="W44" s="164">
        <f t="shared" si="24"/>
        <v>16795.45</v>
      </c>
      <c r="X44" s="164">
        <f t="shared" si="18"/>
        <v>16849.068800000001</v>
      </c>
      <c r="Y44" s="164">
        <f t="shared" si="18"/>
        <v>16664.7889</v>
      </c>
      <c r="Z44" s="164">
        <f t="shared" si="18"/>
        <v>15847.251</v>
      </c>
      <c r="AA44" s="164">
        <f t="shared" si="18"/>
        <v>16230.804599999999</v>
      </c>
      <c r="AB44" s="164">
        <f t="shared" si="18"/>
        <v>16401.1011</v>
      </c>
      <c r="AE44" s="70" t="str">
        <f t="shared" si="3"/>
        <v>Manufacturing</v>
      </c>
      <c r="AF44" s="268">
        <f t="shared" si="21"/>
        <v>100</v>
      </c>
      <c r="AG44" s="268">
        <f t="shared" si="21"/>
        <v>100.31924598626414</v>
      </c>
      <c r="AH44" s="268">
        <f t="shared" si="21"/>
        <v>99.222044660905169</v>
      </c>
      <c r="AI44" s="268">
        <f t="shared" si="21"/>
        <v>94.354429324608745</v>
      </c>
      <c r="AJ44" s="268">
        <f t="shared" si="21"/>
        <v>96.638104962951275</v>
      </c>
      <c r="AK44" s="268">
        <f t="shared" si="21"/>
        <v>97.652049215710193</v>
      </c>
    </row>
    <row r="45" spans="1:37" ht="18" customHeight="1" x14ac:dyDescent="0.3">
      <c r="B45" t="s">
        <v>197</v>
      </c>
      <c r="C45">
        <v>124136</v>
      </c>
      <c r="D45">
        <v>133039</v>
      </c>
      <c r="E45">
        <v>134375</v>
      </c>
      <c r="F45">
        <v>139753</v>
      </c>
      <c r="G45">
        <v>152122</v>
      </c>
      <c r="H45">
        <v>168108</v>
      </c>
      <c r="I45">
        <v>851533</v>
      </c>
      <c r="M45" s="73" t="str">
        <f t="shared" si="22"/>
        <v>Electricity and gas</v>
      </c>
      <c r="N45" s="166">
        <f t="shared" si="23"/>
        <v>15468.875</v>
      </c>
      <c r="O45" s="166">
        <f t="shared" si="20"/>
        <v>21604.817899999998</v>
      </c>
      <c r="P45" s="166">
        <f t="shared" si="20"/>
        <v>21822.910800000001</v>
      </c>
      <c r="Q45" s="166">
        <f t="shared" si="20"/>
        <v>18834.286800000002</v>
      </c>
      <c r="R45" s="166">
        <f t="shared" si="20"/>
        <v>17607.626</v>
      </c>
      <c r="S45" s="166">
        <f t="shared" si="20"/>
        <v>27153.686399999999</v>
      </c>
      <c r="V45" s="70" t="str">
        <f t="shared" si="24"/>
        <v>Electricity and gas</v>
      </c>
      <c r="W45" s="164">
        <f t="shared" si="24"/>
        <v>15468.875</v>
      </c>
      <c r="X45" s="164">
        <f t="shared" si="18"/>
        <v>21604.817899999998</v>
      </c>
      <c r="Y45" s="164">
        <f t="shared" si="18"/>
        <v>21822.910800000001</v>
      </c>
      <c r="Z45" s="164">
        <f t="shared" si="18"/>
        <v>18834.286800000002</v>
      </c>
      <c r="AA45" s="164">
        <f t="shared" si="18"/>
        <v>17607.626</v>
      </c>
      <c r="AB45" s="164">
        <f t="shared" si="18"/>
        <v>27153.686399999999</v>
      </c>
      <c r="AE45" s="73" t="str">
        <f t="shared" si="3"/>
        <v>Electricity and gas</v>
      </c>
      <c r="AF45" s="147">
        <f>W45*100/$W45</f>
        <v>100</v>
      </c>
      <c r="AG45" s="147">
        <f t="shared" si="21"/>
        <v>139.66638103934514</v>
      </c>
      <c r="AH45" s="147">
        <f t="shared" si="21"/>
        <v>141.07626314130795</v>
      </c>
      <c r="AI45" s="147">
        <f t="shared" si="21"/>
        <v>121.75602168871363</v>
      </c>
      <c r="AJ45" s="147">
        <f t="shared" si="21"/>
        <v>113.82615736438494</v>
      </c>
      <c r="AK45" s="147">
        <f t="shared" si="21"/>
        <v>175.53756430251067</v>
      </c>
    </row>
    <row r="46" spans="1:37" ht="18" customHeight="1" x14ac:dyDescent="0.3">
      <c r="B46" t="s">
        <v>198</v>
      </c>
      <c r="C46">
        <v>86197</v>
      </c>
      <c r="D46">
        <v>90766</v>
      </c>
      <c r="E46">
        <v>92509</v>
      </c>
      <c r="F46">
        <v>94911</v>
      </c>
      <c r="G46">
        <v>98594</v>
      </c>
      <c r="H46">
        <v>102546</v>
      </c>
      <c r="I46">
        <v>565523</v>
      </c>
      <c r="M46" s="70" t="str">
        <f t="shared" si="22"/>
        <v>Water and waste</v>
      </c>
      <c r="N46" s="164">
        <f t="shared" si="23"/>
        <v>17253.7</v>
      </c>
      <c r="O46" s="164">
        <f t="shared" si="20"/>
        <v>16450</v>
      </c>
      <c r="P46" s="164">
        <f t="shared" si="20"/>
        <v>15702.6816</v>
      </c>
      <c r="Q46" s="164">
        <f t="shared" si="20"/>
        <v>16382.5504</v>
      </c>
      <c r="R46" s="164">
        <f t="shared" si="20"/>
        <v>16764.400300000001</v>
      </c>
      <c r="S46" s="164">
        <f t="shared" si="20"/>
        <v>14821</v>
      </c>
      <c r="V46" s="70" t="str">
        <f t="shared" si="24"/>
        <v>Water and waste</v>
      </c>
      <c r="W46" s="164">
        <f t="shared" si="24"/>
        <v>17253.7</v>
      </c>
      <c r="X46" s="164">
        <f t="shared" si="18"/>
        <v>16450</v>
      </c>
      <c r="Y46" s="164">
        <f t="shared" si="18"/>
        <v>15702.6816</v>
      </c>
      <c r="Z46" s="164">
        <f t="shared" si="18"/>
        <v>16382.5504</v>
      </c>
      <c r="AA46" s="164">
        <f t="shared" si="18"/>
        <v>16764.400300000001</v>
      </c>
      <c r="AB46" s="164">
        <f t="shared" si="18"/>
        <v>14821</v>
      </c>
      <c r="AE46" s="70" t="str">
        <f t="shared" si="3"/>
        <v>Water and waste</v>
      </c>
      <c r="AF46" s="268">
        <f t="shared" ref="AF46:AF56" si="25">W46*100/$W46</f>
        <v>100</v>
      </c>
      <c r="AG46" s="268">
        <f t="shared" si="21"/>
        <v>95.341868700626534</v>
      </c>
      <c r="AH46" s="268">
        <f t="shared" si="21"/>
        <v>91.01051716443429</v>
      </c>
      <c r="AI46" s="268">
        <f t="shared" si="21"/>
        <v>94.950940378005882</v>
      </c>
      <c r="AJ46" s="268">
        <f t="shared" si="21"/>
        <v>97.164088282513319</v>
      </c>
      <c r="AK46" s="268">
        <f t="shared" si="21"/>
        <v>85.900415563038649</v>
      </c>
    </row>
    <row r="47" spans="1:37" ht="18" customHeight="1" x14ac:dyDescent="0.3">
      <c r="B47" t="s">
        <v>199</v>
      </c>
      <c r="C47">
        <v>152734</v>
      </c>
      <c r="D47">
        <v>168833</v>
      </c>
      <c r="E47">
        <v>174341</v>
      </c>
      <c r="F47">
        <v>183189</v>
      </c>
      <c r="G47">
        <v>198910</v>
      </c>
      <c r="H47">
        <v>222360</v>
      </c>
      <c r="I47">
        <v>1100367</v>
      </c>
      <c r="M47" s="73" t="str">
        <f t="shared" si="22"/>
        <v>Construction</v>
      </c>
      <c r="N47" s="166">
        <f t="shared" si="23"/>
        <v>10679.575000000001</v>
      </c>
      <c r="O47" s="166">
        <f t="shared" si="20"/>
        <v>9462.9125000000004</v>
      </c>
      <c r="P47" s="166">
        <f t="shared" si="20"/>
        <v>8563.5501000000004</v>
      </c>
      <c r="Q47" s="166">
        <f t="shared" si="20"/>
        <v>7925.2542000000003</v>
      </c>
      <c r="R47" s="166">
        <f t="shared" si="20"/>
        <v>7683.9844999999996</v>
      </c>
      <c r="S47" s="166">
        <f t="shared" si="20"/>
        <v>7639</v>
      </c>
      <c r="V47" s="70" t="str">
        <f t="shared" si="24"/>
        <v>Construction</v>
      </c>
      <c r="W47" s="164">
        <f t="shared" si="24"/>
        <v>10679.575000000001</v>
      </c>
      <c r="X47" s="164">
        <f t="shared" si="18"/>
        <v>9462.9125000000004</v>
      </c>
      <c r="Y47" s="164">
        <f t="shared" si="18"/>
        <v>8563.5501000000004</v>
      </c>
      <c r="Z47" s="164">
        <f t="shared" si="18"/>
        <v>7925.2542000000003</v>
      </c>
      <c r="AA47" s="164">
        <f t="shared" si="18"/>
        <v>7683.9844999999996</v>
      </c>
      <c r="AB47" s="164">
        <f t="shared" si="18"/>
        <v>7639</v>
      </c>
      <c r="AE47" s="73" t="str">
        <f t="shared" si="3"/>
        <v>Construction</v>
      </c>
      <c r="AF47" s="147">
        <f t="shared" si="25"/>
        <v>100</v>
      </c>
      <c r="AG47" s="147">
        <f t="shared" si="21"/>
        <v>88.607575675998334</v>
      </c>
      <c r="AH47" s="147">
        <f t="shared" si="21"/>
        <v>80.186244302792943</v>
      </c>
      <c r="AI47" s="147">
        <f t="shared" si="21"/>
        <v>74.209453091532197</v>
      </c>
      <c r="AJ47" s="147">
        <f t="shared" si="21"/>
        <v>71.950283602109621</v>
      </c>
      <c r="AK47" s="147">
        <f t="shared" si="21"/>
        <v>71.529063656559359</v>
      </c>
    </row>
    <row r="48" spans="1:37" ht="18" customHeight="1" x14ac:dyDescent="0.3">
      <c r="B48" t="s">
        <v>200</v>
      </c>
      <c r="C48">
        <v>144149</v>
      </c>
      <c r="D48">
        <v>162960</v>
      </c>
      <c r="E48">
        <v>163502</v>
      </c>
      <c r="F48">
        <v>166023</v>
      </c>
      <c r="G48">
        <v>169982</v>
      </c>
      <c r="H48">
        <v>174906</v>
      </c>
      <c r="I48">
        <v>981522</v>
      </c>
      <c r="M48" s="70" t="str">
        <f t="shared" si="22"/>
        <v>Distribution</v>
      </c>
      <c r="N48" s="164">
        <f t="shared" si="23"/>
        <v>10350.575000000001</v>
      </c>
      <c r="O48" s="164">
        <f t="shared" si="20"/>
        <v>9615.4490000000005</v>
      </c>
      <c r="P48" s="164">
        <f t="shared" si="20"/>
        <v>9914.1352000000006</v>
      </c>
      <c r="Q48" s="164">
        <f t="shared" si="20"/>
        <v>9689.6792000000005</v>
      </c>
      <c r="R48" s="164">
        <f t="shared" si="20"/>
        <v>9048.4207000000006</v>
      </c>
      <c r="S48" s="164">
        <f t="shared" si="20"/>
        <v>8497</v>
      </c>
      <c r="V48" s="70" t="str">
        <f t="shared" si="24"/>
        <v>Distribution</v>
      </c>
      <c r="W48" s="164">
        <f t="shared" si="24"/>
        <v>10350.575000000001</v>
      </c>
      <c r="X48" s="164">
        <f t="shared" si="18"/>
        <v>9615.4490000000005</v>
      </c>
      <c r="Y48" s="164">
        <f t="shared" si="18"/>
        <v>9914.1352000000006</v>
      </c>
      <c r="Z48" s="164">
        <f t="shared" si="18"/>
        <v>9689.6792000000005</v>
      </c>
      <c r="AA48" s="164">
        <f t="shared" si="18"/>
        <v>9048.4207000000006</v>
      </c>
      <c r="AB48" s="164">
        <f t="shared" si="18"/>
        <v>8497</v>
      </c>
      <c r="AE48" s="70" t="str">
        <f t="shared" si="3"/>
        <v>Distribution</v>
      </c>
      <c r="AF48" s="268">
        <f t="shared" si="25"/>
        <v>100</v>
      </c>
      <c r="AG48" s="268">
        <f t="shared" si="21"/>
        <v>92.897727904005322</v>
      </c>
      <c r="AH48" s="268">
        <f t="shared" si="21"/>
        <v>95.783424592353555</v>
      </c>
      <c r="AI48" s="268">
        <f t="shared" si="21"/>
        <v>93.614888061774337</v>
      </c>
      <c r="AJ48" s="268">
        <f t="shared" si="21"/>
        <v>87.419497950596948</v>
      </c>
      <c r="AK48" s="268">
        <f t="shared" si="21"/>
        <v>82.092057687616389</v>
      </c>
    </row>
    <row r="49" spans="1:37" ht="18" customHeight="1" x14ac:dyDescent="0.3">
      <c r="B49" t="s">
        <v>202</v>
      </c>
      <c r="C49">
        <v>78289</v>
      </c>
      <c r="D49">
        <v>84319</v>
      </c>
      <c r="E49">
        <v>86852</v>
      </c>
      <c r="F49">
        <v>92636</v>
      </c>
      <c r="G49">
        <v>101827</v>
      </c>
      <c r="H49">
        <v>112810</v>
      </c>
      <c r="I49">
        <v>556733</v>
      </c>
      <c r="M49" s="73" t="str">
        <f t="shared" si="22"/>
        <v>Transport</v>
      </c>
      <c r="N49" s="166">
        <f t="shared" si="23"/>
        <v>10242.475</v>
      </c>
      <c r="O49" s="166">
        <f t="shared" si="20"/>
        <v>8917.1707999999999</v>
      </c>
      <c r="P49" s="166">
        <f t="shared" si="20"/>
        <v>8385.2137999999995</v>
      </c>
      <c r="Q49" s="166">
        <f t="shared" si="20"/>
        <v>8130.4704000000002</v>
      </c>
      <c r="R49" s="166">
        <f t="shared" si="20"/>
        <v>7734.5573999999997</v>
      </c>
      <c r="S49" s="166">
        <f t="shared" si="20"/>
        <v>7116</v>
      </c>
      <c r="V49" s="70" t="str">
        <f t="shared" si="24"/>
        <v>Transport</v>
      </c>
      <c r="W49" s="164">
        <f t="shared" si="24"/>
        <v>10242.475</v>
      </c>
      <c r="X49" s="164">
        <f t="shared" si="18"/>
        <v>8917.1707999999999</v>
      </c>
      <c r="Y49" s="164">
        <f t="shared" si="18"/>
        <v>8385.2137999999995</v>
      </c>
      <c r="Z49" s="164">
        <f t="shared" si="18"/>
        <v>8130.4704000000002</v>
      </c>
      <c r="AA49" s="164">
        <f t="shared" si="18"/>
        <v>7734.5573999999997</v>
      </c>
      <c r="AB49" s="164">
        <f t="shared" si="18"/>
        <v>7116</v>
      </c>
      <c r="AE49" s="73" t="str">
        <f t="shared" si="3"/>
        <v>Transport</v>
      </c>
      <c r="AF49" s="147">
        <f t="shared" si="25"/>
        <v>100</v>
      </c>
      <c r="AG49" s="147">
        <f t="shared" si="21"/>
        <v>87.060703589708538</v>
      </c>
      <c r="AH49" s="147">
        <f t="shared" si="21"/>
        <v>81.867066309656593</v>
      </c>
      <c r="AI49" s="147">
        <f t="shared" si="21"/>
        <v>79.379938930776007</v>
      </c>
      <c r="AJ49" s="147">
        <f t="shared" si="21"/>
        <v>75.514535305187465</v>
      </c>
      <c r="AK49" s="147">
        <f t="shared" si="21"/>
        <v>69.475395351221266</v>
      </c>
    </row>
    <row r="50" spans="1:37" ht="18" customHeight="1" x14ac:dyDescent="0.3">
      <c r="B50" t="s">
        <v>93</v>
      </c>
      <c r="C50">
        <v>1098173</v>
      </c>
      <c r="D50">
        <v>1177937</v>
      </c>
      <c r="E50">
        <v>1186427</v>
      </c>
      <c r="F50">
        <v>1219667</v>
      </c>
      <c r="G50">
        <v>1285404</v>
      </c>
      <c r="H50">
        <v>1374518</v>
      </c>
      <c r="I50">
        <v>7342126</v>
      </c>
      <c r="M50" s="70" t="str">
        <f t="shared" si="22"/>
        <v>Accommodation and food services</v>
      </c>
      <c r="N50" s="164">
        <f t="shared" si="23"/>
        <v>7616.35</v>
      </c>
      <c r="O50" s="164">
        <f t="shared" si="20"/>
        <v>6910.4683999999997</v>
      </c>
      <c r="P50" s="164">
        <f t="shared" si="20"/>
        <v>6641.1</v>
      </c>
      <c r="Q50" s="164">
        <f t="shared" si="20"/>
        <v>6549.5456000000004</v>
      </c>
      <c r="R50" s="164">
        <f t="shared" si="20"/>
        <v>6139.9629000000004</v>
      </c>
      <c r="S50" s="164">
        <f t="shared" si="20"/>
        <v>5875</v>
      </c>
      <c r="V50" s="70" t="str">
        <f t="shared" si="24"/>
        <v>Accommodation and food services</v>
      </c>
      <c r="W50" s="164">
        <f t="shared" si="24"/>
        <v>7616.35</v>
      </c>
      <c r="X50" s="164">
        <f t="shared" si="18"/>
        <v>6910.4683999999997</v>
      </c>
      <c r="Y50" s="164">
        <f t="shared" si="18"/>
        <v>6641.1</v>
      </c>
      <c r="Z50" s="164">
        <f t="shared" si="18"/>
        <v>6549.5456000000004</v>
      </c>
      <c r="AA50" s="164">
        <f t="shared" si="18"/>
        <v>6139.9629000000004</v>
      </c>
      <c r="AB50" s="164">
        <f t="shared" si="18"/>
        <v>5875</v>
      </c>
      <c r="AE50" s="70" t="str">
        <f t="shared" si="3"/>
        <v>Accommodation and food services</v>
      </c>
      <c r="AF50" s="268">
        <f t="shared" si="25"/>
        <v>100</v>
      </c>
      <c r="AG50" s="268">
        <f t="shared" si="21"/>
        <v>90.732022556736482</v>
      </c>
      <c r="AH50" s="268">
        <f t="shared" si="21"/>
        <v>87.195310089478554</v>
      </c>
      <c r="AI50" s="268">
        <f t="shared" si="21"/>
        <v>85.993232979051655</v>
      </c>
      <c r="AJ50" s="268">
        <f t="shared" si="21"/>
        <v>80.615556007799015</v>
      </c>
      <c r="AK50" s="268">
        <f t="shared" si="21"/>
        <v>77.136686207960508</v>
      </c>
    </row>
    <row r="51" spans="1:37" ht="18" customHeight="1" x14ac:dyDescent="0.3">
      <c r="A51" t="s">
        <v>107</v>
      </c>
      <c r="B51" t="s">
        <v>188</v>
      </c>
      <c r="C51">
        <v>11237700000</v>
      </c>
      <c r="D51">
        <v>11235725600</v>
      </c>
      <c r="E51">
        <v>11494172100</v>
      </c>
      <c r="F51">
        <v>11954658000</v>
      </c>
      <c r="G51">
        <v>11891856200</v>
      </c>
      <c r="H51">
        <v>12754000000</v>
      </c>
      <c r="I51">
        <v>70568111900</v>
      </c>
      <c r="M51" s="73" t="str">
        <f t="shared" si="22"/>
        <v>Information and communication</v>
      </c>
      <c r="N51" s="166">
        <f t="shared" si="23"/>
        <v>11072.025</v>
      </c>
      <c r="O51" s="166">
        <f t="shared" si="20"/>
        <v>11867.3397</v>
      </c>
      <c r="P51" s="166">
        <f t="shared" si="20"/>
        <v>11876.9704</v>
      </c>
      <c r="Q51" s="166">
        <f t="shared" si="20"/>
        <v>10887.3166</v>
      </c>
      <c r="R51" s="166">
        <f t="shared" si="20"/>
        <v>11564.6805</v>
      </c>
      <c r="S51" s="166">
        <f t="shared" si="20"/>
        <v>11743</v>
      </c>
      <c r="V51" s="70" t="str">
        <f t="shared" si="24"/>
        <v>Information and communication</v>
      </c>
      <c r="W51" s="164">
        <f t="shared" si="24"/>
        <v>11072.025</v>
      </c>
      <c r="X51" s="164">
        <f t="shared" si="18"/>
        <v>11867.3397</v>
      </c>
      <c r="Y51" s="164">
        <f t="shared" si="18"/>
        <v>11876.9704</v>
      </c>
      <c r="Z51" s="164">
        <f t="shared" si="18"/>
        <v>10887.3166</v>
      </c>
      <c r="AA51" s="164">
        <f t="shared" si="18"/>
        <v>11564.6805</v>
      </c>
      <c r="AB51" s="164">
        <f t="shared" si="18"/>
        <v>11743</v>
      </c>
      <c r="AE51" s="73" t="str">
        <f t="shared" si="3"/>
        <v>Information and communication</v>
      </c>
      <c r="AF51" s="147">
        <f t="shared" si="25"/>
        <v>100</v>
      </c>
      <c r="AG51" s="147">
        <f t="shared" si="21"/>
        <v>107.18310065231969</v>
      </c>
      <c r="AH51" s="147">
        <f t="shared" si="21"/>
        <v>107.27008293424194</v>
      </c>
      <c r="AI51" s="147">
        <f t="shared" si="21"/>
        <v>98.331755934438362</v>
      </c>
      <c r="AJ51" s="147">
        <f t="shared" si="21"/>
        <v>104.44955191123576</v>
      </c>
      <c r="AK51" s="147">
        <f t="shared" si="21"/>
        <v>106.06009289177003</v>
      </c>
    </row>
    <row r="52" spans="1:37" ht="18" customHeight="1" x14ac:dyDescent="0.3">
      <c r="B52" t="s">
        <v>189</v>
      </c>
      <c r="C52">
        <v>30961250000</v>
      </c>
      <c r="D52">
        <v>29524287000</v>
      </c>
      <c r="E52">
        <v>27009430200</v>
      </c>
      <c r="F52">
        <v>23906058600</v>
      </c>
      <c r="G52">
        <v>25935640900</v>
      </c>
      <c r="H52">
        <v>28042000000</v>
      </c>
      <c r="I52">
        <v>165378666700</v>
      </c>
      <c r="M52" s="70" t="str">
        <f t="shared" si="22"/>
        <v>Real estate</v>
      </c>
      <c r="N52" s="164">
        <f t="shared" si="23"/>
        <v>10062.700000000001</v>
      </c>
      <c r="O52" s="164">
        <f t="shared" si="20"/>
        <v>8973.6658000000007</v>
      </c>
      <c r="P52" s="164">
        <f t="shared" si="20"/>
        <v>8499.6424000000006</v>
      </c>
      <c r="Q52" s="164">
        <f t="shared" si="20"/>
        <v>8498.5565999999999</v>
      </c>
      <c r="R52" s="164">
        <f t="shared" si="20"/>
        <v>8193.8418999999994</v>
      </c>
      <c r="S52" s="164">
        <f t="shared" si="20"/>
        <v>8095</v>
      </c>
      <c r="V52" s="70" t="str">
        <f t="shared" si="24"/>
        <v>Real estate</v>
      </c>
      <c r="W52" s="164">
        <f t="shared" si="24"/>
        <v>10062.700000000001</v>
      </c>
      <c r="X52" s="164">
        <f t="shared" si="18"/>
        <v>8973.6658000000007</v>
      </c>
      <c r="Y52" s="164">
        <f t="shared" si="18"/>
        <v>8499.6424000000006</v>
      </c>
      <c r="Z52" s="164">
        <f t="shared" si="18"/>
        <v>8498.5565999999999</v>
      </c>
      <c r="AA52" s="164">
        <f t="shared" si="18"/>
        <v>8193.8418999999994</v>
      </c>
      <c r="AB52" s="164">
        <f t="shared" si="18"/>
        <v>8095</v>
      </c>
      <c r="AE52" s="70" t="str">
        <f t="shared" si="3"/>
        <v>Real estate</v>
      </c>
      <c r="AF52" s="268">
        <f t="shared" si="25"/>
        <v>100</v>
      </c>
      <c r="AG52" s="268">
        <f t="shared" si="21"/>
        <v>89.177514981068697</v>
      </c>
      <c r="AH52" s="268">
        <f t="shared" si="21"/>
        <v>84.466817057052282</v>
      </c>
      <c r="AI52" s="268">
        <f t="shared" si="21"/>
        <v>84.456026712512539</v>
      </c>
      <c r="AJ52" s="268">
        <f t="shared" si="21"/>
        <v>81.427866278434209</v>
      </c>
      <c r="AK52" s="268">
        <f t="shared" si="21"/>
        <v>80.445606050066075</v>
      </c>
    </row>
    <row r="53" spans="1:37" ht="18" customHeight="1" x14ac:dyDescent="0.3">
      <c r="B53" t="s">
        <v>190</v>
      </c>
      <c r="C53">
        <v>16795450000</v>
      </c>
      <c r="D53">
        <v>16849068800</v>
      </c>
      <c r="E53">
        <v>16664788900</v>
      </c>
      <c r="F53">
        <v>15847251000</v>
      </c>
      <c r="G53">
        <v>16230804600</v>
      </c>
      <c r="H53">
        <v>16401101100</v>
      </c>
      <c r="I53">
        <v>98788464400</v>
      </c>
      <c r="M53" s="73" t="str">
        <f t="shared" si="22"/>
        <v>Professional business services</v>
      </c>
      <c r="N53" s="166">
        <f t="shared" si="23"/>
        <v>11519.7</v>
      </c>
      <c r="O53" s="166">
        <f t="shared" si="20"/>
        <v>11504.641799999999</v>
      </c>
      <c r="P53" s="166">
        <f t="shared" si="20"/>
        <v>11549.831200000001</v>
      </c>
      <c r="Q53" s="166">
        <f t="shared" si="20"/>
        <v>10801.538399999999</v>
      </c>
      <c r="R53" s="166">
        <f t="shared" si="20"/>
        <v>10845.3068</v>
      </c>
      <c r="S53" s="166">
        <f t="shared" si="20"/>
        <v>10982</v>
      </c>
      <c r="V53" s="70" t="str">
        <f t="shared" si="24"/>
        <v>Professional business services</v>
      </c>
      <c r="W53" s="164">
        <f t="shared" si="24"/>
        <v>11519.7</v>
      </c>
      <c r="X53" s="164">
        <f t="shared" si="18"/>
        <v>11504.641799999999</v>
      </c>
      <c r="Y53" s="164">
        <f t="shared" si="18"/>
        <v>11549.831200000001</v>
      </c>
      <c r="Z53" s="164">
        <f t="shared" si="18"/>
        <v>10801.538399999999</v>
      </c>
      <c r="AA53" s="164">
        <f t="shared" si="18"/>
        <v>10845.3068</v>
      </c>
      <c r="AB53" s="164">
        <f t="shared" si="18"/>
        <v>10982</v>
      </c>
      <c r="AE53" s="73" t="str">
        <f t="shared" si="3"/>
        <v>Professional business services</v>
      </c>
      <c r="AF53" s="147">
        <f t="shared" si="25"/>
        <v>100</v>
      </c>
      <c r="AG53" s="147">
        <f t="shared" si="21"/>
        <v>99.869283054246196</v>
      </c>
      <c r="AH53" s="147">
        <f t="shared" si="21"/>
        <v>100.26156236707554</v>
      </c>
      <c r="AI53" s="147">
        <f t="shared" si="21"/>
        <v>93.765795984270412</v>
      </c>
      <c r="AJ53" s="147">
        <f t="shared" si="21"/>
        <v>94.145739906421156</v>
      </c>
      <c r="AK53" s="147">
        <f t="shared" si="21"/>
        <v>95.33234372422892</v>
      </c>
    </row>
    <row r="54" spans="1:37" ht="18" customHeight="1" x14ac:dyDescent="0.3">
      <c r="B54" t="s">
        <v>191</v>
      </c>
      <c r="C54">
        <v>15468875000</v>
      </c>
      <c r="D54">
        <v>21604817900</v>
      </c>
      <c r="E54">
        <v>21822910800</v>
      </c>
      <c r="F54">
        <v>18834286800</v>
      </c>
      <c r="G54">
        <v>17607626000</v>
      </c>
      <c r="H54">
        <v>27153686400</v>
      </c>
      <c r="I54">
        <v>122492202900</v>
      </c>
      <c r="M54" s="70" t="str">
        <f t="shared" si="22"/>
        <v>Administrative and support services</v>
      </c>
      <c r="N54" s="164">
        <f t="shared" si="23"/>
        <v>7648.0749999999998</v>
      </c>
      <c r="O54" s="164">
        <f t="shared" si="20"/>
        <v>7437.0018</v>
      </c>
      <c r="P54" s="164">
        <f t="shared" si="20"/>
        <v>7387.8936000000003</v>
      </c>
      <c r="Q54" s="164">
        <f t="shared" si="20"/>
        <v>7111.99</v>
      </c>
      <c r="R54" s="164">
        <f t="shared" si="20"/>
        <v>7517.8163999999997</v>
      </c>
      <c r="S54" s="164">
        <f t="shared" si="20"/>
        <v>7773</v>
      </c>
      <c r="V54" s="70" t="str">
        <f t="shared" si="24"/>
        <v>Administrative and support services</v>
      </c>
      <c r="W54" s="164">
        <f t="shared" si="24"/>
        <v>7648.0749999999998</v>
      </c>
      <c r="X54" s="164">
        <f t="shared" si="18"/>
        <v>7437.0018</v>
      </c>
      <c r="Y54" s="164">
        <f t="shared" si="18"/>
        <v>7387.8936000000003</v>
      </c>
      <c r="Z54" s="164">
        <f t="shared" si="18"/>
        <v>7111.99</v>
      </c>
      <c r="AA54" s="164">
        <f t="shared" si="18"/>
        <v>7517.8163999999997</v>
      </c>
      <c r="AB54" s="164">
        <f t="shared" si="18"/>
        <v>7773</v>
      </c>
      <c r="AE54" s="70" t="str">
        <f t="shared" si="3"/>
        <v>Administrative and support services</v>
      </c>
      <c r="AF54" s="268">
        <f t="shared" si="25"/>
        <v>100</v>
      </c>
      <c r="AG54" s="268">
        <f t="shared" si="21"/>
        <v>97.240178737786962</v>
      </c>
      <c r="AH54" s="268">
        <f t="shared" si="21"/>
        <v>96.598079908996709</v>
      </c>
      <c r="AI54" s="268">
        <f t="shared" si="21"/>
        <v>92.990589135174545</v>
      </c>
      <c r="AJ54" s="268">
        <f t="shared" si="21"/>
        <v>98.296844630838478</v>
      </c>
      <c r="AK54" s="268">
        <f t="shared" si="21"/>
        <v>101.63341755932049</v>
      </c>
    </row>
    <row r="55" spans="1:37" ht="18" customHeight="1" x14ac:dyDescent="0.3">
      <c r="B55" t="s">
        <v>192</v>
      </c>
      <c r="C55">
        <v>17253700000</v>
      </c>
      <c r="D55">
        <v>16450000000</v>
      </c>
      <c r="E55">
        <v>15702681600</v>
      </c>
      <c r="F55">
        <v>16382550400</v>
      </c>
      <c r="G55">
        <v>16764400300</v>
      </c>
      <c r="H55">
        <v>14821000000</v>
      </c>
      <c r="I55">
        <v>97374332300</v>
      </c>
      <c r="M55" s="73" t="str">
        <f t="shared" si="22"/>
        <v>Arts, recreation and other services</v>
      </c>
      <c r="N55" s="166">
        <f t="shared" si="23"/>
        <v>6804.4250000000002</v>
      </c>
      <c r="O55" s="166">
        <f t="shared" si="20"/>
        <v>6411.0526</v>
      </c>
      <c r="P55" s="166">
        <f t="shared" si="20"/>
        <v>6339.4579000000003</v>
      </c>
      <c r="Q55" s="166">
        <f t="shared" si="20"/>
        <v>5962.1278000000002</v>
      </c>
      <c r="R55" s="166">
        <f t="shared" si="20"/>
        <v>5580.5646999999999</v>
      </c>
      <c r="S55" s="166">
        <f t="shared" si="20"/>
        <v>5290</v>
      </c>
      <c r="V55" s="70" t="str">
        <f t="shared" si="24"/>
        <v>Arts, recreation and other services</v>
      </c>
      <c r="W55" s="164">
        <f t="shared" si="24"/>
        <v>6804.4250000000002</v>
      </c>
      <c r="X55" s="164">
        <f t="shared" si="18"/>
        <v>6411.0526</v>
      </c>
      <c r="Y55" s="164">
        <f t="shared" si="18"/>
        <v>6339.4579000000003</v>
      </c>
      <c r="Z55" s="164">
        <f t="shared" si="18"/>
        <v>5962.1278000000002</v>
      </c>
      <c r="AA55" s="164">
        <f t="shared" si="18"/>
        <v>5580.5646999999999</v>
      </c>
      <c r="AB55" s="164">
        <f t="shared" si="18"/>
        <v>5290</v>
      </c>
      <c r="AE55" s="73" t="str">
        <f t="shared" si="3"/>
        <v>Arts, recreation and other services</v>
      </c>
      <c r="AF55" s="147">
        <f t="shared" si="25"/>
        <v>100</v>
      </c>
      <c r="AG55" s="147">
        <f t="shared" si="21"/>
        <v>94.218873747598067</v>
      </c>
      <c r="AH55" s="147">
        <f t="shared" si="21"/>
        <v>93.166695202019284</v>
      </c>
      <c r="AI55" s="147">
        <f t="shared" si="21"/>
        <v>87.621331706940708</v>
      </c>
      <c r="AJ55" s="147">
        <f t="shared" si="21"/>
        <v>82.013758693791161</v>
      </c>
      <c r="AK55" s="147">
        <f t="shared" si="21"/>
        <v>77.743527190027081</v>
      </c>
    </row>
    <row r="56" spans="1:37" ht="18" customHeight="1" x14ac:dyDescent="0.3">
      <c r="B56" t="s">
        <v>193</v>
      </c>
      <c r="C56">
        <v>10679575000</v>
      </c>
      <c r="D56">
        <v>9462912500</v>
      </c>
      <c r="E56">
        <v>8563550100</v>
      </c>
      <c r="F56">
        <v>7925254200</v>
      </c>
      <c r="G56">
        <v>7683984500</v>
      </c>
      <c r="H56">
        <v>7639000000</v>
      </c>
      <c r="I56">
        <v>51954276300</v>
      </c>
      <c r="M56" s="52" t="str">
        <f t="shared" si="22"/>
        <v>Total</v>
      </c>
      <c r="N56" s="60">
        <f t="shared" si="23"/>
        <v>10187.144200000001</v>
      </c>
      <c r="O56" s="60">
        <f t="shared" si="20"/>
        <v>9692.2821999999996</v>
      </c>
      <c r="P56" s="60">
        <f t="shared" si="20"/>
        <v>9475.6777999999995</v>
      </c>
      <c r="Q56" s="60">
        <f t="shared" si="20"/>
        <v>9046.8855999999996</v>
      </c>
      <c r="R56" s="60">
        <f t="shared" si="20"/>
        <v>8949.3390999999992</v>
      </c>
      <c r="S56" s="60">
        <f t="shared" si="20"/>
        <v>8927</v>
      </c>
      <c r="V56" s="70" t="str">
        <f t="shared" si="24"/>
        <v>Total</v>
      </c>
      <c r="W56" s="164">
        <f t="shared" si="24"/>
        <v>10187.144200000001</v>
      </c>
      <c r="X56" s="164">
        <f t="shared" si="18"/>
        <v>9692.2821999999996</v>
      </c>
      <c r="Y56" s="164">
        <f t="shared" si="18"/>
        <v>9475.6777999999995</v>
      </c>
      <c r="Z56" s="164">
        <f t="shared" si="18"/>
        <v>9046.8855999999996</v>
      </c>
      <c r="AA56" s="164">
        <f t="shared" si="18"/>
        <v>8949.3390999999992</v>
      </c>
      <c r="AB56" s="164">
        <f t="shared" si="18"/>
        <v>8927</v>
      </c>
      <c r="AE56" s="52" t="str">
        <f t="shared" si="3"/>
        <v>Total</v>
      </c>
      <c r="AF56" s="269">
        <f t="shared" si="25"/>
        <v>100</v>
      </c>
      <c r="AG56" s="269">
        <f t="shared" si="21"/>
        <v>95.14228923941215</v>
      </c>
      <c r="AH56" s="269">
        <f t="shared" si="21"/>
        <v>93.016036820211085</v>
      </c>
      <c r="AI56" s="269">
        <f t="shared" si="21"/>
        <v>88.8068866248109</v>
      </c>
      <c r="AJ56" s="269">
        <f t="shared" si="21"/>
        <v>87.84934152595973</v>
      </c>
      <c r="AK56" s="269">
        <f t="shared" si="21"/>
        <v>87.630054358119324</v>
      </c>
    </row>
    <row r="57" spans="1:37" x14ac:dyDescent="0.3">
      <c r="B57" t="s">
        <v>194</v>
      </c>
      <c r="C57">
        <v>10350575000</v>
      </c>
      <c r="D57">
        <v>9615449000</v>
      </c>
      <c r="E57">
        <v>9914135200</v>
      </c>
      <c r="F57">
        <v>9689679200</v>
      </c>
      <c r="G57">
        <v>9048420700</v>
      </c>
      <c r="H57">
        <v>8497000000</v>
      </c>
      <c r="I57">
        <v>57115259100</v>
      </c>
      <c r="AE57">
        <f t="shared" si="3"/>
        <v>0</v>
      </c>
    </row>
    <row r="58" spans="1:37" ht="15" customHeight="1" x14ac:dyDescent="0.3">
      <c r="B58" t="s">
        <v>195</v>
      </c>
      <c r="C58">
        <v>10242475000</v>
      </c>
      <c r="D58">
        <v>8917170800</v>
      </c>
      <c r="E58">
        <v>8385213800</v>
      </c>
      <c r="F58">
        <v>8130470400</v>
      </c>
      <c r="G58">
        <v>7734557400</v>
      </c>
      <c r="H58">
        <v>7116000000</v>
      </c>
      <c r="I58">
        <v>50525887400</v>
      </c>
      <c r="M58" s="499" t="s">
        <v>327</v>
      </c>
      <c r="N58" s="499"/>
      <c r="O58" s="499"/>
      <c r="P58" s="499"/>
      <c r="Q58" s="499"/>
      <c r="R58" s="499"/>
      <c r="S58" s="499"/>
      <c r="V58" s="497" t="s">
        <v>436</v>
      </c>
      <c r="W58" s="497"/>
      <c r="X58" s="497"/>
      <c r="Y58" s="497"/>
      <c r="Z58" s="497"/>
      <c r="AA58" s="497"/>
      <c r="AB58" s="497"/>
      <c r="AE58" s="499" t="s">
        <v>437</v>
      </c>
      <c r="AF58" s="499"/>
      <c r="AG58" s="499"/>
      <c r="AH58" s="499"/>
      <c r="AI58" s="499"/>
      <c r="AJ58" s="499"/>
      <c r="AK58" s="499"/>
    </row>
    <row r="59" spans="1:37" ht="18" customHeight="1" x14ac:dyDescent="0.3">
      <c r="B59" t="s">
        <v>196</v>
      </c>
      <c r="C59">
        <v>7616350000</v>
      </c>
      <c r="D59">
        <v>6910468400</v>
      </c>
      <c r="E59">
        <v>6641100000</v>
      </c>
      <c r="F59">
        <v>6549545600</v>
      </c>
      <c r="G59">
        <v>6139962900</v>
      </c>
      <c r="H59">
        <v>5875000000</v>
      </c>
      <c r="I59">
        <v>39732426900</v>
      </c>
      <c r="M59" s="250" t="s">
        <v>180</v>
      </c>
      <c r="N59" s="251">
        <v>2008</v>
      </c>
      <c r="O59" s="251">
        <v>2009</v>
      </c>
      <c r="P59" s="251">
        <v>2010</v>
      </c>
      <c r="Q59" s="251">
        <v>2011</v>
      </c>
      <c r="R59" s="251">
        <v>2012</v>
      </c>
      <c r="S59" s="251">
        <v>2013</v>
      </c>
      <c r="V59" s="52"/>
      <c r="W59" s="69">
        <f>N59</f>
        <v>2008</v>
      </c>
      <c r="X59" s="69">
        <f t="shared" ref="X59:AB74" si="26">O59</f>
        <v>2009</v>
      </c>
      <c r="Y59" s="69">
        <f t="shared" si="26"/>
        <v>2010</v>
      </c>
      <c r="Z59" s="69">
        <f t="shared" si="26"/>
        <v>2011</v>
      </c>
      <c r="AA59" s="69">
        <f t="shared" si="26"/>
        <v>2012</v>
      </c>
      <c r="AB59" s="69">
        <f t="shared" si="26"/>
        <v>2013</v>
      </c>
      <c r="AE59" s="262" t="s">
        <v>180</v>
      </c>
      <c r="AF59" s="251">
        <f>W59</f>
        <v>2008</v>
      </c>
      <c r="AG59" s="251">
        <f t="shared" ref="AG59:AK59" si="27">X59</f>
        <v>2009</v>
      </c>
      <c r="AH59" s="251">
        <f t="shared" si="27"/>
        <v>2010</v>
      </c>
      <c r="AI59" s="251">
        <f t="shared" si="27"/>
        <v>2011</v>
      </c>
      <c r="AJ59" s="251">
        <f t="shared" si="27"/>
        <v>2012</v>
      </c>
      <c r="AK59" s="251">
        <f t="shared" si="27"/>
        <v>2013</v>
      </c>
    </row>
    <row r="60" spans="1:37" ht="18" customHeight="1" x14ac:dyDescent="0.3">
      <c r="B60" t="s">
        <v>197</v>
      </c>
      <c r="C60">
        <v>11072025000</v>
      </c>
      <c r="D60">
        <v>11867339700</v>
      </c>
      <c r="E60">
        <v>11876970400</v>
      </c>
      <c r="F60">
        <v>10887316600</v>
      </c>
      <c r="G60">
        <v>11564680500</v>
      </c>
      <c r="H60">
        <v>11743000000</v>
      </c>
      <c r="I60">
        <v>69011332200</v>
      </c>
      <c r="M60" s="252" t="str">
        <f>M42</f>
        <v>Agriculture, forrestry and fishing</v>
      </c>
      <c r="N60" s="270">
        <f>C291/C305</f>
        <v>8.9874974158288323E-2</v>
      </c>
      <c r="O60" s="270">
        <f t="shared" ref="O60:S73" si="28">D291/D305</f>
        <v>6.3575963922726256E-2</v>
      </c>
      <c r="P60" s="270">
        <f t="shared" si="28"/>
        <v>6.4023897579542965E-2</v>
      </c>
      <c r="Q60" s="270">
        <f t="shared" si="28"/>
        <v>6.9989382054956681E-2</v>
      </c>
      <c r="R60" s="270">
        <f t="shared" si="28"/>
        <v>6.9368972661713282E-2</v>
      </c>
      <c r="S60" s="270">
        <f t="shared" si="28"/>
        <v>7.1054998000644784E-2</v>
      </c>
      <c r="V60" s="271" t="str">
        <f>M60</f>
        <v>Agriculture, forrestry and fishing</v>
      </c>
      <c r="W60" s="164">
        <f>N60</f>
        <v>8.9874974158288323E-2</v>
      </c>
      <c r="X60" s="164">
        <f t="shared" si="26"/>
        <v>6.3575963922726256E-2</v>
      </c>
      <c r="Y60" s="164">
        <f t="shared" si="26"/>
        <v>6.4023897579542965E-2</v>
      </c>
      <c r="Z60" s="164">
        <f t="shared" si="26"/>
        <v>6.9989382054956681E-2</v>
      </c>
      <c r="AA60" s="164">
        <f t="shared" si="26"/>
        <v>6.9368972661713282E-2</v>
      </c>
      <c r="AB60" s="164">
        <f t="shared" si="26"/>
        <v>7.1054998000644784E-2</v>
      </c>
      <c r="AE60" s="254" t="str">
        <f t="shared" si="3"/>
        <v>Agriculture, forrestry and fishing</v>
      </c>
      <c r="AF60" s="255">
        <f t="shared" ref="AF60:AK74" si="29">W60*100/$W60</f>
        <v>100</v>
      </c>
      <c r="AG60" s="255">
        <f t="shared" si="29"/>
        <v>70.738227763777601</v>
      </c>
      <c r="AH60" s="255">
        <f t="shared" si="29"/>
        <v>71.236624187266756</v>
      </c>
      <c r="AI60" s="255">
        <f t="shared" si="29"/>
        <v>77.874160977994805</v>
      </c>
      <c r="AJ60" s="255">
        <f t="shared" si="29"/>
        <v>77.183858255736737</v>
      </c>
      <c r="AK60" s="255">
        <f t="shared" si="29"/>
        <v>79.059825792553013</v>
      </c>
    </row>
    <row r="61" spans="1:37" ht="18" customHeight="1" x14ac:dyDescent="0.3">
      <c r="B61" t="s">
        <v>198</v>
      </c>
      <c r="C61">
        <v>10062700000</v>
      </c>
      <c r="D61">
        <v>8973665800</v>
      </c>
      <c r="E61">
        <v>8499642400</v>
      </c>
      <c r="F61">
        <v>8498556600</v>
      </c>
      <c r="G61">
        <v>8193841900</v>
      </c>
      <c r="H61">
        <v>8095000000</v>
      </c>
      <c r="I61">
        <v>52323406700</v>
      </c>
      <c r="M61" s="256" t="str">
        <f t="shared" ref="M61:M74" si="30">M43</f>
        <v>Mining and quarrying</v>
      </c>
      <c r="N61" s="272">
        <f t="shared" ref="N61:N73" si="31">C292/C306</f>
        <v>4.438600459574555E-2</v>
      </c>
      <c r="O61" s="272">
        <f t="shared" si="28"/>
        <v>4.4475426363669725E-2</v>
      </c>
      <c r="P61" s="272">
        <f t="shared" si="28"/>
        <v>5.7115637352986859E-2</v>
      </c>
      <c r="Q61" s="272">
        <f t="shared" si="28"/>
        <v>7.379887533694135E-2</v>
      </c>
      <c r="R61" s="272">
        <f t="shared" si="28"/>
        <v>9.5806944791659063E-2</v>
      </c>
      <c r="S61" s="272">
        <f t="shared" si="28"/>
        <v>0.10901838648549025</v>
      </c>
      <c r="V61" s="271" t="str">
        <f t="shared" ref="V61:W74" si="32">M61</f>
        <v>Mining and quarrying</v>
      </c>
      <c r="W61" s="164">
        <f t="shared" si="32"/>
        <v>4.438600459574555E-2</v>
      </c>
      <c r="X61" s="164">
        <f t="shared" si="26"/>
        <v>4.4475426363669725E-2</v>
      </c>
      <c r="Y61" s="164">
        <f t="shared" si="26"/>
        <v>5.7115637352986859E-2</v>
      </c>
      <c r="Z61" s="164">
        <f t="shared" si="26"/>
        <v>7.379887533694135E-2</v>
      </c>
      <c r="AA61" s="164">
        <f t="shared" si="26"/>
        <v>9.5806944791659063E-2</v>
      </c>
      <c r="AB61" s="164">
        <f t="shared" si="26"/>
        <v>0.10901838648549025</v>
      </c>
      <c r="AE61" s="258" t="str">
        <f t="shared" si="3"/>
        <v>Mining and quarrying</v>
      </c>
      <c r="AF61" s="259">
        <f t="shared" si="29"/>
        <v>100.00000000000001</v>
      </c>
      <c r="AG61" s="259">
        <f t="shared" si="29"/>
        <v>100.201463882002</v>
      </c>
      <c r="AH61" s="259">
        <f t="shared" si="29"/>
        <v>128.67938412835082</v>
      </c>
      <c r="AI61" s="259">
        <f t="shared" si="29"/>
        <v>166.26609222677155</v>
      </c>
      <c r="AJ61" s="259">
        <f t="shared" si="29"/>
        <v>215.84944548228671</v>
      </c>
      <c r="AK61" s="259">
        <f t="shared" si="29"/>
        <v>245.61432703483248</v>
      </c>
    </row>
    <row r="62" spans="1:37" ht="18" customHeight="1" x14ac:dyDescent="0.3">
      <c r="B62" t="s">
        <v>199</v>
      </c>
      <c r="C62">
        <v>11519700000</v>
      </c>
      <c r="D62">
        <v>11504641800</v>
      </c>
      <c r="E62">
        <v>11549831200</v>
      </c>
      <c r="F62">
        <v>10801538400</v>
      </c>
      <c r="G62">
        <v>10845306800</v>
      </c>
      <c r="H62">
        <v>10982000000</v>
      </c>
      <c r="I62">
        <v>67203018200</v>
      </c>
      <c r="M62" s="252" t="str">
        <f t="shared" si="30"/>
        <v>Manufacturing</v>
      </c>
      <c r="N62" s="270">
        <f t="shared" si="31"/>
        <v>4.6352776374658657E-2</v>
      </c>
      <c r="O62" s="270">
        <f t="shared" si="28"/>
        <v>5.8564973060846889E-2</v>
      </c>
      <c r="P62" s="270">
        <f t="shared" si="28"/>
        <v>6.528115696622927E-2</v>
      </c>
      <c r="Q62" s="270">
        <f t="shared" si="28"/>
        <v>8.324891329570093E-2</v>
      </c>
      <c r="R62" s="270">
        <f t="shared" si="28"/>
        <v>5.1611213529855336E-2</v>
      </c>
      <c r="S62" s="270">
        <f t="shared" si="28"/>
        <v>5.7177412785990471E-2</v>
      </c>
      <c r="V62" s="271" t="str">
        <f t="shared" si="32"/>
        <v>Manufacturing</v>
      </c>
      <c r="W62" s="164">
        <f t="shared" si="32"/>
        <v>4.6352776374658657E-2</v>
      </c>
      <c r="X62" s="164">
        <f t="shared" si="26"/>
        <v>5.8564973060846889E-2</v>
      </c>
      <c r="Y62" s="164">
        <f t="shared" si="26"/>
        <v>6.528115696622927E-2</v>
      </c>
      <c r="Z62" s="164">
        <f t="shared" si="26"/>
        <v>8.324891329570093E-2</v>
      </c>
      <c r="AA62" s="164">
        <f t="shared" si="26"/>
        <v>5.1611213529855336E-2</v>
      </c>
      <c r="AB62" s="164">
        <f t="shared" si="26"/>
        <v>5.7177412785990471E-2</v>
      </c>
      <c r="AE62" s="254" t="str">
        <f t="shared" si="3"/>
        <v>Manufacturing</v>
      </c>
      <c r="AF62" s="255">
        <f t="shared" si="29"/>
        <v>99.999999999999986</v>
      </c>
      <c r="AG62" s="255">
        <f t="shared" si="29"/>
        <v>126.34620327265816</v>
      </c>
      <c r="AH62" s="255">
        <f t="shared" si="29"/>
        <v>140.83548402489839</v>
      </c>
      <c r="AI62" s="255">
        <f t="shared" si="29"/>
        <v>179.59854793339545</v>
      </c>
      <c r="AJ62" s="255">
        <f t="shared" si="29"/>
        <v>111.3443844500143</v>
      </c>
      <c r="AK62" s="255">
        <f t="shared" si="29"/>
        <v>123.3527250316978</v>
      </c>
    </row>
    <row r="63" spans="1:37" ht="18" customHeight="1" x14ac:dyDescent="0.3">
      <c r="B63" t="s">
        <v>200</v>
      </c>
      <c r="C63">
        <v>7648075000</v>
      </c>
      <c r="D63">
        <v>7437001800</v>
      </c>
      <c r="E63">
        <v>7387893600</v>
      </c>
      <c r="F63">
        <v>7111990000</v>
      </c>
      <c r="G63">
        <v>7517816400</v>
      </c>
      <c r="H63">
        <v>7773000000</v>
      </c>
      <c r="I63">
        <v>44875776800</v>
      </c>
      <c r="M63" s="256" t="str">
        <f t="shared" si="30"/>
        <v>Electricity and gas</v>
      </c>
      <c r="N63" s="272">
        <f t="shared" si="31"/>
        <v>6.9326712130005436E-2</v>
      </c>
      <c r="O63" s="272">
        <f t="shared" si="28"/>
        <v>4.1638937296924056E-2</v>
      </c>
      <c r="P63" s="272">
        <f t="shared" si="28"/>
        <v>5.7439509578519773E-2</v>
      </c>
      <c r="Q63" s="272">
        <f t="shared" si="28"/>
        <v>3.9809066146542442E-2</v>
      </c>
      <c r="R63" s="272">
        <f t="shared" si="28"/>
        <v>4.2171324563764323E-2</v>
      </c>
      <c r="S63" s="272">
        <f t="shared" si="28"/>
        <v>4.539694091684901E-2</v>
      </c>
      <c r="V63" s="271" t="str">
        <f t="shared" si="32"/>
        <v>Electricity and gas</v>
      </c>
      <c r="W63" s="164">
        <f t="shared" si="32"/>
        <v>6.9326712130005436E-2</v>
      </c>
      <c r="X63" s="164">
        <f t="shared" si="26"/>
        <v>4.1638937296924056E-2</v>
      </c>
      <c r="Y63" s="164">
        <f t="shared" si="26"/>
        <v>5.7439509578519773E-2</v>
      </c>
      <c r="Z63" s="164">
        <f t="shared" si="26"/>
        <v>3.9809066146542442E-2</v>
      </c>
      <c r="AA63" s="164">
        <f t="shared" si="26"/>
        <v>4.2171324563764323E-2</v>
      </c>
      <c r="AB63" s="164">
        <f t="shared" si="26"/>
        <v>4.539694091684901E-2</v>
      </c>
      <c r="AE63" s="258" t="str">
        <f t="shared" si="3"/>
        <v>Electricity and gas</v>
      </c>
      <c r="AF63" s="259">
        <f>W63*100/$W63</f>
        <v>100</v>
      </c>
      <c r="AG63" s="259">
        <f t="shared" si="29"/>
        <v>60.061895361257477</v>
      </c>
      <c r="AH63" s="259">
        <f t="shared" si="29"/>
        <v>82.853358847893873</v>
      </c>
      <c r="AI63" s="259">
        <f t="shared" si="29"/>
        <v>57.42240605885101</v>
      </c>
      <c r="AJ63" s="259">
        <f t="shared" si="29"/>
        <v>60.829834948298469</v>
      </c>
      <c r="AK63" s="259">
        <f t="shared" si="29"/>
        <v>65.482610558132421</v>
      </c>
    </row>
    <row r="64" spans="1:37" ht="18" customHeight="1" x14ac:dyDescent="0.3">
      <c r="B64" t="s">
        <v>202</v>
      </c>
      <c r="C64">
        <v>6804425000</v>
      </c>
      <c r="D64">
        <v>6411052600</v>
      </c>
      <c r="E64">
        <v>6339457900</v>
      </c>
      <c r="F64">
        <v>5962127800</v>
      </c>
      <c r="G64">
        <v>5580564700</v>
      </c>
      <c r="H64">
        <v>5290000000</v>
      </c>
      <c r="I64">
        <v>36387628000</v>
      </c>
      <c r="M64" s="252" t="str">
        <f t="shared" si="30"/>
        <v>Water and waste</v>
      </c>
      <c r="N64" s="270">
        <f t="shared" si="31"/>
        <v>9.0798052696400261E-2</v>
      </c>
      <c r="O64" s="270">
        <f t="shared" si="28"/>
        <v>0.10544348486959913</v>
      </c>
      <c r="P64" s="270">
        <f t="shared" si="28"/>
        <v>0.10863308495514216</v>
      </c>
      <c r="Q64" s="270">
        <f t="shared" si="28"/>
        <v>0.10841279829580795</v>
      </c>
      <c r="R64" s="270">
        <f t="shared" si="28"/>
        <v>9.1722990367291105E-2</v>
      </c>
      <c r="S64" s="270">
        <f t="shared" si="28"/>
        <v>0.1113275767685227</v>
      </c>
      <c r="V64" s="271" t="str">
        <f t="shared" si="32"/>
        <v>Water and waste</v>
      </c>
      <c r="W64" s="164">
        <f t="shared" si="32"/>
        <v>9.0798052696400261E-2</v>
      </c>
      <c r="X64" s="164">
        <f t="shared" si="26"/>
        <v>0.10544348486959913</v>
      </c>
      <c r="Y64" s="164">
        <f t="shared" si="26"/>
        <v>0.10863308495514216</v>
      </c>
      <c r="Z64" s="164">
        <f t="shared" si="26"/>
        <v>0.10841279829580795</v>
      </c>
      <c r="AA64" s="164">
        <f t="shared" si="26"/>
        <v>9.1722990367291105E-2</v>
      </c>
      <c r="AB64" s="164">
        <f t="shared" si="26"/>
        <v>0.1113275767685227</v>
      </c>
      <c r="AE64" s="254" t="str">
        <f t="shared" si="3"/>
        <v>Water and waste</v>
      </c>
      <c r="AF64" s="255">
        <f t="shared" ref="AF64:AF74" si="33">W64*100/$W64</f>
        <v>100</v>
      </c>
      <c r="AG64" s="255">
        <f t="shared" si="29"/>
        <v>116.12967650547367</v>
      </c>
      <c r="AH64" s="255">
        <f t="shared" si="29"/>
        <v>119.64252726694103</v>
      </c>
      <c r="AI64" s="255">
        <f t="shared" si="29"/>
        <v>119.39991561086204</v>
      </c>
      <c r="AJ64" s="255">
        <f t="shared" si="29"/>
        <v>101.01867566916169</v>
      </c>
      <c r="AK64" s="255">
        <f t="shared" si="29"/>
        <v>122.61009290669109</v>
      </c>
    </row>
    <row r="65" spans="1:37" ht="18" customHeight="1" x14ac:dyDescent="0.3">
      <c r="B65" t="s">
        <v>93</v>
      </c>
      <c r="C65">
        <v>10187144200</v>
      </c>
      <c r="D65">
        <v>9692282200</v>
      </c>
      <c r="E65">
        <v>9475677800</v>
      </c>
      <c r="F65">
        <v>9046885600</v>
      </c>
      <c r="G65">
        <v>8949339100</v>
      </c>
      <c r="H65">
        <v>8927000000</v>
      </c>
      <c r="I65">
        <v>56278328900</v>
      </c>
      <c r="M65" s="256" t="str">
        <f t="shared" si="30"/>
        <v>Construction</v>
      </c>
      <c r="N65" s="272">
        <f t="shared" si="31"/>
        <v>0.10113126973146527</v>
      </c>
      <c r="O65" s="272">
        <f t="shared" si="28"/>
        <v>8.6938126171537802E-2</v>
      </c>
      <c r="P65" s="272">
        <f t="shared" si="28"/>
        <v>9.692298621266511E-2</v>
      </c>
      <c r="Q65" s="272">
        <f t="shared" si="28"/>
        <v>0.10731083507683435</v>
      </c>
      <c r="R65" s="272">
        <f t="shared" si="28"/>
        <v>9.6849245718719848E-2</v>
      </c>
      <c r="S65" s="272">
        <f t="shared" si="28"/>
        <v>8.8832325288296224E-2</v>
      </c>
      <c r="V65" s="271" t="str">
        <f t="shared" si="32"/>
        <v>Construction</v>
      </c>
      <c r="W65" s="164">
        <f t="shared" si="32"/>
        <v>0.10113126973146527</v>
      </c>
      <c r="X65" s="164">
        <f t="shared" si="26"/>
        <v>8.6938126171537802E-2</v>
      </c>
      <c r="Y65" s="164">
        <f t="shared" si="26"/>
        <v>9.692298621266511E-2</v>
      </c>
      <c r="Z65" s="164">
        <f t="shared" si="26"/>
        <v>0.10731083507683435</v>
      </c>
      <c r="AA65" s="164">
        <f t="shared" si="26"/>
        <v>9.6849245718719848E-2</v>
      </c>
      <c r="AB65" s="164">
        <f t="shared" si="26"/>
        <v>8.8832325288296224E-2</v>
      </c>
      <c r="AE65" s="258" t="str">
        <f t="shared" si="3"/>
        <v>Construction</v>
      </c>
      <c r="AF65" s="259">
        <f t="shared" si="33"/>
        <v>100.00000000000001</v>
      </c>
      <c r="AG65" s="259">
        <f t="shared" si="29"/>
        <v>85.965623097965008</v>
      </c>
      <c r="AH65" s="259">
        <f t="shared" si="29"/>
        <v>95.83879097931387</v>
      </c>
      <c r="AI65" s="259">
        <f t="shared" si="29"/>
        <v>106.11043978957025</v>
      </c>
      <c r="AJ65" s="259">
        <f t="shared" si="29"/>
        <v>95.76587535772515</v>
      </c>
      <c r="AK65" s="259">
        <f t="shared" si="29"/>
        <v>87.838633415929081</v>
      </c>
    </row>
    <row r="66" spans="1:37" ht="18" customHeight="1" x14ac:dyDescent="0.3">
      <c r="A66" t="s">
        <v>438</v>
      </c>
      <c r="C66">
        <v>2788176</v>
      </c>
      <c r="D66">
        <v>2949418</v>
      </c>
      <c r="E66">
        <v>2816492</v>
      </c>
      <c r="F66">
        <v>2865246</v>
      </c>
      <c r="G66">
        <v>2990578</v>
      </c>
      <c r="H66">
        <v>3170576</v>
      </c>
      <c r="I66">
        <v>17580486</v>
      </c>
      <c r="M66" s="252" t="str">
        <f t="shared" si="30"/>
        <v>Distribution</v>
      </c>
      <c r="N66" s="270">
        <f t="shared" si="31"/>
        <v>3.6133463748412142E-2</v>
      </c>
      <c r="O66" s="270">
        <f t="shared" si="28"/>
        <v>3.6459932910717308E-2</v>
      </c>
      <c r="P66" s="270">
        <f t="shared" si="28"/>
        <v>4.4106999695798128E-2</v>
      </c>
      <c r="Q66" s="270">
        <f t="shared" si="28"/>
        <v>3.977896205076259E-2</v>
      </c>
      <c r="R66" s="270">
        <f t="shared" si="28"/>
        <v>3.8378929956469299E-2</v>
      </c>
      <c r="S66" s="270">
        <f t="shared" si="28"/>
        <v>3.8806895218936051E-2</v>
      </c>
      <c r="V66" s="271" t="str">
        <f t="shared" si="32"/>
        <v>Distribution</v>
      </c>
      <c r="W66" s="164">
        <f t="shared" si="32"/>
        <v>3.6133463748412142E-2</v>
      </c>
      <c r="X66" s="164">
        <f t="shared" si="26"/>
        <v>3.6459932910717308E-2</v>
      </c>
      <c r="Y66" s="164">
        <f t="shared" si="26"/>
        <v>4.4106999695798128E-2</v>
      </c>
      <c r="Z66" s="164">
        <f t="shared" si="26"/>
        <v>3.977896205076259E-2</v>
      </c>
      <c r="AA66" s="164">
        <f t="shared" si="26"/>
        <v>3.8378929956469299E-2</v>
      </c>
      <c r="AB66" s="164">
        <f t="shared" si="26"/>
        <v>3.8806895218936051E-2</v>
      </c>
      <c r="AE66" s="254" t="str">
        <f t="shared" si="3"/>
        <v>Distribution</v>
      </c>
      <c r="AF66" s="255">
        <f t="shared" si="33"/>
        <v>100</v>
      </c>
      <c r="AG66" s="255">
        <f t="shared" si="29"/>
        <v>100.90350918079231</v>
      </c>
      <c r="AH66" s="255">
        <f t="shared" si="29"/>
        <v>122.06690175872325</v>
      </c>
      <c r="AI66" s="255">
        <f t="shared" si="29"/>
        <v>110.08898102803843</v>
      </c>
      <c r="AJ66" s="255">
        <f t="shared" si="29"/>
        <v>106.21436744534581</v>
      </c>
      <c r="AK66" s="255">
        <f t="shared" si="29"/>
        <v>107.39876887845105</v>
      </c>
    </row>
    <row r="67" spans="1:37" ht="18" customHeight="1" x14ac:dyDescent="0.3">
      <c r="A67" t="s">
        <v>439</v>
      </c>
      <c r="C67">
        <v>443905219223.36304</v>
      </c>
      <c r="D67">
        <v>454518544777.276</v>
      </c>
      <c r="E67">
        <v>476652804277.21582</v>
      </c>
      <c r="F67">
        <v>542100320287.69562</v>
      </c>
      <c r="G67">
        <v>420200919565.52301</v>
      </c>
      <c r="H67">
        <v>455745781136.08203</v>
      </c>
      <c r="I67">
        <v>2793123589267.1553</v>
      </c>
      <c r="M67" s="256" t="str">
        <f t="shared" si="30"/>
        <v>Transport</v>
      </c>
      <c r="N67" s="272">
        <f t="shared" si="31"/>
        <v>7.3131334847336457E-2</v>
      </c>
      <c r="O67" s="272">
        <f t="shared" si="28"/>
        <v>7.4983008620302383E-2</v>
      </c>
      <c r="P67" s="272">
        <f t="shared" si="28"/>
        <v>8.7396922282974646E-2</v>
      </c>
      <c r="Q67" s="272">
        <f t="shared" si="28"/>
        <v>8.8741922668790246E-2</v>
      </c>
      <c r="R67" s="272">
        <f t="shared" si="28"/>
        <v>9.1885883530091556E-2</v>
      </c>
      <c r="S67" s="272">
        <f t="shared" si="28"/>
        <v>7.8972346793233381E-2</v>
      </c>
      <c r="V67" s="271" t="str">
        <f t="shared" si="32"/>
        <v>Transport</v>
      </c>
      <c r="W67" s="164">
        <f t="shared" si="32"/>
        <v>7.3131334847336457E-2</v>
      </c>
      <c r="X67" s="164">
        <f t="shared" si="26"/>
        <v>7.4983008620302383E-2</v>
      </c>
      <c r="Y67" s="164">
        <f t="shared" si="26"/>
        <v>8.7396922282974646E-2</v>
      </c>
      <c r="Z67" s="164">
        <f t="shared" si="26"/>
        <v>8.8741922668790246E-2</v>
      </c>
      <c r="AA67" s="164">
        <f t="shared" si="26"/>
        <v>9.1885883530091556E-2</v>
      </c>
      <c r="AB67" s="164">
        <f t="shared" si="26"/>
        <v>7.8972346793233381E-2</v>
      </c>
      <c r="AE67" s="258" t="str">
        <f t="shared" si="3"/>
        <v>Transport</v>
      </c>
      <c r="AF67" s="259">
        <f t="shared" si="33"/>
        <v>100</v>
      </c>
      <c r="AG67" s="259">
        <f t="shared" si="29"/>
        <v>102.53198410343711</v>
      </c>
      <c r="AH67" s="259">
        <f t="shared" si="29"/>
        <v>119.50680575627119</v>
      </c>
      <c r="AI67" s="259">
        <f t="shared" si="29"/>
        <v>121.3459631962705</v>
      </c>
      <c r="AJ67" s="259">
        <f t="shared" si="29"/>
        <v>125.64502442339621</v>
      </c>
      <c r="AK67" s="259">
        <f t="shared" si="29"/>
        <v>107.98701672558033</v>
      </c>
    </row>
    <row r="68" spans="1:37" ht="18" customHeight="1" x14ac:dyDescent="0.3">
      <c r="A68" t="s">
        <v>440</v>
      </c>
      <c r="C68">
        <v>2196346</v>
      </c>
      <c r="D68">
        <v>2355874</v>
      </c>
      <c r="E68">
        <v>2372854</v>
      </c>
      <c r="F68">
        <v>2439334</v>
      </c>
      <c r="G68">
        <v>2570808</v>
      </c>
      <c r="H68">
        <v>2749036</v>
      </c>
      <c r="I68">
        <v>14684252</v>
      </c>
      <c r="M68" s="252" t="str">
        <f t="shared" si="30"/>
        <v>Accommodation and food services</v>
      </c>
      <c r="N68" s="270">
        <f t="shared" si="31"/>
        <v>8.6898174304706019E-2</v>
      </c>
      <c r="O68" s="270">
        <f t="shared" si="28"/>
        <v>7.3789366292994346E-2</v>
      </c>
      <c r="P68" s="270">
        <f t="shared" si="28"/>
        <v>7.5412068938484955E-2</v>
      </c>
      <c r="Q68" s="270">
        <f t="shared" si="28"/>
        <v>7.721192600257272E-2</v>
      </c>
      <c r="R68" s="270">
        <f t="shared" si="28"/>
        <v>9.694564347586461E-2</v>
      </c>
      <c r="S68" s="270">
        <f t="shared" si="28"/>
        <v>9.7978265601363079E-2</v>
      </c>
      <c r="V68" s="271" t="str">
        <f t="shared" si="32"/>
        <v>Accommodation and food services</v>
      </c>
      <c r="W68" s="164">
        <f t="shared" si="32"/>
        <v>8.6898174304706019E-2</v>
      </c>
      <c r="X68" s="164">
        <f t="shared" si="26"/>
        <v>7.3789366292994346E-2</v>
      </c>
      <c r="Y68" s="164">
        <f t="shared" si="26"/>
        <v>7.5412068938484955E-2</v>
      </c>
      <c r="Z68" s="164">
        <f t="shared" si="26"/>
        <v>7.721192600257272E-2</v>
      </c>
      <c r="AA68" s="164">
        <f t="shared" si="26"/>
        <v>9.694564347586461E-2</v>
      </c>
      <c r="AB68" s="164">
        <f t="shared" si="26"/>
        <v>9.7978265601363079E-2</v>
      </c>
      <c r="AE68" s="254" t="str">
        <f t="shared" si="3"/>
        <v>Accommodation and food services</v>
      </c>
      <c r="AF68" s="255">
        <f t="shared" si="33"/>
        <v>99.999999999999986</v>
      </c>
      <c r="AG68" s="255">
        <f t="shared" si="29"/>
        <v>84.914748650822048</v>
      </c>
      <c r="AH68" s="255">
        <f t="shared" si="29"/>
        <v>86.782109683978675</v>
      </c>
      <c r="AI68" s="255">
        <f t="shared" si="29"/>
        <v>88.853335090598407</v>
      </c>
      <c r="AJ68" s="255">
        <f t="shared" si="29"/>
        <v>111.56234783014821</v>
      </c>
      <c r="AK68" s="255">
        <f t="shared" si="29"/>
        <v>112.75066062700584</v>
      </c>
    </row>
    <row r="69" spans="1:37" ht="18" customHeight="1" x14ac:dyDescent="0.3">
      <c r="A69" t="s">
        <v>441</v>
      </c>
      <c r="C69">
        <v>187900019200</v>
      </c>
      <c r="D69">
        <v>186455883900</v>
      </c>
      <c r="E69">
        <v>181327456000</v>
      </c>
      <c r="F69">
        <v>171528169200</v>
      </c>
      <c r="G69">
        <v>171688802900</v>
      </c>
      <c r="H69">
        <v>181108787500</v>
      </c>
      <c r="I69">
        <v>1080009118700</v>
      </c>
      <c r="M69" s="256" t="str">
        <f t="shared" si="30"/>
        <v>Information and communication</v>
      </c>
      <c r="N69" s="272">
        <f t="shared" si="31"/>
        <v>0.10677031453554481</v>
      </c>
      <c r="O69" s="272">
        <f t="shared" si="28"/>
        <v>0.12141670836480141</v>
      </c>
      <c r="P69" s="272">
        <f t="shared" si="28"/>
        <v>0.11777967476789451</v>
      </c>
      <c r="Q69" s="272">
        <f t="shared" si="28"/>
        <v>0.12842777216227289</v>
      </c>
      <c r="R69" s="272">
        <f t="shared" si="28"/>
        <v>0.12204973295798156</v>
      </c>
      <c r="S69" s="272">
        <f t="shared" si="28"/>
        <v>0.15191590164577887</v>
      </c>
      <c r="V69" s="271" t="str">
        <f t="shared" si="32"/>
        <v>Information and communication</v>
      </c>
      <c r="W69" s="164">
        <f t="shared" si="32"/>
        <v>0.10677031453554481</v>
      </c>
      <c r="X69" s="164">
        <f t="shared" si="26"/>
        <v>0.12141670836480141</v>
      </c>
      <c r="Y69" s="164">
        <f t="shared" si="26"/>
        <v>0.11777967476789451</v>
      </c>
      <c r="Z69" s="164">
        <f t="shared" si="26"/>
        <v>0.12842777216227289</v>
      </c>
      <c r="AA69" s="164">
        <f t="shared" si="26"/>
        <v>0.12204973295798156</v>
      </c>
      <c r="AB69" s="164">
        <f t="shared" si="26"/>
        <v>0.15191590164577887</v>
      </c>
      <c r="AE69" s="258" t="str">
        <f t="shared" si="3"/>
        <v>Information and communication</v>
      </c>
      <c r="AF69" s="259">
        <f t="shared" si="33"/>
        <v>100</v>
      </c>
      <c r="AG69" s="259">
        <f t="shared" si="29"/>
        <v>113.71766477692701</v>
      </c>
      <c r="AH69" s="259">
        <f t="shared" si="29"/>
        <v>110.31125578325855</v>
      </c>
      <c r="AI69" s="259">
        <f t="shared" si="29"/>
        <v>120.28415643518416</v>
      </c>
      <c r="AJ69" s="259">
        <f t="shared" si="29"/>
        <v>114.31054922794117</v>
      </c>
      <c r="AK69" s="259">
        <f t="shared" si="29"/>
        <v>142.28290167226649</v>
      </c>
    </row>
    <row r="70" spans="1:37" ht="18" customHeight="1" x14ac:dyDescent="0.3">
      <c r="M70" s="252" t="str">
        <f t="shared" si="30"/>
        <v>Real estate</v>
      </c>
      <c r="N70" s="270">
        <f t="shared" si="31"/>
        <v>0.264828128112015</v>
      </c>
      <c r="O70" s="270">
        <f t="shared" si="28"/>
        <v>0.23201809971699874</v>
      </c>
      <c r="P70" s="270">
        <f t="shared" si="28"/>
        <v>0.30999942697538047</v>
      </c>
      <c r="Q70" s="270">
        <f t="shared" si="28"/>
        <v>0.21673369635377795</v>
      </c>
      <c r="R70" s="270">
        <f t="shared" si="28"/>
        <v>0.20675643375427907</v>
      </c>
      <c r="S70" s="270">
        <f t="shared" si="28"/>
        <v>0.23236726397656698</v>
      </c>
      <c r="V70" s="271" t="str">
        <f t="shared" si="32"/>
        <v>Real estate</v>
      </c>
      <c r="W70" s="164">
        <f t="shared" si="32"/>
        <v>0.264828128112015</v>
      </c>
      <c r="X70" s="164">
        <f t="shared" si="26"/>
        <v>0.23201809971699874</v>
      </c>
      <c r="Y70" s="164">
        <f t="shared" si="26"/>
        <v>0.30999942697538047</v>
      </c>
      <c r="Z70" s="164">
        <f t="shared" si="26"/>
        <v>0.21673369635377795</v>
      </c>
      <c r="AA70" s="164">
        <f t="shared" si="26"/>
        <v>0.20675643375427907</v>
      </c>
      <c r="AB70" s="164">
        <f t="shared" si="26"/>
        <v>0.23236726397656698</v>
      </c>
      <c r="AE70" s="254" t="str">
        <f t="shared" ref="AE70:AE93" si="34">V70</f>
        <v>Real estate</v>
      </c>
      <c r="AF70" s="255">
        <f t="shared" si="33"/>
        <v>100</v>
      </c>
      <c r="AG70" s="255">
        <f t="shared" si="29"/>
        <v>87.610821921023984</v>
      </c>
      <c r="AH70" s="255">
        <f t="shared" si="29"/>
        <v>117.05683576189431</v>
      </c>
      <c r="AI70" s="255">
        <f t="shared" si="29"/>
        <v>81.839379335908603</v>
      </c>
      <c r="AJ70" s="255">
        <f t="shared" si="29"/>
        <v>78.071931115574998</v>
      </c>
      <c r="AK70" s="255">
        <f t="shared" si="29"/>
        <v>87.742667530498139</v>
      </c>
    </row>
    <row r="71" spans="1:37" ht="18" customHeight="1" x14ac:dyDescent="0.3">
      <c r="M71" s="256" t="str">
        <f t="shared" si="30"/>
        <v>Professional business services</v>
      </c>
      <c r="N71" s="272">
        <f t="shared" si="31"/>
        <v>0.1154437592108548</v>
      </c>
      <c r="O71" s="272">
        <f t="shared" si="28"/>
        <v>0.11498681240570018</v>
      </c>
      <c r="P71" s="272">
        <f t="shared" si="28"/>
        <v>0.10230368977127506</v>
      </c>
      <c r="Q71" s="272">
        <f t="shared" si="28"/>
        <v>0.1083044733657568</v>
      </c>
      <c r="R71" s="272">
        <f t="shared" si="28"/>
        <v>0.10549346614376433</v>
      </c>
      <c r="S71" s="272">
        <f t="shared" si="28"/>
        <v>0.10845548104264628</v>
      </c>
      <c r="V71" s="271" t="str">
        <f t="shared" si="32"/>
        <v>Professional business services</v>
      </c>
      <c r="W71" s="164">
        <f t="shared" si="32"/>
        <v>0.1154437592108548</v>
      </c>
      <c r="X71" s="164">
        <f t="shared" si="26"/>
        <v>0.11498681240570018</v>
      </c>
      <c r="Y71" s="164">
        <f t="shared" si="26"/>
        <v>0.10230368977127506</v>
      </c>
      <c r="Z71" s="164">
        <f t="shared" si="26"/>
        <v>0.1083044733657568</v>
      </c>
      <c r="AA71" s="164">
        <f t="shared" si="26"/>
        <v>0.10549346614376433</v>
      </c>
      <c r="AB71" s="164">
        <f t="shared" si="26"/>
        <v>0.10845548104264628</v>
      </c>
      <c r="AE71" s="258" t="str">
        <f t="shared" si="34"/>
        <v>Professional business services</v>
      </c>
      <c r="AF71" s="259">
        <f t="shared" si="33"/>
        <v>100</v>
      </c>
      <c r="AG71" s="259">
        <f t="shared" si="29"/>
        <v>99.60418232368886</v>
      </c>
      <c r="AH71" s="259">
        <f t="shared" si="29"/>
        <v>88.617774118408803</v>
      </c>
      <c r="AI71" s="259">
        <f t="shared" si="29"/>
        <v>93.815788836139433</v>
      </c>
      <c r="AJ71" s="259">
        <f t="shared" si="29"/>
        <v>91.380830687506858</v>
      </c>
      <c r="AK71" s="259">
        <f t="shared" si="29"/>
        <v>93.946595107454343</v>
      </c>
    </row>
    <row r="72" spans="1:37" ht="18" customHeight="1" x14ac:dyDescent="0.3">
      <c r="M72" s="252" t="str">
        <f t="shared" si="30"/>
        <v>Administrative and support services</v>
      </c>
      <c r="N72" s="270">
        <f t="shared" si="31"/>
        <v>8.4264382459692352E-2</v>
      </c>
      <c r="O72" s="270">
        <f t="shared" si="28"/>
        <v>8.2834306722479392E-2</v>
      </c>
      <c r="P72" s="270">
        <f t="shared" si="28"/>
        <v>7.949906476756563E-2</v>
      </c>
      <c r="Q72" s="270">
        <f t="shared" si="28"/>
        <v>7.7664084486254711E-2</v>
      </c>
      <c r="R72" s="270">
        <f t="shared" si="28"/>
        <v>8.0932595024645768E-2</v>
      </c>
      <c r="S72" s="270">
        <f t="shared" si="28"/>
        <v>9.0245391419777818E-2</v>
      </c>
      <c r="V72" s="271" t="str">
        <f t="shared" si="32"/>
        <v>Administrative and support services</v>
      </c>
      <c r="W72" s="164">
        <f t="shared" si="32"/>
        <v>8.4264382459692352E-2</v>
      </c>
      <c r="X72" s="164">
        <f t="shared" si="26"/>
        <v>8.2834306722479392E-2</v>
      </c>
      <c r="Y72" s="164">
        <f t="shared" si="26"/>
        <v>7.949906476756563E-2</v>
      </c>
      <c r="Z72" s="164">
        <f t="shared" si="26"/>
        <v>7.7664084486254711E-2</v>
      </c>
      <c r="AA72" s="164">
        <f t="shared" si="26"/>
        <v>8.0932595024645768E-2</v>
      </c>
      <c r="AB72" s="164">
        <f t="shared" si="26"/>
        <v>9.0245391419777818E-2</v>
      </c>
      <c r="AE72" s="254" t="str">
        <f t="shared" si="34"/>
        <v>Administrative and support services</v>
      </c>
      <c r="AF72" s="255">
        <f t="shared" si="33"/>
        <v>100</v>
      </c>
      <c r="AG72" s="255">
        <f t="shared" si="29"/>
        <v>98.302870447193953</v>
      </c>
      <c r="AH72" s="255">
        <f t="shared" si="29"/>
        <v>94.344801975607908</v>
      </c>
      <c r="AI72" s="255">
        <f t="shared" si="29"/>
        <v>92.16715558724367</v>
      </c>
      <c r="AJ72" s="255">
        <f t="shared" si="29"/>
        <v>96.046031148877944</v>
      </c>
      <c r="AK72" s="255">
        <f t="shared" si="29"/>
        <v>107.09790873142215</v>
      </c>
    </row>
    <row r="73" spans="1:37" ht="18" customHeight="1" x14ac:dyDescent="0.3">
      <c r="A73" t="s">
        <v>106</v>
      </c>
      <c r="B73" t="s">
        <v>93</v>
      </c>
      <c r="M73" s="256" t="str">
        <f t="shared" si="30"/>
        <v>Arts, recreation and other services</v>
      </c>
      <c r="N73" s="272">
        <f t="shared" si="31"/>
        <v>8.825395038358122E-2</v>
      </c>
      <c r="O73" s="272">
        <f t="shared" si="28"/>
        <v>7.7774954860243856E-2</v>
      </c>
      <c r="P73" s="272">
        <f t="shared" si="28"/>
        <v>7.9180274976083417E-2</v>
      </c>
      <c r="Q73" s="272">
        <f t="shared" si="28"/>
        <v>8.0318693050504472E-2</v>
      </c>
      <c r="R73" s="272">
        <f t="shared" si="28"/>
        <v>7.9423395318919648E-2</v>
      </c>
      <c r="S73" s="272">
        <f t="shared" si="28"/>
        <v>9.4520765902758333E-2</v>
      </c>
      <c r="V73" s="271" t="str">
        <f t="shared" si="32"/>
        <v>Arts, recreation and other services</v>
      </c>
      <c r="W73" s="164">
        <f t="shared" si="32"/>
        <v>8.825395038358122E-2</v>
      </c>
      <c r="X73" s="164">
        <f t="shared" si="26"/>
        <v>7.7774954860243856E-2</v>
      </c>
      <c r="Y73" s="164">
        <f t="shared" si="26"/>
        <v>7.9180274976083417E-2</v>
      </c>
      <c r="Z73" s="164">
        <f t="shared" si="26"/>
        <v>8.0318693050504472E-2</v>
      </c>
      <c r="AA73" s="164">
        <f t="shared" si="26"/>
        <v>7.9423395318919648E-2</v>
      </c>
      <c r="AB73" s="164">
        <f t="shared" si="26"/>
        <v>9.4520765902758333E-2</v>
      </c>
      <c r="AE73" s="258" t="str">
        <f t="shared" si="34"/>
        <v>Arts, recreation and other services</v>
      </c>
      <c r="AF73" s="259">
        <f t="shared" si="33"/>
        <v>100</v>
      </c>
      <c r="AG73" s="259">
        <f t="shared" si="29"/>
        <v>88.126315617836767</v>
      </c>
      <c r="AH73" s="259">
        <f t="shared" si="29"/>
        <v>89.718675064333581</v>
      </c>
      <c r="AI73" s="259">
        <f t="shared" si="29"/>
        <v>91.008609474604299</v>
      </c>
      <c r="AJ73" s="259">
        <f t="shared" si="29"/>
        <v>89.994153206421899</v>
      </c>
      <c r="AK73" s="259">
        <f t="shared" si="29"/>
        <v>107.10088952612256</v>
      </c>
    </row>
    <row r="74" spans="1:37" ht="18" customHeight="1" x14ac:dyDescent="0.3">
      <c r="M74" s="250" t="str">
        <f t="shared" si="30"/>
        <v>Total</v>
      </c>
      <c r="N74" s="273">
        <f>C320/C321</f>
        <v>6.610010819877464E-2</v>
      </c>
      <c r="O74" s="273">
        <f t="shared" ref="O74:S74" si="35">D320/D321</f>
        <v>6.7407801478127971E-2</v>
      </c>
      <c r="P74" s="273">
        <f t="shared" si="35"/>
        <v>7.3599725978687705E-2</v>
      </c>
      <c r="Q74" s="273">
        <f t="shared" si="35"/>
        <v>7.615864528131866E-2</v>
      </c>
      <c r="R74" s="273">
        <f t="shared" si="35"/>
        <v>6.8607758367612195E-2</v>
      </c>
      <c r="S74" s="273">
        <f t="shared" si="35"/>
        <v>7.3388281469802183E-2</v>
      </c>
      <c r="V74" s="271" t="str">
        <f t="shared" si="32"/>
        <v>Total</v>
      </c>
      <c r="W74" s="164">
        <f t="shared" si="32"/>
        <v>6.610010819877464E-2</v>
      </c>
      <c r="X74" s="164">
        <f t="shared" si="26"/>
        <v>6.7407801478127971E-2</v>
      </c>
      <c r="Y74" s="164">
        <f t="shared" si="26"/>
        <v>7.3599725978687705E-2</v>
      </c>
      <c r="Z74" s="164">
        <f t="shared" si="26"/>
        <v>7.615864528131866E-2</v>
      </c>
      <c r="AA74" s="164">
        <f t="shared" si="26"/>
        <v>6.8607758367612195E-2</v>
      </c>
      <c r="AB74" s="164">
        <f t="shared" si="26"/>
        <v>7.3388281469802183E-2</v>
      </c>
      <c r="AE74" s="250" t="str">
        <f t="shared" si="34"/>
        <v>Total</v>
      </c>
      <c r="AF74" s="261">
        <f t="shared" si="33"/>
        <v>100</v>
      </c>
      <c r="AG74" s="261">
        <f t="shared" si="29"/>
        <v>101.97835270620264</v>
      </c>
      <c r="AH74" s="261">
        <f t="shared" si="29"/>
        <v>111.34584796345627</v>
      </c>
      <c r="AI74" s="261">
        <f t="shared" si="29"/>
        <v>115.21712650196612</v>
      </c>
      <c r="AJ74" s="261">
        <f t="shared" si="29"/>
        <v>103.79371567940042</v>
      </c>
      <c r="AK74" s="261">
        <f t="shared" si="29"/>
        <v>111.02596269450986</v>
      </c>
    </row>
    <row r="75" spans="1:37" x14ac:dyDescent="0.3">
      <c r="C75" t="s">
        <v>84</v>
      </c>
      <c r="AE75">
        <f t="shared" si="34"/>
        <v>0</v>
      </c>
    </row>
    <row r="76" spans="1:37" x14ac:dyDescent="0.3">
      <c r="A76" t="s">
        <v>101</v>
      </c>
      <c r="B76" t="s">
        <v>92</v>
      </c>
      <c r="C76" t="s">
        <v>442</v>
      </c>
      <c r="D76" t="s">
        <v>443</v>
      </c>
      <c r="E76" t="s">
        <v>444</v>
      </c>
      <c r="F76" t="s">
        <v>445</v>
      </c>
      <c r="G76" t="s">
        <v>446</v>
      </c>
      <c r="H76" t="s">
        <v>447</v>
      </c>
      <c r="I76" t="s">
        <v>136</v>
      </c>
      <c r="AE76">
        <f t="shared" si="34"/>
        <v>0</v>
      </c>
    </row>
    <row r="77" spans="1:37" ht="19.5" customHeight="1" x14ac:dyDescent="0.3">
      <c r="A77" t="s">
        <v>342</v>
      </c>
      <c r="B77" t="s">
        <v>188</v>
      </c>
      <c r="C77">
        <v>2831</v>
      </c>
      <c r="D77">
        <v>2620</v>
      </c>
      <c r="E77">
        <v>2317</v>
      </c>
      <c r="F77">
        <v>2017</v>
      </c>
      <c r="G77">
        <v>1634</v>
      </c>
      <c r="H77">
        <v>1484</v>
      </c>
      <c r="I77">
        <v>12903</v>
      </c>
      <c r="M77" s="497" t="s">
        <v>329</v>
      </c>
      <c r="N77" s="497"/>
      <c r="O77" s="497"/>
      <c r="P77" s="497"/>
      <c r="Q77" s="497"/>
      <c r="R77" s="497"/>
      <c r="S77" s="497"/>
      <c r="V77" s="497" t="s">
        <v>448</v>
      </c>
      <c r="W77" s="497"/>
      <c r="X77" s="497"/>
      <c r="Y77" s="497"/>
      <c r="Z77" s="497"/>
      <c r="AA77" s="497"/>
      <c r="AB77" s="497"/>
      <c r="AE77" s="497" t="s">
        <v>449</v>
      </c>
      <c r="AF77" s="497"/>
      <c r="AG77" s="497"/>
      <c r="AH77" s="497"/>
      <c r="AI77" s="497"/>
      <c r="AJ77" s="497"/>
      <c r="AK77" s="497"/>
    </row>
    <row r="78" spans="1:37" ht="18" customHeight="1" x14ac:dyDescent="0.3">
      <c r="B78" t="s">
        <v>189</v>
      </c>
      <c r="C78">
        <v>847</v>
      </c>
      <c r="D78">
        <v>944</v>
      </c>
      <c r="E78">
        <v>921</v>
      </c>
      <c r="F78">
        <v>784</v>
      </c>
      <c r="G78">
        <v>615</v>
      </c>
      <c r="H78">
        <v>585</v>
      </c>
      <c r="I78">
        <v>4696</v>
      </c>
      <c r="M78" s="52" t="s">
        <v>180</v>
      </c>
      <c r="N78" s="69">
        <v>2008</v>
      </c>
      <c r="O78" s="69">
        <v>2009</v>
      </c>
      <c r="P78" s="69">
        <v>2010</v>
      </c>
      <c r="Q78" s="69">
        <v>2011</v>
      </c>
      <c r="R78" s="69">
        <v>2012</v>
      </c>
      <c r="S78" s="69">
        <v>2013</v>
      </c>
      <c r="V78" s="52"/>
      <c r="W78" s="69">
        <f>N78</f>
        <v>2008</v>
      </c>
      <c r="X78" s="69">
        <f t="shared" ref="X78:AB93" si="36">O78</f>
        <v>2009</v>
      </c>
      <c r="Y78" s="69">
        <f t="shared" si="36"/>
        <v>2010</v>
      </c>
      <c r="Z78" s="69">
        <f t="shared" si="36"/>
        <v>2011</v>
      </c>
      <c r="AA78" s="69">
        <f t="shared" si="36"/>
        <v>2012</v>
      </c>
      <c r="AB78" s="69">
        <f t="shared" si="36"/>
        <v>2013</v>
      </c>
      <c r="AE78" s="52" t="s">
        <v>180</v>
      </c>
      <c r="AF78" s="69">
        <f>W78</f>
        <v>2008</v>
      </c>
      <c r="AG78" s="69">
        <f t="shared" ref="AG78:AK78" si="37">X78</f>
        <v>2009</v>
      </c>
      <c r="AH78" s="69">
        <f t="shared" si="37"/>
        <v>2010</v>
      </c>
      <c r="AI78" s="69">
        <f t="shared" si="37"/>
        <v>2011</v>
      </c>
      <c r="AJ78" s="69">
        <f t="shared" si="37"/>
        <v>2012</v>
      </c>
      <c r="AK78" s="69">
        <f t="shared" si="37"/>
        <v>2013</v>
      </c>
    </row>
    <row r="79" spans="1:37" ht="18" customHeight="1" x14ac:dyDescent="0.3">
      <c r="B79" t="s">
        <v>190</v>
      </c>
      <c r="C79">
        <v>21235</v>
      </c>
      <c r="D79">
        <v>19813</v>
      </c>
      <c r="E79">
        <v>18520</v>
      </c>
      <c r="F79">
        <v>16649</v>
      </c>
      <c r="G79">
        <v>14660</v>
      </c>
      <c r="H79">
        <v>13887</v>
      </c>
      <c r="I79">
        <v>104764</v>
      </c>
      <c r="M79" s="70" t="str">
        <f>M6</f>
        <v>Agriculture, forrestry and fishing</v>
      </c>
      <c r="N79" s="274">
        <f>C403/C417</f>
        <v>0.83944491171255675</v>
      </c>
      <c r="O79" s="274">
        <f t="shared" ref="O79:S92" si="38">D403/D417</f>
        <v>0.7875980717930321</v>
      </c>
      <c r="P79" s="274">
        <f t="shared" si="38"/>
        <v>0.77890918300385559</v>
      </c>
      <c r="Q79" s="274">
        <f t="shared" si="38"/>
        <v>0.79669276991808891</v>
      </c>
      <c r="R79" s="274">
        <f t="shared" si="38"/>
        <v>0.80242024356074837</v>
      </c>
      <c r="S79" s="274">
        <f t="shared" si="38"/>
        <v>0.91728586724002736</v>
      </c>
      <c r="V79" s="70" t="str">
        <f>M79</f>
        <v>Agriculture, forrestry and fishing</v>
      </c>
      <c r="W79" s="164">
        <f>N79</f>
        <v>0.83944491171255675</v>
      </c>
      <c r="X79" s="164">
        <f t="shared" si="36"/>
        <v>0.7875980717930321</v>
      </c>
      <c r="Y79" s="164">
        <f t="shared" si="36"/>
        <v>0.77890918300385559</v>
      </c>
      <c r="Z79" s="164">
        <f t="shared" si="36"/>
        <v>0.79669276991808891</v>
      </c>
      <c r="AA79" s="164">
        <f t="shared" si="36"/>
        <v>0.80242024356074837</v>
      </c>
      <c r="AB79" s="164">
        <f t="shared" si="36"/>
        <v>0.91728586724002736</v>
      </c>
      <c r="AE79" s="70" t="str">
        <f t="shared" si="34"/>
        <v>Agriculture, forrestry and fishing</v>
      </c>
      <c r="AF79" s="268">
        <f t="shared" ref="AF79:AK93" si="39">W79*100/$W79</f>
        <v>100</v>
      </c>
      <c r="AG79" s="268">
        <f t="shared" si="39"/>
        <v>93.823675717593957</v>
      </c>
      <c r="AH79" s="268">
        <f t="shared" si="39"/>
        <v>92.788600197099086</v>
      </c>
      <c r="AI79" s="268">
        <f t="shared" si="39"/>
        <v>94.907093819027509</v>
      </c>
      <c r="AJ79" s="268">
        <f t="shared" si="39"/>
        <v>95.589386791770039</v>
      </c>
      <c r="AK79" s="268">
        <f t="shared" si="39"/>
        <v>109.27290813743416</v>
      </c>
    </row>
    <row r="80" spans="1:37" ht="18" customHeight="1" x14ac:dyDescent="0.3">
      <c r="B80" t="s">
        <v>191</v>
      </c>
      <c r="C80">
        <v>395</v>
      </c>
      <c r="D80">
        <v>411</v>
      </c>
      <c r="E80">
        <v>425</v>
      </c>
      <c r="F80">
        <v>463</v>
      </c>
      <c r="G80">
        <v>500</v>
      </c>
      <c r="H80">
        <v>568</v>
      </c>
      <c r="I80">
        <v>2762</v>
      </c>
      <c r="M80" s="73" t="str">
        <f t="shared" ref="M80:M93" si="40">M7</f>
        <v>Mining and quarrying</v>
      </c>
      <c r="N80" s="275">
        <f t="shared" ref="N80:N92" si="41">C404/C418</f>
        <v>2.8013065427075978</v>
      </c>
      <c r="O80" s="275">
        <f t="shared" si="38"/>
        <v>2.5503845335404765</v>
      </c>
      <c r="P80" s="275">
        <f t="shared" si="38"/>
        <v>3.2259693280371802</v>
      </c>
      <c r="Q80" s="275">
        <f t="shared" si="38"/>
        <v>3.7077119711189535</v>
      </c>
      <c r="R80" s="275">
        <f t="shared" si="38"/>
        <v>3.4516173869235169</v>
      </c>
      <c r="S80" s="275">
        <f t="shared" si="38"/>
        <v>3.6318253902290456</v>
      </c>
      <c r="V80" s="70" t="str">
        <f t="shared" ref="V80:W93" si="42">M80</f>
        <v>Mining and quarrying</v>
      </c>
      <c r="W80" s="164">
        <f t="shared" si="42"/>
        <v>2.8013065427075978</v>
      </c>
      <c r="X80" s="164">
        <f t="shared" si="36"/>
        <v>2.5503845335404765</v>
      </c>
      <c r="Y80" s="164">
        <f t="shared" si="36"/>
        <v>3.2259693280371802</v>
      </c>
      <c r="Z80" s="164">
        <f t="shared" si="36"/>
        <v>3.7077119711189535</v>
      </c>
      <c r="AA80" s="164">
        <f t="shared" si="36"/>
        <v>3.4516173869235169</v>
      </c>
      <c r="AB80" s="164">
        <f t="shared" si="36"/>
        <v>3.6318253902290456</v>
      </c>
      <c r="AE80" s="73" t="str">
        <f t="shared" si="34"/>
        <v>Mining and quarrying</v>
      </c>
      <c r="AF80" s="147">
        <f t="shared" si="39"/>
        <v>100.00000000000001</v>
      </c>
      <c r="AG80" s="147">
        <f t="shared" si="39"/>
        <v>91.042679359018194</v>
      </c>
      <c r="AH80" s="147">
        <f t="shared" si="39"/>
        <v>115.15945430660099</v>
      </c>
      <c r="AI80" s="147">
        <f t="shared" si="39"/>
        <v>132.35652416444475</v>
      </c>
      <c r="AJ80" s="147">
        <f t="shared" si="39"/>
        <v>123.21455486222378</v>
      </c>
      <c r="AK80" s="147">
        <f t="shared" si="39"/>
        <v>129.64755319918368</v>
      </c>
    </row>
    <row r="81" spans="1:37" ht="18" customHeight="1" x14ac:dyDescent="0.3">
      <c r="B81" t="s">
        <v>192</v>
      </c>
      <c r="C81">
        <v>905</v>
      </c>
      <c r="D81">
        <v>914</v>
      </c>
      <c r="E81">
        <v>892</v>
      </c>
      <c r="F81">
        <v>843</v>
      </c>
      <c r="G81">
        <v>769</v>
      </c>
      <c r="H81">
        <v>732</v>
      </c>
      <c r="I81">
        <v>5055</v>
      </c>
      <c r="M81" s="70" t="str">
        <f t="shared" si="40"/>
        <v>Manufacturing</v>
      </c>
      <c r="N81" s="274">
        <f t="shared" si="41"/>
        <v>1.0034806940605612</v>
      </c>
      <c r="O81" s="274">
        <f t="shared" si="38"/>
        <v>0.99822674250387211</v>
      </c>
      <c r="P81" s="274">
        <f t="shared" si="38"/>
        <v>1.0995093634982205</v>
      </c>
      <c r="Q81" s="274">
        <f t="shared" si="38"/>
        <v>1.1557500838466197</v>
      </c>
      <c r="R81" s="274">
        <f t="shared" si="38"/>
        <v>0.94838107910308422</v>
      </c>
      <c r="S81" s="274">
        <f t="shared" si="38"/>
        <v>1.0080440702281825</v>
      </c>
      <c r="V81" s="70" t="str">
        <f t="shared" si="42"/>
        <v>Manufacturing</v>
      </c>
      <c r="W81" s="164">
        <f t="shared" si="42"/>
        <v>1.0034806940605612</v>
      </c>
      <c r="X81" s="164">
        <f t="shared" si="36"/>
        <v>0.99822674250387211</v>
      </c>
      <c r="Y81" s="164">
        <f t="shared" si="36"/>
        <v>1.0995093634982205</v>
      </c>
      <c r="Z81" s="164">
        <f t="shared" si="36"/>
        <v>1.1557500838466197</v>
      </c>
      <c r="AA81" s="164">
        <f t="shared" si="36"/>
        <v>0.94838107910308422</v>
      </c>
      <c r="AB81" s="164">
        <f t="shared" si="36"/>
        <v>1.0080440702281825</v>
      </c>
      <c r="AE81" s="70" t="str">
        <f t="shared" si="34"/>
        <v>Manufacturing</v>
      </c>
      <c r="AF81" s="268">
        <f t="shared" si="39"/>
        <v>100</v>
      </c>
      <c r="AG81" s="268">
        <f t="shared" si="39"/>
        <v>99.476427240923883</v>
      </c>
      <c r="AH81" s="268">
        <f t="shared" si="39"/>
        <v>109.56955823924041</v>
      </c>
      <c r="AI81" s="268">
        <f t="shared" si="39"/>
        <v>115.17412250054399</v>
      </c>
      <c r="AJ81" s="268">
        <f t="shared" si="39"/>
        <v>94.509150471593273</v>
      </c>
      <c r="AK81" s="268">
        <f t="shared" si="39"/>
        <v>100.45475475458883</v>
      </c>
    </row>
    <row r="82" spans="1:37" ht="18" customHeight="1" x14ac:dyDescent="0.3">
      <c r="B82" t="s">
        <v>193</v>
      </c>
      <c r="C82">
        <v>35485</v>
      </c>
      <c r="D82">
        <v>34476</v>
      </c>
      <c r="E82">
        <v>29594</v>
      </c>
      <c r="F82">
        <v>25644</v>
      </c>
      <c r="G82">
        <v>19313</v>
      </c>
      <c r="H82">
        <v>16947</v>
      </c>
      <c r="I82">
        <v>161459</v>
      </c>
      <c r="M82" s="73" t="str">
        <f t="shared" si="40"/>
        <v>Electricity and gas</v>
      </c>
      <c r="N82" s="275">
        <f t="shared" si="41"/>
        <v>2.1273759404698569</v>
      </c>
      <c r="O82" s="275">
        <f t="shared" si="38"/>
        <v>1.8180990811511839</v>
      </c>
      <c r="P82" s="275">
        <f t="shared" si="38"/>
        <v>1.3964256265178248</v>
      </c>
      <c r="Q82" s="275">
        <f t="shared" si="38"/>
        <v>1.4615648197237121</v>
      </c>
      <c r="R82" s="275">
        <f t="shared" si="38"/>
        <v>1.5967046411709453</v>
      </c>
      <c r="S82" s="275">
        <f t="shared" si="38"/>
        <v>1.6237339815242102</v>
      </c>
      <c r="V82" s="70" t="str">
        <f t="shared" si="42"/>
        <v>Electricity and gas</v>
      </c>
      <c r="W82" s="164">
        <f t="shared" si="42"/>
        <v>2.1273759404698569</v>
      </c>
      <c r="X82" s="164">
        <f t="shared" si="36"/>
        <v>1.8180990811511839</v>
      </c>
      <c r="Y82" s="164">
        <f t="shared" si="36"/>
        <v>1.3964256265178248</v>
      </c>
      <c r="Z82" s="164">
        <f t="shared" si="36"/>
        <v>1.4615648197237121</v>
      </c>
      <c r="AA82" s="164">
        <f t="shared" si="36"/>
        <v>1.5967046411709453</v>
      </c>
      <c r="AB82" s="164">
        <f t="shared" si="36"/>
        <v>1.6237339815242102</v>
      </c>
      <c r="AE82" s="73" t="str">
        <f t="shared" si="34"/>
        <v>Electricity and gas</v>
      </c>
      <c r="AF82" s="147">
        <f>W82*100/$W82</f>
        <v>100</v>
      </c>
      <c r="AG82" s="147">
        <f t="shared" si="39"/>
        <v>85.462049587231604</v>
      </c>
      <c r="AH82" s="147">
        <f t="shared" si="39"/>
        <v>65.640754882722192</v>
      </c>
      <c r="AI82" s="147">
        <f t="shared" si="39"/>
        <v>68.702705145800778</v>
      </c>
      <c r="AJ82" s="147">
        <f t="shared" si="39"/>
        <v>75.055123581885283</v>
      </c>
      <c r="AK82" s="147">
        <f t="shared" si="39"/>
        <v>76.325671952724491</v>
      </c>
    </row>
    <row r="83" spans="1:37" ht="18" customHeight="1" x14ac:dyDescent="0.3">
      <c r="B83" t="s">
        <v>194</v>
      </c>
      <c r="C83">
        <v>34076</v>
      </c>
      <c r="D83">
        <v>31347</v>
      </c>
      <c r="E83">
        <v>28052</v>
      </c>
      <c r="F83">
        <v>24735</v>
      </c>
      <c r="G83">
        <v>20887</v>
      </c>
      <c r="H83">
        <v>18752</v>
      </c>
      <c r="I83">
        <v>157849</v>
      </c>
      <c r="M83" s="70" t="str">
        <f t="shared" si="40"/>
        <v>Water and waste</v>
      </c>
      <c r="N83" s="274">
        <f t="shared" si="41"/>
        <v>3.4327559984348146</v>
      </c>
      <c r="O83" s="274">
        <f t="shared" si="38"/>
        <v>3.1556307803980137</v>
      </c>
      <c r="P83" s="274">
        <f t="shared" si="38"/>
        <v>3.440110808171176</v>
      </c>
      <c r="Q83" s="274">
        <f t="shared" si="38"/>
        <v>3.4260887129825819</v>
      </c>
      <c r="R83" s="274">
        <f t="shared" si="38"/>
        <v>3.4124979039122842</v>
      </c>
      <c r="S83" s="274">
        <f t="shared" si="38"/>
        <v>3.3935990592846399</v>
      </c>
      <c r="V83" s="70" t="str">
        <f t="shared" si="42"/>
        <v>Water and waste</v>
      </c>
      <c r="W83" s="164">
        <f t="shared" si="42"/>
        <v>3.4327559984348146</v>
      </c>
      <c r="X83" s="164">
        <f t="shared" si="36"/>
        <v>3.1556307803980137</v>
      </c>
      <c r="Y83" s="164">
        <f t="shared" si="36"/>
        <v>3.440110808171176</v>
      </c>
      <c r="Z83" s="164">
        <f t="shared" si="36"/>
        <v>3.4260887129825819</v>
      </c>
      <c r="AA83" s="164">
        <f t="shared" si="36"/>
        <v>3.4124979039122842</v>
      </c>
      <c r="AB83" s="164">
        <f t="shared" si="36"/>
        <v>3.3935990592846399</v>
      </c>
      <c r="AE83" s="70" t="str">
        <f t="shared" si="34"/>
        <v>Water and waste</v>
      </c>
      <c r="AF83" s="268">
        <f t="shared" ref="AF83:AF93" si="43">W83*100/$W83</f>
        <v>100</v>
      </c>
      <c r="AG83" s="268">
        <f t="shared" si="39"/>
        <v>91.927034191676967</v>
      </c>
      <c r="AH83" s="268">
        <f t="shared" si="39"/>
        <v>100.21425378732758</v>
      </c>
      <c r="AI83" s="268">
        <f t="shared" si="39"/>
        <v>99.805774559704417</v>
      </c>
      <c r="AJ83" s="268">
        <f t="shared" si="39"/>
        <v>99.409859176365373</v>
      </c>
      <c r="AK83" s="268">
        <f t="shared" si="39"/>
        <v>98.859314813868849</v>
      </c>
    </row>
    <row r="84" spans="1:37" ht="18" customHeight="1" x14ac:dyDescent="0.3">
      <c r="B84" t="s">
        <v>195</v>
      </c>
      <c r="C84">
        <v>8362</v>
      </c>
      <c r="D84">
        <v>8142</v>
      </c>
      <c r="E84">
        <v>7480</v>
      </c>
      <c r="F84">
        <v>6681</v>
      </c>
      <c r="G84">
        <v>5794</v>
      </c>
      <c r="H84">
        <v>5499</v>
      </c>
      <c r="I84">
        <v>41958</v>
      </c>
      <c r="M84" s="73" t="str">
        <f t="shared" si="40"/>
        <v>Construction</v>
      </c>
      <c r="N84" s="275">
        <f t="shared" si="41"/>
        <v>2.0508514790369068</v>
      </c>
      <c r="O84" s="275">
        <f t="shared" si="38"/>
        <v>3.130288222731771</v>
      </c>
      <c r="P84" s="275">
        <f t="shared" si="38"/>
        <v>3.5351186237543479</v>
      </c>
      <c r="Q84" s="275">
        <f t="shared" si="38"/>
        <v>1.7667205227684437</v>
      </c>
      <c r="R84" s="275">
        <f t="shared" si="38"/>
        <v>1.6793049747574593</v>
      </c>
      <c r="S84" s="275">
        <f t="shared" si="38"/>
        <v>1.6480048919511265</v>
      </c>
      <c r="V84" s="70" t="str">
        <f t="shared" si="42"/>
        <v>Construction</v>
      </c>
      <c r="W84" s="164">
        <f t="shared" si="42"/>
        <v>2.0508514790369068</v>
      </c>
      <c r="X84" s="164">
        <f t="shared" si="36"/>
        <v>3.130288222731771</v>
      </c>
      <c r="Y84" s="164">
        <f t="shared" si="36"/>
        <v>3.5351186237543479</v>
      </c>
      <c r="Z84" s="164">
        <f t="shared" si="36"/>
        <v>1.7667205227684437</v>
      </c>
      <c r="AA84" s="164">
        <f t="shared" si="36"/>
        <v>1.6793049747574593</v>
      </c>
      <c r="AB84" s="164">
        <f t="shared" si="36"/>
        <v>1.6480048919511265</v>
      </c>
      <c r="AE84" s="73" t="str">
        <f t="shared" si="34"/>
        <v>Construction</v>
      </c>
      <c r="AF84" s="147">
        <f t="shared" si="43"/>
        <v>100</v>
      </c>
      <c r="AG84" s="147">
        <f t="shared" si="39"/>
        <v>152.63358925443856</v>
      </c>
      <c r="AH84" s="147">
        <f t="shared" si="39"/>
        <v>172.37321473003314</v>
      </c>
      <c r="AI84" s="147">
        <f t="shared" si="39"/>
        <v>86.145707810987233</v>
      </c>
      <c r="AJ84" s="147">
        <f t="shared" si="39"/>
        <v>81.883305150213602</v>
      </c>
      <c r="AK84" s="147">
        <f t="shared" si="39"/>
        <v>80.357105758094207</v>
      </c>
    </row>
    <row r="85" spans="1:37" ht="18" customHeight="1" x14ac:dyDescent="0.3">
      <c r="B85" t="s">
        <v>196</v>
      </c>
      <c r="C85">
        <v>11168</v>
      </c>
      <c r="D85">
        <v>10589</v>
      </c>
      <c r="E85">
        <v>9110</v>
      </c>
      <c r="F85">
        <v>8079</v>
      </c>
      <c r="G85">
        <v>6891</v>
      </c>
      <c r="H85">
        <v>6185</v>
      </c>
      <c r="I85">
        <v>52022</v>
      </c>
      <c r="M85" s="70" t="str">
        <f t="shared" si="40"/>
        <v>Distribution</v>
      </c>
      <c r="N85" s="274">
        <f t="shared" si="41"/>
        <v>0.60567111900325166</v>
      </c>
      <c r="O85" s="274">
        <f t="shared" si="38"/>
        <v>0.63036294565818085</v>
      </c>
      <c r="P85" s="274">
        <f t="shared" si="38"/>
        <v>0.66200193015893838</v>
      </c>
      <c r="Q85" s="274">
        <f t="shared" si="38"/>
        <v>0.62461508862135129</v>
      </c>
      <c r="R85" s="274">
        <f t="shared" si="38"/>
        <v>0.62637515139637778</v>
      </c>
      <c r="S85" s="274">
        <f t="shared" si="38"/>
        <v>0.63126907850862923</v>
      </c>
      <c r="V85" s="70" t="str">
        <f t="shared" si="42"/>
        <v>Distribution</v>
      </c>
      <c r="W85" s="164">
        <f t="shared" si="42"/>
        <v>0.60567111900325166</v>
      </c>
      <c r="X85" s="164">
        <f t="shared" si="36"/>
        <v>0.63036294565818085</v>
      </c>
      <c r="Y85" s="164">
        <f t="shared" si="36"/>
        <v>0.66200193015893838</v>
      </c>
      <c r="Z85" s="164">
        <f t="shared" si="36"/>
        <v>0.62461508862135129</v>
      </c>
      <c r="AA85" s="164">
        <f t="shared" si="36"/>
        <v>0.62637515139637778</v>
      </c>
      <c r="AB85" s="164">
        <f t="shared" si="36"/>
        <v>0.63126907850862923</v>
      </c>
      <c r="AE85" s="70" t="str">
        <f t="shared" si="34"/>
        <v>Distribution</v>
      </c>
      <c r="AF85" s="268">
        <f t="shared" si="43"/>
        <v>100</v>
      </c>
      <c r="AG85" s="268">
        <f t="shared" si="39"/>
        <v>104.07677135002974</v>
      </c>
      <c r="AH85" s="268">
        <f t="shared" si="39"/>
        <v>109.30056088003499</v>
      </c>
      <c r="AI85" s="268">
        <f t="shared" si="39"/>
        <v>103.12776505659961</v>
      </c>
      <c r="AJ85" s="268">
        <f t="shared" si="39"/>
        <v>103.4183621677716</v>
      </c>
      <c r="AK85" s="268">
        <f t="shared" si="39"/>
        <v>104.22637941652293</v>
      </c>
    </row>
    <row r="86" spans="1:37" ht="18" customHeight="1" x14ac:dyDescent="0.3">
      <c r="B86" t="s">
        <v>197</v>
      </c>
      <c r="C86">
        <v>30414</v>
      </c>
      <c r="D86">
        <v>30063</v>
      </c>
      <c r="E86">
        <v>25133</v>
      </c>
      <c r="F86">
        <v>20784</v>
      </c>
      <c r="G86">
        <v>16877</v>
      </c>
      <c r="H86">
        <v>16253</v>
      </c>
      <c r="I86">
        <v>139524</v>
      </c>
      <c r="M86" s="73" t="str">
        <f t="shared" si="40"/>
        <v>Transport</v>
      </c>
      <c r="N86" s="275">
        <f t="shared" si="41"/>
        <v>0.94723798421306449</v>
      </c>
      <c r="O86" s="275">
        <f t="shared" si="38"/>
        <v>1.0993012310100017</v>
      </c>
      <c r="P86" s="275">
        <f t="shared" si="38"/>
        <v>1.1633673539059621</v>
      </c>
      <c r="Q86" s="275">
        <f t="shared" si="38"/>
        <v>1.2100006436826367</v>
      </c>
      <c r="R86" s="275">
        <f t="shared" si="38"/>
        <v>1.1621118791413361</v>
      </c>
      <c r="S86" s="275">
        <f t="shared" si="38"/>
        <v>1.1479112908466107</v>
      </c>
      <c r="V86" s="70" t="str">
        <f t="shared" si="42"/>
        <v>Transport</v>
      </c>
      <c r="W86" s="164">
        <f t="shared" si="42"/>
        <v>0.94723798421306449</v>
      </c>
      <c r="X86" s="164">
        <f t="shared" si="36"/>
        <v>1.0993012310100017</v>
      </c>
      <c r="Y86" s="164">
        <f t="shared" si="36"/>
        <v>1.1633673539059621</v>
      </c>
      <c r="Z86" s="164">
        <f t="shared" si="36"/>
        <v>1.2100006436826367</v>
      </c>
      <c r="AA86" s="164">
        <f t="shared" si="36"/>
        <v>1.1621118791413361</v>
      </c>
      <c r="AB86" s="164">
        <f t="shared" si="36"/>
        <v>1.1479112908466107</v>
      </c>
      <c r="AE86" s="73" t="str">
        <f t="shared" si="34"/>
        <v>Transport</v>
      </c>
      <c r="AF86" s="147">
        <f t="shared" si="43"/>
        <v>100</v>
      </c>
      <c r="AG86" s="147">
        <f t="shared" si="39"/>
        <v>116.05333077128094</v>
      </c>
      <c r="AH86" s="147">
        <f t="shared" si="39"/>
        <v>122.8167971824368</v>
      </c>
      <c r="AI86" s="147">
        <f t="shared" si="39"/>
        <v>127.73987781833591</v>
      </c>
      <c r="AJ86" s="147">
        <f t="shared" si="39"/>
        <v>122.68425659754153</v>
      </c>
      <c r="AK86" s="147">
        <f t="shared" si="39"/>
        <v>121.18509920189267</v>
      </c>
    </row>
    <row r="87" spans="1:37" ht="18" customHeight="1" x14ac:dyDescent="0.3">
      <c r="B87" t="s">
        <v>198</v>
      </c>
      <c r="C87">
        <v>24602</v>
      </c>
      <c r="D87">
        <v>23535</v>
      </c>
      <c r="E87">
        <v>21564</v>
      </c>
      <c r="F87">
        <v>19701</v>
      </c>
      <c r="G87">
        <v>17229</v>
      </c>
      <c r="H87">
        <v>15311</v>
      </c>
      <c r="I87">
        <v>121942</v>
      </c>
      <c r="M87" s="70" t="str">
        <f t="shared" si="40"/>
        <v>Accommodation and food services</v>
      </c>
      <c r="N87" s="274">
        <f t="shared" si="41"/>
        <v>2.9044919442069284</v>
      </c>
      <c r="O87" s="274">
        <f t="shared" si="38"/>
        <v>3.1032394111824559</v>
      </c>
      <c r="P87" s="274">
        <f t="shared" si="38"/>
        <v>3.162485489541119</v>
      </c>
      <c r="Q87" s="274">
        <f t="shared" si="38"/>
        <v>3.003409773665056</v>
      </c>
      <c r="R87" s="274">
        <f t="shared" si="38"/>
        <v>2.7466598372573587</v>
      </c>
      <c r="S87" s="274">
        <f t="shared" si="38"/>
        <v>2.9418474303095636</v>
      </c>
      <c r="V87" s="70" t="str">
        <f t="shared" si="42"/>
        <v>Accommodation and food services</v>
      </c>
      <c r="W87" s="164">
        <f t="shared" si="42"/>
        <v>2.9044919442069284</v>
      </c>
      <c r="X87" s="164">
        <f t="shared" si="36"/>
        <v>3.1032394111824559</v>
      </c>
      <c r="Y87" s="164">
        <f t="shared" si="36"/>
        <v>3.162485489541119</v>
      </c>
      <c r="Z87" s="164">
        <f t="shared" si="36"/>
        <v>3.003409773665056</v>
      </c>
      <c r="AA87" s="164">
        <f t="shared" si="36"/>
        <v>2.7466598372573587</v>
      </c>
      <c r="AB87" s="164">
        <f t="shared" si="36"/>
        <v>2.9418474303095636</v>
      </c>
      <c r="AE87" s="70" t="str">
        <f t="shared" si="34"/>
        <v>Accommodation and food services</v>
      </c>
      <c r="AF87" s="268">
        <f t="shared" si="43"/>
        <v>100</v>
      </c>
      <c r="AG87" s="268">
        <f t="shared" si="39"/>
        <v>106.84276185967511</v>
      </c>
      <c r="AH87" s="268">
        <f t="shared" si="39"/>
        <v>108.88257052489901</v>
      </c>
      <c r="AI87" s="268">
        <f t="shared" si="39"/>
        <v>103.40568441428876</v>
      </c>
      <c r="AJ87" s="268">
        <f t="shared" si="39"/>
        <v>94.565930634981825</v>
      </c>
      <c r="AK87" s="268">
        <f t="shared" si="39"/>
        <v>101.28612806715273</v>
      </c>
    </row>
    <row r="88" spans="1:37" ht="18" customHeight="1" x14ac:dyDescent="0.3">
      <c r="B88" t="s">
        <v>199</v>
      </c>
      <c r="C88">
        <v>35191</v>
      </c>
      <c r="D88">
        <v>33803</v>
      </c>
      <c r="E88">
        <v>29110</v>
      </c>
      <c r="F88">
        <v>24382</v>
      </c>
      <c r="G88">
        <v>19478</v>
      </c>
      <c r="H88">
        <v>17785</v>
      </c>
      <c r="I88">
        <v>159749</v>
      </c>
      <c r="M88" s="73" t="str">
        <f t="shared" si="40"/>
        <v>Information and communication</v>
      </c>
      <c r="N88" s="275">
        <f t="shared" si="41"/>
        <v>1.5875763007117791</v>
      </c>
      <c r="O88" s="275">
        <f t="shared" si="38"/>
        <v>1.6433177124304557</v>
      </c>
      <c r="P88" s="275">
        <f t="shared" si="38"/>
        <v>1.6343850361332766</v>
      </c>
      <c r="Q88" s="275">
        <f t="shared" si="38"/>
        <v>1.71030774771681</v>
      </c>
      <c r="R88" s="275">
        <f t="shared" si="38"/>
        <v>1.6049349263554267</v>
      </c>
      <c r="S88" s="275">
        <f t="shared" si="38"/>
        <v>1.5689580483165149</v>
      </c>
      <c r="V88" s="70" t="str">
        <f t="shared" si="42"/>
        <v>Information and communication</v>
      </c>
      <c r="W88" s="164">
        <f t="shared" si="42"/>
        <v>1.5875763007117791</v>
      </c>
      <c r="X88" s="164">
        <f t="shared" si="36"/>
        <v>1.6433177124304557</v>
      </c>
      <c r="Y88" s="164">
        <f t="shared" si="36"/>
        <v>1.6343850361332766</v>
      </c>
      <c r="Z88" s="164">
        <f t="shared" si="36"/>
        <v>1.71030774771681</v>
      </c>
      <c r="AA88" s="164">
        <f t="shared" si="36"/>
        <v>1.6049349263554267</v>
      </c>
      <c r="AB88" s="164">
        <f t="shared" si="36"/>
        <v>1.5689580483165149</v>
      </c>
      <c r="AE88" s="73" t="str">
        <f t="shared" si="34"/>
        <v>Information and communication</v>
      </c>
      <c r="AF88" s="147">
        <f t="shared" si="43"/>
        <v>100</v>
      </c>
      <c r="AG88" s="147">
        <f t="shared" si="39"/>
        <v>103.5111012739158</v>
      </c>
      <c r="AH88" s="147">
        <f t="shared" si="39"/>
        <v>102.94844004666177</v>
      </c>
      <c r="AI88" s="147">
        <f t="shared" si="39"/>
        <v>107.73074320585442</v>
      </c>
      <c r="AJ88" s="147">
        <f t="shared" si="39"/>
        <v>101.09340418069135</v>
      </c>
      <c r="AK88" s="147">
        <f t="shared" si="39"/>
        <v>98.827253065763387</v>
      </c>
    </row>
    <row r="89" spans="1:37" ht="18" customHeight="1" x14ac:dyDescent="0.3">
      <c r="B89" t="s">
        <v>200</v>
      </c>
      <c r="C89">
        <v>74104</v>
      </c>
      <c r="D89">
        <v>69878</v>
      </c>
      <c r="E89">
        <v>27669</v>
      </c>
      <c r="F89">
        <v>23411</v>
      </c>
      <c r="G89">
        <v>19617</v>
      </c>
      <c r="H89">
        <v>18624</v>
      </c>
      <c r="I89">
        <v>233303</v>
      </c>
      <c r="M89" s="70" t="str">
        <f t="shared" si="40"/>
        <v>Real estate</v>
      </c>
      <c r="N89" s="274">
        <f t="shared" si="41"/>
        <v>7.1147513681249821</v>
      </c>
      <c r="O89" s="274">
        <f t="shared" si="38"/>
        <v>5.4789012080290886</v>
      </c>
      <c r="P89" s="274">
        <f t="shared" si="38"/>
        <v>6.6138576487378717</v>
      </c>
      <c r="Q89" s="274">
        <f t="shared" si="38"/>
        <v>6.7711742823954726</v>
      </c>
      <c r="R89" s="274">
        <f t="shared" si="38"/>
        <v>5.2637971485193091</v>
      </c>
      <c r="S89" s="274">
        <f t="shared" si="38"/>
        <v>5.7903275718048253</v>
      </c>
      <c r="V89" s="70" t="str">
        <f t="shared" si="42"/>
        <v>Real estate</v>
      </c>
      <c r="W89" s="164">
        <f t="shared" si="42"/>
        <v>7.1147513681249821</v>
      </c>
      <c r="X89" s="164">
        <f t="shared" si="36"/>
        <v>5.4789012080290886</v>
      </c>
      <c r="Y89" s="164">
        <f t="shared" si="36"/>
        <v>6.6138576487378717</v>
      </c>
      <c r="Z89" s="164">
        <f t="shared" si="36"/>
        <v>6.7711742823954726</v>
      </c>
      <c r="AA89" s="164">
        <f t="shared" si="36"/>
        <v>5.2637971485193091</v>
      </c>
      <c r="AB89" s="164">
        <f t="shared" si="36"/>
        <v>5.7903275718048253</v>
      </c>
      <c r="AE89" s="70" t="str">
        <f t="shared" si="34"/>
        <v>Real estate</v>
      </c>
      <c r="AF89" s="268">
        <f t="shared" si="43"/>
        <v>100</v>
      </c>
      <c r="AG89" s="268">
        <f t="shared" si="39"/>
        <v>77.007627175494619</v>
      </c>
      <c r="AH89" s="268">
        <f t="shared" si="39"/>
        <v>92.959786035093501</v>
      </c>
      <c r="AI89" s="268">
        <f t="shared" si="39"/>
        <v>95.170919292151524</v>
      </c>
      <c r="AJ89" s="268">
        <f t="shared" si="39"/>
        <v>73.984274026803092</v>
      </c>
      <c r="AK89" s="268">
        <f t="shared" si="39"/>
        <v>81.384819682473392</v>
      </c>
    </row>
    <row r="90" spans="1:37" ht="18" customHeight="1" x14ac:dyDescent="0.3">
      <c r="B90" t="s">
        <v>202</v>
      </c>
      <c r="C90">
        <v>18887</v>
      </c>
      <c r="D90">
        <v>18174</v>
      </c>
      <c r="E90">
        <v>16077</v>
      </c>
      <c r="F90">
        <v>14153</v>
      </c>
      <c r="G90">
        <v>11923</v>
      </c>
      <c r="H90">
        <v>10738</v>
      </c>
      <c r="I90">
        <v>89952</v>
      </c>
      <c r="M90" s="73" t="str">
        <f t="shared" si="40"/>
        <v>Professional business services</v>
      </c>
      <c r="N90" s="275">
        <f t="shared" si="41"/>
        <v>1.5537186206492466</v>
      </c>
      <c r="O90" s="275">
        <f t="shared" si="38"/>
        <v>2.4141666426368666</v>
      </c>
      <c r="P90" s="275">
        <f t="shared" si="38"/>
        <v>1.9650751500496244</v>
      </c>
      <c r="Q90" s="275">
        <f t="shared" si="38"/>
        <v>1.8999203954421955</v>
      </c>
      <c r="R90" s="275">
        <f t="shared" si="38"/>
        <v>1.7866217738854679</v>
      </c>
      <c r="S90" s="275">
        <f t="shared" si="38"/>
        <v>1.7802881824577439</v>
      </c>
      <c r="V90" s="70" t="str">
        <f t="shared" si="42"/>
        <v>Professional business services</v>
      </c>
      <c r="W90" s="164">
        <f t="shared" si="42"/>
        <v>1.5537186206492466</v>
      </c>
      <c r="X90" s="164">
        <f t="shared" si="36"/>
        <v>2.4141666426368666</v>
      </c>
      <c r="Y90" s="164">
        <f t="shared" si="36"/>
        <v>1.9650751500496244</v>
      </c>
      <c r="Z90" s="164">
        <f t="shared" si="36"/>
        <v>1.8999203954421955</v>
      </c>
      <c r="AA90" s="164">
        <f t="shared" si="36"/>
        <v>1.7866217738854679</v>
      </c>
      <c r="AB90" s="164">
        <f t="shared" si="36"/>
        <v>1.7802881824577439</v>
      </c>
      <c r="AE90" s="73" t="str">
        <f t="shared" si="34"/>
        <v>Professional business services</v>
      </c>
      <c r="AF90" s="147">
        <f t="shared" si="43"/>
        <v>100</v>
      </c>
      <c r="AG90" s="147">
        <f t="shared" si="39"/>
        <v>155.37991310344648</v>
      </c>
      <c r="AH90" s="147">
        <f t="shared" si="39"/>
        <v>126.47561301855839</v>
      </c>
      <c r="AI90" s="147">
        <f t="shared" si="39"/>
        <v>122.28214106414474</v>
      </c>
      <c r="AJ90" s="147">
        <f t="shared" si="39"/>
        <v>114.9900471128356</v>
      </c>
      <c r="AK90" s="147">
        <f t="shared" si="39"/>
        <v>114.58240628626963</v>
      </c>
    </row>
    <row r="91" spans="1:37" ht="18" customHeight="1" x14ac:dyDescent="0.3">
      <c r="B91" t="s">
        <v>93</v>
      </c>
      <c r="C91">
        <v>298502</v>
      </c>
      <c r="D91">
        <v>284709</v>
      </c>
      <c r="E91">
        <v>216864</v>
      </c>
      <c r="F91">
        <v>188326</v>
      </c>
      <c r="G91">
        <v>156187</v>
      </c>
      <c r="H91">
        <v>143350</v>
      </c>
      <c r="I91">
        <v>1287938</v>
      </c>
      <c r="M91" s="70" t="str">
        <f t="shared" si="40"/>
        <v>Administrative and support services</v>
      </c>
      <c r="N91" s="274">
        <f t="shared" si="41"/>
        <v>1.5081769783034014</v>
      </c>
      <c r="O91" s="274">
        <f t="shared" si="38"/>
        <v>1.6367712178049132</v>
      </c>
      <c r="P91" s="274">
        <f t="shared" si="38"/>
        <v>1.4053454928837983</v>
      </c>
      <c r="Q91" s="274">
        <f t="shared" si="38"/>
        <v>1.4427038527415674</v>
      </c>
      <c r="R91" s="274">
        <f t="shared" si="38"/>
        <v>1.4139719925669894</v>
      </c>
      <c r="S91" s="274">
        <f t="shared" si="38"/>
        <v>1.4024683121865509</v>
      </c>
      <c r="V91" s="70" t="str">
        <f t="shared" si="42"/>
        <v>Administrative and support services</v>
      </c>
      <c r="W91" s="164">
        <f t="shared" si="42"/>
        <v>1.5081769783034014</v>
      </c>
      <c r="X91" s="164">
        <f t="shared" si="36"/>
        <v>1.6367712178049132</v>
      </c>
      <c r="Y91" s="164">
        <f t="shared" si="36"/>
        <v>1.4053454928837983</v>
      </c>
      <c r="Z91" s="164">
        <f t="shared" si="36"/>
        <v>1.4427038527415674</v>
      </c>
      <c r="AA91" s="164">
        <f t="shared" si="36"/>
        <v>1.4139719925669894</v>
      </c>
      <c r="AB91" s="164">
        <f t="shared" si="36"/>
        <v>1.4024683121865509</v>
      </c>
      <c r="AE91" s="70" t="str">
        <f t="shared" si="34"/>
        <v>Administrative and support services</v>
      </c>
      <c r="AF91" s="268">
        <f t="shared" si="43"/>
        <v>100</v>
      </c>
      <c r="AG91" s="268">
        <f t="shared" si="39"/>
        <v>108.52646879984681</v>
      </c>
      <c r="AH91" s="268">
        <f t="shared" si="39"/>
        <v>93.181736168968598</v>
      </c>
      <c r="AI91" s="268">
        <f t="shared" si="39"/>
        <v>95.658790280999597</v>
      </c>
      <c r="AJ91" s="268">
        <f t="shared" si="39"/>
        <v>93.753718091998309</v>
      </c>
      <c r="AK91" s="268">
        <f t="shared" si="39"/>
        <v>92.990964081962986</v>
      </c>
    </row>
    <row r="92" spans="1:37" ht="18" customHeight="1" x14ac:dyDescent="0.3">
      <c r="A92" t="s">
        <v>347</v>
      </c>
      <c r="B92" t="s">
        <v>188</v>
      </c>
      <c r="C92">
        <v>5785.1656682839475</v>
      </c>
      <c r="D92">
        <v>6235.1593289345756</v>
      </c>
      <c r="E92">
        <v>5165.8549365074086</v>
      </c>
      <c r="F92">
        <v>6730.1670127172056</v>
      </c>
      <c r="G92">
        <v>10915.874980165441</v>
      </c>
      <c r="H92">
        <v>5733.3847874471367</v>
      </c>
      <c r="I92">
        <v>40565.606714055713</v>
      </c>
      <c r="M92" s="73" t="str">
        <f t="shared" si="40"/>
        <v>Arts, recreation and other services</v>
      </c>
      <c r="N92" s="275">
        <f t="shared" si="41"/>
        <v>0.34501105644415209</v>
      </c>
      <c r="O92" s="275">
        <f t="shared" si="38"/>
        <v>1.0807836082294462</v>
      </c>
      <c r="P92" s="275">
        <f t="shared" si="38"/>
        <v>1.0396270458114369</v>
      </c>
      <c r="Q92" s="275">
        <f t="shared" si="38"/>
        <v>1.0814448518813953</v>
      </c>
      <c r="R92" s="275">
        <f t="shared" si="38"/>
        <v>1.4077460286246635</v>
      </c>
      <c r="S92" s="275">
        <f t="shared" si="38"/>
        <v>1.0744474136759399</v>
      </c>
      <c r="V92" s="70" t="str">
        <f t="shared" si="42"/>
        <v>Arts, recreation and other services</v>
      </c>
      <c r="W92" s="164">
        <f t="shared" si="42"/>
        <v>0.34501105644415209</v>
      </c>
      <c r="X92" s="164">
        <f t="shared" si="36"/>
        <v>1.0807836082294462</v>
      </c>
      <c r="Y92" s="164">
        <f t="shared" si="36"/>
        <v>1.0396270458114369</v>
      </c>
      <c r="Z92" s="164">
        <f t="shared" si="36"/>
        <v>1.0814448518813953</v>
      </c>
      <c r="AA92" s="164">
        <f t="shared" si="36"/>
        <v>1.4077460286246635</v>
      </c>
      <c r="AB92" s="164">
        <f t="shared" si="36"/>
        <v>1.0744474136759399</v>
      </c>
      <c r="AE92" s="73" t="str">
        <f t="shared" si="34"/>
        <v>Arts, recreation and other services</v>
      </c>
      <c r="AF92" s="147">
        <f t="shared" si="43"/>
        <v>100.00000000000001</v>
      </c>
      <c r="AG92" s="147">
        <f t="shared" si="39"/>
        <v>313.26057181138356</v>
      </c>
      <c r="AH92" s="147">
        <f t="shared" si="39"/>
        <v>301.33151572773562</v>
      </c>
      <c r="AI92" s="147">
        <f t="shared" si="39"/>
        <v>313.45223049582233</v>
      </c>
      <c r="AJ92" s="147">
        <f t="shared" si="39"/>
        <v>408.02925075316801</v>
      </c>
      <c r="AK92" s="147">
        <f t="shared" si="39"/>
        <v>311.42405253608553</v>
      </c>
    </row>
    <row r="93" spans="1:37" ht="18" customHeight="1" x14ac:dyDescent="0.3">
      <c r="B93" t="s">
        <v>189</v>
      </c>
      <c r="C93">
        <v>1878.2797896343418</v>
      </c>
      <c r="D93">
        <v>19132.887439571365</v>
      </c>
      <c r="E93">
        <v>2293.296701863107</v>
      </c>
      <c r="F93">
        <v>1418.2907379749099</v>
      </c>
      <c r="G93">
        <v>1250.7435503414217</v>
      </c>
      <c r="H93">
        <v>22545.001521109149</v>
      </c>
      <c r="I93">
        <v>48518.499740494284</v>
      </c>
      <c r="M93" s="52" t="str">
        <f t="shared" si="40"/>
        <v>Total</v>
      </c>
      <c r="N93" s="81">
        <f>C432/C433</f>
        <v>1.2113537046238725</v>
      </c>
      <c r="O93" s="81">
        <f t="shared" ref="O93:S93" si="44">D432/D433</f>
        <v>1.427049099176469</v>
      </c>
      <c r="P93" s="81">
        <f t="shared" si="44"/>
        <v>1.4747196181155204</v>
      </c>
      <c r="Q93" s="81">
        <f t="shared" si="44"/>
        <v>1.3380899512139683</v>
      </c>
      <c r="R93" s="81">
        <f t="shared" si="44"/>
        <v>1.2714993464224493</v>
      </c>
      <c r="S93" s="81">
        <f t="shared" si="44"/>
        <v>1.2731267031114573</v>
      </c>
      <c r="V93" s="70" t="str">
        <f t="shared" si="42"/>
        <v>Total</v>
      </c>
      <c r="W93" s="164">
        <f t="shared" si="42"/>
        <v>1.2113537046238725</v>
      </c>
      <c r="X93" s="164">
        <f t="shared" si="36"/>
        <v>1.427049099176469</v>
      </c>
      <c r="Y93" s="164">
        <f t="shared" si="36"/>
        <v>1.4747196181155204</v>
      </c>
      <c r="Z93" s="164">
        <f t="shared" si="36"/>
        <v>1.3380899512139683</v>
      </c>
      <c r="AA93" s="164">
        <f t="shared" si="36"/>
        <v>1.2714993464224493</v>
      </c>
      <c r="AB93" s="164">
        <f t="shared" si="36"/>
        <v>1.2731267031114573</v>
      </c>
      <c r="AE93" s="52" t="str">
        <f t="shared" si="34"/>
        <v>Total</v>
      </c>
      <c r="AF93" s="269">
        <f t="shared" si="43"/>
        <v>100</v>
      </c>
      <c r="AG93" s="269">
        <f t="shared" si="39"/>
        <v>117.80614478902928</v>
      </c>
      <c r="AH93" s="269">
        <f t="shared" si="39"/>
        <v>121.74145441470569</v>
      </c>
      <c r="AI93" s="269">
        <f t="shared" si="39"/>
        <v>110.46236504716413</v>
      </c>
      <c r="AJ93" s="269">
        <f t="shared" si="39"/>
        <v>104.9651593559333</v>
      </c>
      <c r="AK93" s="269">
        <f t="shared" si="39"/>
        <v>105.09950134727704</v>
      </c>
    </row>
    <row r="94" spans="1:37" x14ac:dyDescent="0.3">
      <c r="B94" t="s">
        <v>190</v>
      </c>
      <c r="C94">
        <v>20145.927688205891</v>
      </c>
      <c r="D94">
        <v>39389.187142079238</v>
      </c>
      <c r="E94">
        <v>15394.219815390352</v>
      </c>
      <c r="F94">
        <v>52079.290662846259</v>
      </c>
      <c r="G94">
        <v>75259.746048818401</v>
      </c>
      <c r="H94">
        <v>11022.64256102871</v>
      </c>
      <c r="I94">
        <v>213291.01391836884</v>
      </c>
    </row>
    <row r="95" spans="1:37" x14ac:dyDescent="0.3">
      <c r="B95" t="s">
        <v>191</v>
      </c>
      <c r="C95">
        <v>1187.5049714529493</v>
      </c>
      <c r="D95">
        <v>2614.9292399007268</v>
      </c>
      <c r="E95">
        <v>277.64424982383861</v>
      </c>
      <c r="F95">
        <v>8688.3286580703571</v>
      </c>
      <c r="G95">
        <v>1505.5039817262925</v>
      </c>
      <c r="H95">
        <v>19481.763665349157</v>
      </c>
      <c r="I95">
        <v>33755.674766323325</v>
      </c>
    </row>
    <row r="96" spans="1:37" ht="15.75" customHeight="1" x14ac:dyDescent="0.3">
      <c r="B96" t="s">
        <v>192</v>
      </c>
      <c r="C96">
        <v>1576.1134652447181</v>
      </c>
      <c r="D96">
        <v>2356.5015727466216</v>
      </c>
      <c r="E96">
        <v>391.35542479554454</v>
      </c>
      <c r="F96">
        <v>1206.855043038209</v>
      </c>
      <c r="G96">
        <v>717.47787994452631</v>
      </c>
      <c r="H96">
        <v>580.11977771947636</v>
      </c>
      <c r="I96">
        <v>6828.4231634890966</v>
      </c>
      <c r="M96" s="470" t="s">
        <v>97</v>
      </c>
      <c r="N96" s="470"/>
      <c r="O96" s="470"/>
      <c r="P96" s="470"/>
      <c r="Q96" s="470"/>
      <c r="R96" s="470"/>
      <c r="S96" s="470"/>
      <c r="V96" s="497" t="s">
        <v>450</v>
      </c>
      <c r="W96" s="497"/>
      <c r="X96" s="497"/>
      <c r="Y96" s="497"/>
      <c r="Z96" s="497"/>
      <c r="AA96" s="497"/>
      <c r="AB96" s="497"/>
      <c r="AE96" s="497" t="s">
        <v>451</v>
      </c>
      <c r="AF96" s="497"/>
      <c r="AG96" s="497"/>
      <c r="AH96" s="497"/>
      <c r="AI96" s="497"/>
      <c r="AJ96" s="497"/>
      <c r="AK96" s="497"/>
    </row>
    <row r="97" spans="1:37" ht="15.75" customHeight="1" x14ac:dyDescent="0.3">
      <c r="B97" t="s">
        <v>193</v>
      </c>
      <c r="C97">
        <v>1333606.3387074422</v>
      </c>
      <c r="D97">
        <v>337300.66671425052</v>
      </c>
      <c r="E97">
        <v>358153.13913119043</v>
      </c>
      <c r="F97">
        <v>1111445.0186508747</v>
      </c>
      <c r="G97">
        <v>93438.806311074761</v>
      </c>
      <c r="H97">
        <v>592204.94760463014</v>
      </c>
      <c r="I97">
        <v>3826148.917119463</v>
      </c>
      <c r="M97" s="52" t="s">
        <v>180</v>
      </c>
      <c r="N97" s="69">
        <v>2008</v>
      </c>
      <c r="O97" s="69">
        <v>2009</v>
      </c>
      <c r="P97" s="69">
        <v>2010</v>
      </c>
      <c r="Q97" s="69">
        <v>2011</v>
      </c>
      <c r="R97" s="69">
        <v>2012</v>
      </c>
      <c r="S97" s="69">
        <v>2013</v>
      </c>
      <c r="V97" s="52"/>
      <c r="W97" s="69">
        <f>N97</f>
        <v>2008</v>
      </c>
      <c r="X97" s="69">
        <f t="shared" ref="X97:AB112" si="45">O97</f>
        <v>2009</v>
      </c>
      <c r="Y97" s="69">
        <f t="shared" si="45"/>
        <v>2010</v>
      </c>
      <c r="Z97" s="69">
        <f t="shared" si="45"/>
        <v>2011</v>
      </c>
      <c r="AA97" s="69">
        <f t="shared" si="45"/>
        <v>2012</v>
      </c>
      <c r="AB97" s="69">
        <f t="shared" si="45"/>
        <v>2013</v>
      </c>
      <c r="AE97" s="52" t="s">
        <v>180</v>
      </c>
      <c r="AF97" s="69">
        <f>W97</f>
        <v>2008</v>
      </c>
      <c r="AG97" s="69">
        <f t="shared" ref="AG97:AK97" si="46">X97</f>
        <v>2009</v>
      </c>
      <c r="AH97" s="69">
        <f t="shared" si="46"/>
        <v>2010</v>
      </c>
      <c r="AI97" s="69">
        <f t="shared" si="46"/>
        <v>2011</v>
      </c>
      <c r="AJ97" s="69">
        <f t="shared" si="46"/>
        <v>2012</v>
      </c>
      <c r="AK97" s="69">
        <f t="shared" si="46"/>
        <v>2013</v>
      </c>
    </row>
    <row r="98" spans="1:37" ht="18" customHeight="1" x14ac:dyDescent="0.3">
      <c r="B98" t="s">
        <v>194</v>
      </c>
      <c r="C98">
        <v>49560.27001781638</v>
      </c>
      <c r="D98">
        <v>136509.64624018341</v>
      </c>
      <c r="E98">
        <v>58552.866343274887</v>
      </c>
      <c r="F98">
        <v>17547.126100086418</v>
      </c>
      <c r="G98">
        <v>14876.478966603256</v>
      </c>
      <c r="H98">
        <v>44256.819884769706</v>
      </c>
      <c r="I98">
        <v>321303.20755273406</v>
      </c>
      <c r="M98" s="70" t="str">
        <f>M6</f>
        <v>Agriculture, forrestry and fishing</v>
      </c>
      <c r="N98" s="276">
        <f>C347/C361</f>
        <v>0.12365723907286461</v>
      </c>
      <c r="O98" s="276">
        <f t="shared" ref="O98:S111" si="47">D347/D361</f>
        <v>0.11434310830416176</v>
      </c>
      <c r="P98" s="276">
        <f t="shared" si="47"/>
        <v>0.10952902401199524</v>
      </c>
      <c r="Q98" s="276">
        <f t="shared" si="47"/>
        <v>0.10020407723691432</v>
      </c>
      <c r="R98" s="276">
        <f t="shared" si="47"/>
        <v>0.10101499349414501</v>
      </c>
      <c r="S98" s="276">
        <f t="shared" si="47"/>
        <v>9.0851138452327687E-2</v>
      </c>
      <c r="V98" s="70" t="str">
        <f>M98</f>
        <v>Agriculture, forrestry and fishing</v>
      </c>
      <c r="W98" s="164">
        <f>N98</f>
        <v>0.12365723907286461</v>
      </c>
      <c r="X98" s="164">
        <f t="shared" si="45"/>
        <v>0.11434310830416176</v>
      </c>
      <c r="Y98" s="164">
        <f t="shared" si="45"/>
        <v>0.10952902401199524</v>
      </c>
      <c r="Z98" s="164">
        <f t="shared" si="45"/>
        <v>0.10020407723691432</v>
      </c>
      <c r="AA98" s="164">
        <f t="shared" si="45"/>
        <v>0.10101499349414501</v>
      </c>
      <c r="AB98" s="164">
        <f t="shared" si="45"/>
        <v>9.0851138452327687E-2</v>
      </c>
      <c r="AE98" s="70" t="str">
        <f t="shared" ref="AE98:AE112" si="48">V98</f>
        <v>Agriculture, forrestry and fishing</v>
      </c>
      <c r="AF98" s="268">
        <f t="shared" ref="AF98:AK112" si="49">W98*100/$W98</f>
        <v>100</v>
      </c>
      <c r="AG98" s="268">
        <f t="shared" si="49"/>
        <v>92.467783658654611</v>
      </c>
      <c r="AH98" s="268">
        <f t="shared" si="49"/>
        <v>88.574696340628819</v>
      </c>
      <c r="AI98" s="268">
        <f t="shared" si="49"/>
        <v>81.033733235681751</v>
      </c>
      <c r="AJ98" s="268">
        <f t="shared" si="49"/>
        <v>81.689510659883226</v>
      </c>
      <c r="AK98" s="268">
        <f t="shared" si="49"/>
        <v>73.470133356927022</v>
      </c>
    </row>
    <row r="99" spans="1:37" ht="18" customHeight="1" x14ac:dyDescent="0.3">
      <c r="B99" t="s">
        <v>195</v>
      </c>
      <c r="C99">
        <v>4275.4680545561396</v>
      </c>
      <c r="D99">
        <v>7792.8476085539251</v>
      </c>
      <c r="E99">
        <v>6458.5796199018023</v>
      </c>
      <c r="F99">
        <v>6504.5351871917883</v>
      </c>
      <c r="G99">
        <v>13412.882446282711</v>
      </c>
      <c r="H99">
        <v>8906.8588904645967</v>
      </c>
      <c r="I99">
        <v>47351.171806950959</v>
      </c>
      <c r="M99" s="73" t="str">
        <f t="shared" ref="M99:M112" si="50">M7</f>
        <v>Mining and quarrying</v>
      </c>
      <c r="N99" s="277">
        <f t="shared" ref="N99:N111" si="51">C348/C362</f>
        <v>3.5613424478027011E-2</v>
      </c>
      <c r="O99" s="277">
        <f t="shared" si="47"/>
        <v>2.3535387709914625E-2</v>
      </c>
      <c r="P99" s="277">
        <f t="shared" si="47"/>
        <v>2.2672968409214778E-2</v>
      </c>
      <c r="Q99" s="277">
        <f t="shared" si="47"/>
        <v>2.2777410000018112E-2</v>
      </c>
      <c r="R99" s="277">
        <f t="shared" si="47"/>
        <v>2.3227327698497797E-2</v>
      </c>
      <c r="S99" s="277">
        <f t="shared" si="47"/>
        <v>2.4275465464331011E-2</v>
      </c>
      <c r="V99" s="70" t="str">
        <f t="shared" ref="V99:W112" si="52">M99</f>
        <v>Mining and quarrying</v>
      </c>
      <c r="W99" s="164">
        <f t="shared" si="52"/>
        <v>3.5613424478027011E-2</v>
      </c>
      <c r="X99" s="164">
        <f t="shared" si="45"/>
        <v>2.3535387709914625E-2</v>
      </c>
      <c r="Y99" s="164">
        <f t="shared" si="45"/>
        <v>2.2672968409214778E-2</v>
      </c>
      <c r="Z99" s="164">
        <f t="shared" si="45"/>
        <v>2.2777410000018112E-2</v>
      </c>
      <c r="AA99" s="164">
        <f t="shared" si="45"/>
        <v>2.3227327698497797E-2</v>
      </c>
      <c r="AB99" s="164">
        <f t="shared" si="45"/>
        <v>2.4275465464331011E-2</v>
      </c>
      <c r="AE99" s="73" t="str">
        <f t="shared" si="48"/>
        <v>Mining and quarrying</v>
      </c>
      <c r="AF99" s="147">
        <f t="shared" si="49"/>
        <v>100</v>
      </c>
      <c r="AG99" s="147">
        <f t="shared" si="49"/>
        <v>66.085719233306619</v>
      </c>
      <c r="AH99" s="147">
        <f t="shared" si="49"/>
        <v>63.66410627880979</v>
      </c>
      <c r="AI99" s="147">
        <f t="shared" si="49"/>
        <v>63.957370946092134</v>
      </c>
      <c r="AJ99" s="147">
        <f t="shared" si="49"/>
        <v>65.220708311352467</v>
      </c>
      <c r="AK99" s="147">
        <f t="shared" si="49"/>
        <v>68.163805700034928</v>
      </c>
    </row>
    <row r="100" spans="1:37" ht="18" customHeight="1" x14ac:dyDescent="0.3">
      <c r="B100" t="s">
        <v>196</v>
      </c>
      <c r="C100">
        <v>9401.6142646335302</v>
      </c>
      <c r="D100">
        <v>5868.2850360720913</v>
      </c>
      <c r="E100">
        <v>5034.8131201992419</v>
      </c>
      <c r="F100">
        <v>9621.4017050031125</v>
      </c>
      <c r="G100">
        <v>3383.6482184497791</v>
      </c>
      <c r="H100">
        <v>2035.2434273817241</v>
      </c>
      <c r="I100">
        <v>35345.005771739481</v>
      </c>
      <c r="M100" s="70" t="str">
        <f t="shared" si="50"/>
        <v>Manufacturing</v>
      </c>
      <c r="N100" s="276">
        <f t="shared" si="51"/>
        <v>4.5786084259086188E-2</v>
      </c>
      <c r="O100" s="276">
        <f t="shared" si="47"/>
        <v>5.2951832108378775E-2</v>
      </c>
      <c r="P100" s="276">
        <f t="shared" si="47"/>
        <v>5.1993702898017802E-2</v>
      </c>
      <c r="Q100" s="276">
        <f t="shared" si="47"/>
        <v>6.0252596489630321E-2</v>
      </c>
      <c r="R100" s="276">
        <f t="shared" si="47"/>
        <v>5.2520406264249107E-2</v>
      </c>
      <c r="S100" s="276">
        <f t="shared" si="47"/>
        <v>5.6488335830256531E-2</v>
      </c>
      <c r="V100" s="70" t="str">
        <f t="shared" si="52"/>
        <v>Manufacturing</v>
      </c>
      <c r="W100" s="164">
        <f t="shared" si="52"/>
        <v>4.5786084259086188E-2</v>
      </c>
      <c r="X100" s="164">
        <f t="shared" si="45"/>
        <v>5.2951832108378775E-2</v>
      </c>
      <c r="Y100" s="164">
        <f t="shared" si="45"/>
        <v>5.1993702898017802E-2</v>
      </c>
      <c r="Z100" s="164">
        <f t="shared" si="45"/>
        <v>6.0252596489630321E-2</v>
      </c>
      <c r="AA100" s="164">
        <f t="shared" si="45"/>
        <v>5.2520406264249107E-2</v>
      </c>
      <c r="AB100" s="164">
        <f t="shared" si="45"/>
        <v>5.6488335830256531E-2</v>
      </c>
      <c r="AE100" s="70" t="str">
        <f t="shared" si="48"/>
        <v>Manufacturing</v>
      </c>
      <c r="AF100" s="268">
        <f t="shared" si="49"/>
        <v>100</v>
      </c>
      <c r="AG100" s="268">
        <f t="shared" si="49"/>
        <v>115.65049286316848</v>
      </c>
      <c r="AH100" s="268">
        <f t="shared" si="49"/>
        <v>113.55787187173517</v>
      </c>
      <c r="AI100" s="268">
        <f t="shared" si="49"/>
        <v>131.59587124481664</v>
      </c>
      <c r="AJ100" s="268">
        <f t="shared" si="49"/>
        <v>114.70822874272439</v>
      </c>
      <c r="AK100" s="268">
        <f t="shared" si="49"/>
        <v>123.37446353920623</v>
      </c>
    </row>
    <row r="101" spans="1:37" ht="18" customHeight="1" x14ac:dyDescent="0.3">
      <c r="B101" t="s">
        <v>197</v>
      </c>
      <c r="C101">
        <v>125588.27816770587</v>
      </c>
      <c r="D101">
        <v>186510.48693310237</v>
      </c>
      <c r="E101">
        <v>102894.77424494704</v>
      </c>
      <c r="F101">
        <v>50226.712846409653</v>
      </c>
      <c r="G101">
        <v>71150.852875519631</v>
      </c>
      <c r="H101">
        <v>133507.87045573365</v>
      </c>
      <c r="I101">
        <v>669878.97552341816</v>
      </c>
      <c r="M101" s="73" t="str">
        <f t="shared" si="50"/>
        <v>Electricity and gas</v>
      </c>
      <c r="N101" s="277">
        <f t="shared" si="51"/>
        <v>4.4888995189309062E-2</v>
      </c>
      <c r="O101" s="277">
        <f t="shared" si="47"/>
        <v>3.1874191053404763E-2</v>
      </c>
      <c r="P101" s="277">
        <f t="shared" si="47"/>
        <v>5.4221765332783597E-2</v>
      </c>
      <c r="Q101" s="277">
        <f t="shared" si="47"/>
        <v>3.770740233937054E-2</v>
      </c>
      <c r="R101" s="277">
        <f t="shared" si="47"/>
        <v>4.1046686492407787E-2</v>
      </c>
      <c r="S101" s="277">
        <f t="shared" si="47"/>
        <v>4.5594418739327049E-2</v>
      </c>
      <c r="V101" s="70" t="str">
        <f t="shared" si="52"/>
        <v>Electricity and gas</v>
      </c>
      <c r="W101" s="164">
        <f t="shared" si="52"/>
        <v>4.4888995189309062E-2</v>
      </c>
      <c r="X101" s="164">
        <f t="shared" si="45"/>
        <v>3.1874191053404763E-2</v>
      </c>
      <c r="Y101" s="164">
        <f t="shared" si="45"/>
        <v>5.4221765332783597E-2</v>
      </c>
      <c r="Z101" s="164">
        <f t="shared" si="45"/>
        <v>3.770740233937054E-2</v>
      </c>
      <c r="AA101" s="164">
        <f t="shared" si="45"/>
        <v>4.1046686492407787E-2</v>
      </c>
      <c r="AB101" s="164">
        <f t="shared" si="45"/>
        <v>4.5594418739327049E-2</v>
      </c>
      <c r="AE101" s="73" t="str">
        <f t="shared" si="48"/>
        <v>Electricity and gas</v>
      </c>
      <c r="AF101" s="147">
        <f>W101*100/$W101</f>
        <v>100</v>
      </c>
      <c r="AG101" s="147">
        <f t="shared" si="49"/>
        <v>71.00669310814969</v>
      </c>
      <c r="AH101" s="147">
        <f t="shared" si="49"/>
        <v>120.79077534285567</v>
      </c>
      <c r="AI101" s="147">
        <f t="shared" si="49"/>
        <v>84.001439952817393</v>
      </c>
      <c r="AJ101" s="147">
        <f t="shared" si="49"/>
        <v>91.440421687548991</v>
      </c>
      <c r="AK101" s="147">
        <f t="shared" si="49"/>
        <v>101.57148438507706</v>
      </c>
    </row>
    <row r="102" spans="1:37" ht="18" customHeight="1" x14ac:dyDescent="0.3">
      <c r="B102" t="s">
        <v>198</v>
      </c>
      <c r="C102">
        <v>351669.6712479415</v>
      </c>
      <c r="D102">
        <v>1607770.7015723225</v>
      </c>
      <c r="E102">
        <v>167356.33441589196</v>
      </c>
      <c r="F102">
        <v>93951.070966680243</v>
      </c>
      <c r="G102">
        <v>99443.81854513727</v>
      </c>
      <c r="H102">
        <v>552091.12345866801</v>
      </c>
      <c r="I102">
        <v>2872282.7202066411</v>
      </c>
      <c r="M102" s="70" t="str">
        <f t="shared" si="50"/>
        <v>Water and waste</v>
      </c>
      <c r="N102" s="276">
        <f t="shared" si="51"/>
        <v>2.9151189487081952E-2</v>
      </c>
      <c r="O102" s="276">
        <f t="shared" si="47"/>
        <v>3.1564099291998444E-2</v>
      </c>
      <c r="P102" s="276">
        <f t="shared" si="47"/>
        <v>2.9046755186235469E-2</v>
      </c>
      <c r="Q102" s="276">
        <f t="shared" si="47"/>
        <v>2.8504861988240888E-2</v>
      </c>
      <c r="R102" s="276">
        <f t="shared" si="47"/>
        <v>2.6338884407741743E-2</v>
      </c>
      <c r="S102" s="276">
        <f t="shared" si="47"/>
        <v>3.1895961824127642E-2</v>
      </c>
      <c r="V102" s="70" t="str">
        <f t="shared" si="52"/>
        <v>Water and waste</v>
      </c>
      <c r="W102" s="164">
        <f t="shared" si="52"/>
        <v>2.9151189487081952E-2</v>
      </c>
      <c r="X102" s="164">
        <f t="shared" si="45"/>
        <v>3.1564099291998444E-2</v>
      </c>
      <c r="Y102" s="164">
        <f t="shared" si="45"/>
        <v>2.9046755186235469E-2</v>
      </c>
      <c r="Z102" s="164">
        <f t="shared" si="45"/>
        <v>2.8504861988240888E-2</v>
      </c>
      <c r="AA102" s="164">
        <f t="shared" si="45"/>
        <v>2.6338884407741743E-2</v>
      </c>
      <c r="AB102" s="164">
        <f t="shared" si="45"/>
        <v>3.1895961824127642E-2</v>
      </c>
      <c r="AE102" s="70" t="str">
        <f t="shared" si="48"/>
        <v>Water and waste</v>
      </c>
      <c r="AF102" s="268">
        <f t="shared" ref="AF102:AF112" si="53">W102*100/$W102</f>
        <v>100</v>
      </c>
      <c r="AG102" s="268">
        <f t="shared" si="49"/>
        <v>108.27722589496992</v>
      </c>
      <c r="AH102" s="268">
        <f t="shared" si="49"/>
        <v>99.641749435669638</v>
      </c>
      <c r="AI102" s="268">
        <f t="shared" si="49"/>
        <v>97.782843478385416</v>
      </c>
      <c r="AJ102" s="268">
        <f t="shared" si="49"/>
        <v>90.352691849550581</v>
      </c>
      <c r="AK102" s="268">
        <f t="shared" si="49"/>
        <v>109.41564438824017</v>
      </c>
    </row>
    <row r="103" spans="1:37" ht="18" customHeight="1" x14ac:dyDescent="0.3">
      <c r="B103" t="s">
        <v>199</v>
      </c>
      <c r="C103">
        <v>64237.657274273064</v>
      </c>
      <c r="D103">
        <v>91099.974100745618</v>
      </c>
      <c r="E103">
        <v>95434.773376113531</v>
      </c>
      <c r="F103">
        <v>675660.23345108028</v>
      </c>
      <c r="G103">
        <v>58063.366957117818</v>
      </c>
      <c r="H103">
        <v>49340.628670049431</v>
      </c>
      <c r="I103">
        <v>1033836.6338293798</v>
      </c>
      <c r="M103" s="73" t="str">
        <f t="shared" si="50"/>
        <v>Construction</v>
      </c>
      <c r="N103" s="277">
        <f t="shared" si="51"/>
        <v>7.0338269605970352E-2</v>
      </c>
      <c r="O103" s="277">
        <f t="shared" si="47"/>
        <v>7.4036795346349757E-2</v>
      </c>
      <c r="P103" s="277">
        <f t="shared" si="47"/>
        <v>7.1896674470416144E-2</v>
      </c>
      <c r="Q103" s="277">
        <f t="shared" si="47"/>
        <v>7.2076993406743423E-2</v>
      </c>
      <c r="R103" s="277">
        <f t="shared" si="47"/>
        <v>6.8201020877396393E-2</v>
      </c>
      <c r="S103" s="277">
        <f t="shared" si="47"/>
        <v>7.1322210595604757E-2</v>
      </c>
      <c r="V103" s="70" t="str">
        <f t="shared" si="52"/>
        <v>Construction</v>
      </c>
      <c r="W103" s="164">
        <f t="shared" si="52"/>
        <v>7.0338269605970352E-2</v>
      </c>
      <c r="X103" s="164">
        <f t="shared" si="45"/>
        <v>7.4036795346349757E-2</v>
      </c>
      <c r="Y103" s="164">
        <f t="shared" si="45"/>
        <v>7.1896674470416144E-2</v>
      </c>
      <c r="Z103" s="164">
        <f t="shared" si="45"/>
        <v>7.2076993406743423E-2</v>
      </c>
      <c r="AA103" s="164">
        <f t="shared" si="45"/>
        <v>6.8201020877396393E-2</v>
      </c>
      <c r="AB103" s="164">
        <f t="shared" si="45"/>
        <v>7.1322210595604757E-2</v>
      </c>
      <c r="AE103" s="73" t="str">
        <f t="shared" si="48"/>
        <v>Construction</v>
      </c>
      <c r="AF103" s="147">
        <f t="shared" si="53"/>
        <v>100</v>
      </c>
      <c r="AG103" s="147">
        <f t="shared" si="49"/>
        <v>105.25819836214093</v>
      </c>
      <c r="AH103" s="147">
        <f t="shared" si="49"/>
        <v>102.21558601480511</v>
      </c>
      <c r="AI103" s="147">
        <f t="shared" si="49"/>
        <v>102.47194565705591</v>
      </c>
      <c r="AJ103" s="147">
        <f t="shared" si="49"/>
        <v>96.961470987917863</v>
      </c>
      <c r="AK103" s="147">
        <f t="shared" si="49"/>
        <v>101.39887005345223</v>
      </c>
    </row>
    <row r="104" spans="1:37" ht="18" customHeight="1" x14ac:dyDescent="0.3">
      <c r="B104" t="s">
        <v>200</v>
      </c>
      <c r="C104">
        <v>157215.7717608987</v>
      </c>
      <c r="D104">
        <v>120718.4973199769</v>
      </c>
      <c r="E104">
        <v>199537.98272075973</v>
      </c>
      <c r="F104">
        <v>145862.32314134881</v>
      </c>
      <c r="G104">
        <v>53136.05462293599</v>
      </c>
      <c r="H104">
        <v>173729.32175727765</v>
      </c>
      <c r="I104">
        <v>850199.95132319769</v>
      </c>
      <c r="M104" s="70" t="str">
        <f t="shared" si="50"/>
        <v>Distribution</v>
      </c>
      <c r="N104" s="276">
        <f t="shared" si="51"/>
        <v>5.5894073723951991E-2</v>
      </c>
      <c r="O104" s="276">
        <f t="shared" si="47"/>
        <v>5.5095948311927545E-2</v>
      </c>
      <c r="P104" s="276">
        <f t="shared" si="47"/>
        <v>6.1324847078656611E-2</v>
      </c>
      <c r="Q104" s="276">
        <f t="shared" si="47"/>
        <v>6.1822083315413369E-2</v>
      </c>
      <c r="R104" s="276">
        <f t="shared" si="47"/>
        <v>6.84711660656106E-2</v>
      </c>
      <c r="S104" s="276">
        <f t="shared" si="47"/>
        <v>7.1370667900333321E-2</v>
      </c>
      <c r="V104" s="70" t="str">
        <f t="shared" si="52"/>
        <v>Distribution</v>
      </c>
      <c r="W104" s="164">
        <f t="shared" si="52"/>
        <v>5.5894073723951991E-2</v>
      </c>
      <c r="X104" s="164">
        <f t="shared" si="45"/>
        <v>5.5095948311927545E-2</v>
      </c>
      <c r="Y104" s="164">
        <f t="shared" si="45"/>
        <v>6.1324847078656611E-2</v>
      </c>
      <c r="Z104" s="164">
        <f t="shared" si="45"/>
        <v>6.1822083315413369E-2</v>
      </c>
      <c r="AA104" s="164">
        <f t="shared" si="45"/>
        <v>6.84711660656106E-2</v>
      </c>
      <c r="AB104" s="164">
        <f t="shared" si="45"/>
        <v>7.1370667900333321E-2</v>
      </c>
      <c r="AE104" s="70" t="str">
        <f t="shared" si="48"/>
        <v>Distribution</v>
      </c>
      <c r="AF104" s="268">
        <f t="shared" si="53"/>
        <v>99.999999999999986</v>
      </c>
      <c r="AG104" s="268">
        <f t="shared" si="49"/>
        <v>98.572075071918704</v>
      </c>
      <c r="AH104" s="268">
        <f t="shared" si="49"/>
        <v>109.71618812671619</v>
      </c>
      <c r="AI104" s="268">
        <f t="shared" si="49"/>
        <v>110.60579270127717</v>
      </c>
      <c r="AJ104" s="268">
        <f t="shared" si="49"/>
        <v>122.50165626462294</v>
      </c>
      <c r="AK104" s="268">
        <f t="shared" si="49"/>
        <v>127.68915046846769</v>
      </c>
    </row>
    <row r="105" spans="1:37" ht="18" customHeight="1" x14ac:dyDescent="0.3">
      <c r="B105" t="s">
        <v>202</v>
      </c>
      <c r="C105">
        <v>84339.168255278768</v>
      </c>
      <c r="D105">
        <v>105938.89931066115</v>
      </c>
      <c r="E105">
        <v>47662.230304470213</v>
      </c>
      <c r="F105">
        <v>43042.167497474104</v>
      </c>
      <c r="G105">
        <v>131931.38647104555</v>
      </c>
      <c r="H105">
        <v>32093.418489672313</v>
      </c>
      <c r="I105">
        <v>445007.27032860211</v>
      </c>
      <c r="M105" s="73" t="str">
        <f t="shared" si="50"/>
        <v>Transport</v>
      </c>
      <c r="N105" s="277">
        <f t="shared" si="51"/>
        <v>7.3161862735577038E-2</v>
      </c>
      <c r="O105" s="277">
        <f t="shared" si="47"/>
        <v>6.5354205464406082E-2</v>
      </c>
      <c r="P105" s="277">
        <f t="shared" si="47"/>
        <v>7.1009857130122062E-2</v>
      </c>
      <c r="Q105" s="277">
        <f t="shared" si="47"/>
        <v>7.5789722500984633E-2</v>
      </c>
      <c r="R105" s="277">
        <f t="shared" si="47"/>
        <v>6.634768487852559E-2</v>
      </c>
      <c r="S105" s="277">
        <f t="shared" si="47"/>
        <v>6.3732634114953723E-2</v>
      </c>
      <c r="V105" s="70" t="str">
        <f t="shared" si="52"/>
        <v>Transport</v>
      </c>
      <c r="W105" s="164">
        <f t="shared" si="52"/>
        <v>7.3161862735577038E-2</v>
      </c>
      <c r="X105" s="164">
        <f t="shared" si="45"/>
        <v>6.5354205464406082E-2</v>
      </c>
      <c r="Y105" s="164">
        <f t="shared" si="45"/>
        <v>7.1009857130122062E-2</v>
      </c>
      <c r="Z105" s="164">
        <f t="shared" si="45"/>
        <v>7.5789722500984633E-2</v>
      </c>
      <c r="AA105" s="164">
        <f t="shared" si="45"/>
        <v>6.634768487852559E-2</v>
      </c>
      <c r="AB105" s="164">
        <f t="shared" si="45"/>
        <v>6.3732634114953723E-2</v>
      </c>
      <c r="AE105" s="73" t="str">
        <f t="shared" si="48"/>
        <v>Transport</v>
      </c>
      <c r="AF105" s="147">
        <f t="shared" si="53"/>
        <v>100</v>
      </c>
      <c r="AG105" s="147">
        <f t="shared" si="49"/>
        <v>89.328241546569785</v>
      </c>
      <c r="AH105" s="147">
        <f t="shared" si="49"/>
        <v>97.058569143827299</v>
      </c>
      <c r="AI105" s="147">
        <f t="shared" si="49"/>
        <v>103.59184371084872</v>
      </c>
      <c r="AJ105" s="147">
        <f t="shared" si="49"/>
        <v>90.686161338347304</v>
      </c>
      <c r="AK105" s="147">
        <f t="shared" si="49"/>
        <v>87.111825385443495</v>
      </c>
    </row>
    <row r="106" spans="1:37" ht="18" customHeight="1" x14ac:dyDescent="0.3">
      <c r="B106" t="s">
        <v>93</v>
      </c>
      <c r="C106">
        <v>2210467.2293333681</v>
      </c>
      <c r="D106">
        <v>2669238.6695591011</v>
      </c>
      <c r="E106">
        <v>1064607.8644051291</v>
      </c>
      <c r="F106">
        <v>2223983.5216607959</v>
      </c>
      <c r="G106">
        <v>628486.6418551628</v>
      </c>
      <c r="H106">
        <v>1647529.1449513009</v>
      </c>
      <c r="I106">
        <v>10444313.071764858</v>
      </c>
      <c r="M106" s="70" t="str">
        <f t="shared" si="50"/>
        <v>Accommodation and food services</v>
      </c>
      <c r="N106" s="276">
        <f t="shared" si="51"/>
        <v>3.9101786241908541E-2</v>
      </c>
      <c r="O106" s="276">
        <f t="shared" si="47"/>
        <v>3.5709630171401247E-2</v>
      </c>
      <c r="P106" s="276">
        <f t="shared" si="47"/>
        <v>3.4249774232742128E-2</v>
      </c>
      <c r="Q106" s="276">
        <f t="shared" si="47"/>
        <v>3.6792944908629256E-2</v>
      </c>
      <c r="R106" s="276">
        <f t="shared" si="47"/>
        <v>4.4897886947742653E-2</v>
      </c>
      <c r="S106" s="276">
        <f t="shared" si="47"/>
        <v>4.1727370179835126E-2</v>
      </c>
      <c r="V106" s="70" t="str">
        <f t="shared" si="52"/>
        <v>Accommodation and food services</v>
      </c>
      <c r="W106" s="164">
        <f t="shared" si="52"/>
        <v>3.9101786241908541E-2</v>
      </c>
      <c r="X106" s="164">
        <f t="shared" si="45"/>
        <v>3.5709630171401247E-2</v>
      </c>
      <c r="Y106" s="164">
        <f t="shared" si="45"/>
        <v>3.4249774232742128E-2</v>
      </c>
      <c r="Z106" s="164">
        <f t="shared" si="45"/>
        <v>3.6792944908629256E-2</v>
      </c>
      <c r="AA106" s="164">
        <f t="shared" si="45"/>
        <v>4.4897886947742653E-2</v>
      </c>
      <c r="AB106" s="164">
        <f t="shared" si="45"/>
        <v>4.1727370179835126E-2</v>
      </c>
      <c r="AE106" s="70" t="str">
        <f t="shared" si="48"/>
        <v>Accommodation and food services</v>
      </c>
      <c r="AF106" s="268">
        <f t="shared" si="53"/>
        <v>100</v>
      </c>
      <c r="AG106" s="268">
        <f t="shared" si="49"/>
        <v>91.324805343875454</v>
      </c>
      <c r="AH106" s="268">
        <f t="shared" si="49"/>
        <v>87.59132900182928</v>
      </c>
      <c r="AI106" s="268">
        <f t="shared" si="49"/>
        <v>94.095304702973607</v>
      </c>
      <c r="AJ106" s="268">
        <f t="shared" si="49"/>
        <v>114.82310979343947</v>
      </c>
      <c r="AK106" s="268">
        <f t="shared" si="49"/>
        <v>106.71474167876384</v>
      </c>
    </row>
    <row r="107" spans="1:37" ht="18" customHeight="1" x14ac:dyDescent="0.3">
      <c r="A107" t="s">
        <v>108</v>
      </c>
      <c r="B107" t="s">
        <v>188</v>
      </c>
      <c r="C107">
        <v>2295</v>
      </c>
      <c r="D107">
        <v>2149</v>
      </c>
      <c r="E107">
        <v>1922</v>
      </c>
      <c r="F107">
        <v>1705</v>
      </c>
      <c r="G107">
        <v>1403</v>
      </c>
      <c r="H107">
        <v>1287</v>
      </c>
      <c r="I107">
        <v>10761</v>
      </c>
      <c r="M107" s="73" t="str">
        <f t="shared" si="50"/>
        <v>Information and communication</v>
      </c>
      <c r="N107" s="277">
        <f t="shared" si="51"/>
        <v>8.9611063753298359E-2</v>
      </c>
      <c r="O107" s="277">
        <f t="shared" si="47"/>
        <v>6.4896975431307236E-2</v>
      </c>
      <c r="P107" s="277">
        <f t="shared" si="47"/>
        <v>8.9739412798970242E-2</v>
      </c>
      <c r="Q107" s="277">
        <f t="shared" si="47"/>
        <v>9.614253375482984E-2</v>
      </c>
      <c r="R107" s="277">
        <f t="shared" si="47"/>
        <v>9.3579975803473131E-2</v>
      </c>
      <c r="S107" s="277">
        <f t="shared" si="47"/>
        <v>0.10857238452104206</v>
      </c>
      <c r="V107" s="70" t="str">
        <f t="shared" si="52"/>
        <v>Information and communication</v>
      </c>
      <c r="W107" s="164">
        <f t="shared" si="52"/>
        <v>8.9611063753298359E-2</v>
      </c>
      <c r="X107" s="164">
        <f t="shared" si="45"/>
        <v>6.4896975431307236E-2</v>
      </c>
      <c r="Y107" s="164">
        <f t="shared" si="45"/>
        <v>8.9739412798970242E-2</v>
      </c>
      <c r="Z107" s="164">
        <f t="shared" si="45"/>
        <v>9.614253375482984E-2</v>
      </c>
      <c r="AA107" s="164">
        <f t="shared" si="45"/>
        <v>9.3579975803473131E-2</v>
      </c>
      <c r="AB107" s="164">
        <f t="shared" si="45"/>
        <v>0.10857238452104206</v>
      </c>
      <c r="AE107" s="73" t="str">
        <f t="shared" si="48"/>
        <v>Information and communication</v>
      </c>
      <c r="AF107" s="147">
        <f t="shared" si="53"/>
        <v>100</v>
      </c>
      <c r="AG107" s="147">
        <f t="shared" si="49"/>
        <v>72.420717613586575</v>
      </c>
      <c r="AH107" s="147">
        <f t="shared" si="49"/>
        <v>100.14322901692724</v>
      </c>
      <c r="AI107" s="147">
        <f t="shared" si="49"/>
        <v>107.28868705265323</v>
      </c>
      <c r="AJ107" s="147">
        <f t="shared" si="49"/>
        <v>104.42904244625562</v>
      </c>
      <c r="AK107" s="147">
        <f t="shared" si="49"/>
        <v>121.15957558538166</v>
      </c>
    </row>
    <row r="108" spans="1:37" ht="18" customHeight="1" x14ac:dyDescent="0.3">
      <c r="B108" t="s">
        <v>189</v>
      </c>
      <c r="C108">
        <v>753</v>
      </c>
      <c r="D108">
        <v>842</v>
      </c>
      <c r="E108">
        <v>836</v>
      </c>
      <c r="F108">
        <v>698</v>
      </c>
      <c r="G108">
        <v>526</v>
      </c>
      <c r="H108">
        <v>501</v>
      </c>
      <c r="I108">
        <v>4156</v>
      </c>
      <c r="M108" s="70" t="str">
        <f t="shared" si="50"/>
        <v>Real estate</v>
      </c>
      <c r="N108" s="276">
        <f t="shared" si="51"/>
        <v>5.134175491691198E-2</v>
      </c>
      <c r="O108" s="276">
        <f t="shared" si="47"/>
        <v>5.1667793557608123E-2</v>
      </c>
      <c r="P108" s="276">
        <f t="shared" si="47"/>
        <v>4.8827372520462035E-2</v>
      </c>
      <c r="Q108" s="276">
        <f t="shared" si="47"/>
        <v>4.4248906256410633E-2</v>
      </c>
      <c r="R108" s="276">
        <f t="shared" si="47"/>
        <v>4.5299935963088254E-2</v>
      </c>
      <c r="S108" s="276">
        <f t="shared" si="47"/>
        <v>4.4544230649168959E-2</v>
      </c>
      <c r="V108" s="70" t="str">
        <f t="shared" si="52"/>
        <v>Real estate</v>
      </c>
      <c r="W108" s="164">
        <f t="shared" si="52"/>
        <v>5.134175491691198E-2</v>
      </c>
      <c r="X108" s="164">
        <f t="shared" si="45"/>
        <v>5.1667793557608123E-2</v>
      </c>
      <c r="Y108" s="164">
        <f t="shared" si="45"/>
        <v>4.8827372520462035E-2</v>
      </c>
      <c r="Z108" s="164">
        <f t="shared" si="45"/>
        <v>4.4248906256410633E-2</v>
      </c>
      <c r="AA108" s="164">
        <f t="shared" si="45"/>
        <v>4.5299935963088254E-2</v>
      </c>
      <c r="AB108" s="164">
        <f t="shared" si="45"/>
        <v>4.4544230649168959E-2</v>
      </c>
      <c r="AE108" s="70" t="str">
        <f t="shared" si="48"/>
        <v>Real estate</v>
      </c>
      <c r="AF108" s="268">
        <f t="shared" si="53"/>
        <v>100</v>
      </c>
      <c r="AG108" s="268">
        <f t="shared" si="49"/>
        <v>100.63503602715524</v>
      </c>
      <c r="AH108" s="268">
        <f t="shared" si="49"/>
        <v>95.102655917159325</v>
      </c>
      <c r="AI108" s="268">
        <f t="shared" si="49"/>
        <v>86.185028789958707</v>
      </c>
      <c r="AJ108" s="268">
        <f t="shared" si="49"/>
        <v>88.232153412750705</v>
      </c>
      <c r="AK108" s="268">
        <f t="shared" si="49"/>
        <v>86.760241680979405</v>
      </c>
    </row>
    <row r="109" spans="1:37" ht="18" customHeight="1" x14ac:dyDescent="0.3">
      <c r="B109" t="s">
        <v>190</v>
      </c>
      <c r="C109">
        <v>18481</v>
      </c>
      <c r="D109">
        <v>17263</v>
      </c>
      <c r="E109">
        <v>16371</v>
      </c>
      <c r="F109">
        <v>14881</v>
      </c>
      <c r="G109">
        <v>13130</v>
      </c>
      <c r="H109">
        <v>12582</v>
      </c>
      <c r="I109">
        <v>92708</v>
      </c>
      <c r="M109" s="73" t="str">
        <f t="shared" si="50"/>
        <v>Professional business services</v>
      </c>
      <c r="N109" s="277">
        <f t="shared" si="51"/>
        <v>3.2893509929201141E-2</v>
      </c>
      <c r="O109" s="277">
        <f t="shared" si="47"/>
        <v>3.4873650399280989E-2</v>
      </c>
      <c r="P109" s="277">
        <f t="shared" si="47"/>
        <v>3.0930841472965029E-2</v>
      </c>
      <c r="Q109" s="277">
        <f t="shared" si="47"/>
        <v>2.4675570390900448E-2</v>
      </c>
      <c r="R109" s="277">
        <f t="shared" si="47"/>
        <v>2.980975588059712E-2</v>
      </c>
      <c r="S109" s="277">
        <f t="shared" si="47"/>
        <v>3.4745524355939576E-2</v>
      </c>
      <c r="V109" s="70" t="str">
        <f t="shared" si="52"/>
        <v>Professional business services</v>
      </c>
      <c r="W109" s="164">
        <f t="shared" si="52"/>
        <v>3.2893509929201141E-2</v>
      </c>
      <c r="X109" s="164">
        <f t="shared" si="45"/>
        <v>3.4873650399280989E-2</v>
      </c>
      <c r="Y109" s="164">
        <f t="shared" si="45"/>
        <v>3.0930841472965029E-2</v>
      </c>
      <c r="Z109" s="164">
        <f t="shared" si="45"/>
        <v>2.4675570390900448E-2</v>
      </c>
      <c r="AA109" s="164">
        <f t="shared" si="45"/>
        <v>2.980975588059712E-2</v>
      </c>
      <c r="AB109" s="164">
        <f t="shared" si="45"/>
        <v>3.4745524355939576E-2</v>
      </c>
      <c r="AE109" s="73" t="str">
        <f t="shared" si="48"/>
        <v>Professional business services</v>
      </c>
      <c r="AF109" s="147">
        <f t="shared" si="53"/>
        <v>100</v>
      </c>
      <c r="AG109" s="147">
        <f t="shared" si="49"/>
        <v>106.01985155838291</v>
      </c>
      <c r="AH109" s="147">
        <f t="shared" si="49"/>
        <v>94.033265344864404</v>
      </c>
      <c r="AI109" s="147">
        <f t="shared" si="49"/>
        <v>75.016531966370565</v>
      </c>
      <c r="AJ109" s="147">
        <f t="shared" si="49"/>
        <v>90.625038023484308</v>
      </c>
      <c r="AK109" s="147">
        <f t="shared" si="49"/>
        <v>105.63033385833451</v>
      </c>
    </row>
    <row r="110" spans="1:37" ht="18" customHeight="1" x14ac:dyDescent="0.3">
      <c r="B110" t="s">
        <v>191</v>
      </c>
      <c r="C110">
        <v>265</v>
      </c>
      <c r="D110">
        <v>288</v>
      </c>
      <c r="E110">
        <v>304</v>
      </c>
      <c r="F110">
        <v>337</v>
      </c>
      <c r="G110">
        <v>363</v>
      </c>
      <c r="H110">
        <v>434</v>
      </c>
      <c r="I110">
        <v>1991</v>
      </c>
      <c r="M110" s="70" t="str">
        <f t="shared" si="50"/>
        <v>Administrative and support services</v>
      </c>
      <c r="N110" s="276">
        <f t="shared" si="51"/>
        <v>2.6713132629662847E-2</v>
      </c>
      <c r="O110" s="276">
        <f t="shared" si="47"/>
        <v>2.9233622872942785E-2</v>
      </c>
      <c r="P110" s="276">
        <f t="shared" si="47"/>
        <v>3.009280905636184E-2</v>
      </c>
      <c r="Q110" s="276">
        <f>(F359-Q1)/F373</f>
        <v>2.2583763293844782E-2</v>
      </c>
      <c r="R110" s="276">
        <f t="shared" si="47"/>
        <v>4.268426417019644E-2</v>
      </c>
      <c r="S110" s="276">
        <f t="shared" si="47"/>
        <v>4.716115964788431E-2</v>
      </c>
      <c r="V110" s="70" t="str">
        <f t="shared" si="52"/>
        <v>Administrative and support services</v>
      </c>
      <c r="W110" s="164">
        <f t="shared" si="52"/>
        <v>2.6713132629662847E-2</v>
      </c>
      <c r="X110" s="164">
        <f t="shared" si="45"/>
        <v>2.9233622872942785E-2</v>
      </c>
      <c r="Y110" s="164">
        <f t="shared" si="45"/>
        <v>3.009280905636184E-2</v>
      </c>
      <c r="Z110" s="164">
        <f t="shared" si="45"/>
        <v>2.2583763293844782E-2</v>
      </c>
      <c r="AA110" s="164">
        <f t="shared" si="45"/>
        <v>4.268426417019644E-2</v>
      </c>
      <c r="AB110" s="164">
        <f t="shared" si="45"/>
        <v>4.716115964788431E-2</v>
      </c>
      <c r="AE110" s="70" t="str">
        <f t="shared" si="48"/>
        <v>Administrative and support services</v>
      </c>
      <c r="AF110" s="268">
        <f t="shared" si="53"/>
        <v>100</v>
      </c>
      <c r="AG110" s="268">
        <f t="shared" si="49"/>
        <v>109.43539748116675</v>
      </c>
      <c r="AH110" s="268">
        <f t="shared" si="49"/>
        <v>112.65174127479953</v>
      </c>
      <c r="AI110" s="268">
        <f t="shared" si="49"/>
        <v>84.54180049541354</v>
      </c>
      <c r="AJ110" s="268">
        <f t="shared" si="49"/>
        <v>159.78756502260202</v>
      </c>
      <c r="AK110" s="268">
        <f t="shared" si="49"/>
        <v>176.54672067743761</v>
      </c>
    </row>
    <row r="111" spans="1:37" ht="18" customHeight="1" x14ac:dyDescent="0.3">
      <c r="B111" t="s">
        <v>192</v>
      </c>
      <c r="C111">
        <v>766</v>
      </c>
      <c r="D111">
        <v>779</v>
      </c>
      <c r="E111">
        <v>763</v>
      </c>
      <c r="F111">
        <v>725</v>
      </c>
      <c r="G111">
        <v>661</v>
      </c>
      <c r="H111">
        <v>635</v>
      </c>
      <c r="I111">
        <v>4329</v>
      </c>
      <c r="M111" s="73" t="str">
        <f t="shared" si="50"/>
        <v>Arts, recreation and other services</v>
      </c>
      <c r="N111" s="277">
        <f t="shared" si="51"/>
        <v>7.1261438526448451E-2</v>
      </c>
      <c r="O111" s="277">
        <f t="shared" si="47"/>
        <v>8.1416252157441998E-2</v>
      </c>
      <c r="P111" s="277">
        <f t="shared" si="47"/>
        <v>7.8845308278310336E-2</v>
      </c>
      <c r="Q111" s="277">
        <f t="shared" si="47"/>
        <v>8.5049872427379644E-2</v>
      </c>
      <c r="R111" s="277">
        <f t="shared" si="47"/>
        <v>7.4100032056493986E-2</v>
      </c>
      <c r="S111" s="277">
        <f t="shared" si="47"/>
        <v>9.9764902399535366E-2</v>
      </c>
      <c r="V111" s="70" t="str">
        <f t="shared" si="52"/>
        <v>Arts, recreation and other services</v>
      </c>
      <c r="W111" s="164">
        <f t="shared" si="52"/>
        <v>7.1261438526448451E-2</v>
      </c>
      <c r="X111" s="164">
        <f t="shared" si="45"/>
        <v>8.1416252157441998E-2</v>
      </c>
      <c r="Y111" s="164">
        <f t="shared" si="45"/>
        <v>7.8845308278310336E-2</v>
      </c>
      <c r="Z111" s="164">
        <f t="shared" si="45"/>
        <v>8.5049872427379644E-2</v>
      </c>
      <c r="AA111" s="164">
        <f t="shared" si="45"/>
        <v>7.4100032056493986E-2</v>
      </c>
      <c r="AB111" s="164">
        <f t="shared" si="45"/>
        <v>9.9764902399535366E-2</v>
      </c>
      <c r="AE111" s="73" t="str">
        <f t="shared" si="48"/>
        <v>Arts, recreation and other services</v>
      </c>
      <c r="AF111" s="147">
        <f t="shared" si="53"/>
        <v>100</v>
      </c>
      <c r="AG111" s="147">
        <f t="shared" si="49"/>
        <v>114.25008228991143</v>
      </c>
      <c r="AH111" s="147">
        <f t="shared" si="49"/>
        <v>110.64231919630301</v>
      </c>
      <c r="AI111" s="147">
        <f t="shared" si="49"/>
        <v>119.34908161559729</v>
      </c>
      <c r="AJ111" s="147">
        <f t="shared" si="49"/>
        <v>103.98335142924739</v>
      </c>
      <c r="AK111" s="147">
        <f t="shared" si="49"/>
        <v>139.99844019779076</v>
      </c>
    </row>
    <row r="112" spans="1:37" ht="15.75" customHeight="1" x14ac:dyDescent="0.3">
      <c r="B112" t="s">
        <v>193</v>
      </c>
      <c r="C112">
        <v>29584</v>
      </c>
      <c r="D112">
        <v>28954</v>
      </c>
      <c r="E112">
        <v>25045</v>
      </c>
      <c r="F112">
        <v>21806</v>
      </c>
      <c r="G112">
        <v>16439</v>
      </c>
      <c r="H112">
        <v>14575</v>
      </c>
      <c r="I112">
        <v>136403</v>
      </c>
      <c r="M112" s="52" t="str">
        <f t="shared" si="50"/>
        <v>Total</v>
      </c>
      <c r="N112" s="278">
        <f>C376/C377</f>
        <v>4.8538568533551374E-2</v>
      </c>
      <c r="O112" s="278">
        <f t="shared" ref="O112:S112" si="54">D376/D377</f>
        <v>4.7506075138292567E-2</v>
      </c>
      <c r="P112" s="278">
        <f t="shared" si="54"/>
        <v>4.7953015451249636E-2</v>
      </c>
      <c r="Q112" s="278">
        <f t="shared" si="54"/>
        <v>5.1836090595108339E-2</v>
      </c>
      <c r="R112" s="278">
        <f t="shared" si="54"/>
        <v>5.1031862167525123E-2</v>
      </c>
      <c r="S112" s="278">
        <f t="shared" si="54"/>
        <v>5.5870775939432876E-2</v>
      </c>
      <c r="V112" s="70" t="str">
        <f t="shared" si="52"/>
        <v>Total</v>
      </c>
      <c r="W112" s="164">
        <f t="shared" si="52"/>
        <v>4.8538568533551374E-2</v>
      </c>
      <c r="X112" s="164">
        <f t="shared" si="45"/>
        <v>4.7506075138292567E-2</v>
      </c>
      <c r="Y112" s="164">
        <f t="shared" si="45"/>
        <v>4.7953015451249636E-2</v>
      </c>
      <c r="Z112" s="164">
        <f t="shared" si="45"/>
        <v>5.1836090595108339E-2</v>
      </c>
      <c r="AA112" s="164">
        <f t="shared" si="45"/>
        <v>5.1031862167525123E-2</v>
      </c>
      <c r="AB112" s="164">
        <f t="shared" si="45"/>
        <v>5.5870775939432876E-2</v>
      </c>
      <c r="AE112" s="52" t="str">
        <f t="shared" si="48"/>
        <v>Total</v>
      </c>
      <c r="AF112" s="269">
        <f t="shared" si="53"/>
        <v>100</v>
      </c>
      <c r="AG112" s="269">
        <f t="shared" si="49"/>
        <v>97.872839215385781</v>
      </c>
      <c r="AH112" s="269">
        <f t="shared" si="49"/>
        <v>98.793633393005848</v>
      </c>
      <c r="AI112" s="269">
        <f t="shared" si="49"/>
        <v>106.79361209277859</v>
      </c>
      <c r="AJ112" s="269">
        <f t="shared" si="49"/>
        <v>105.13672675009009</v>
      </c>
      <c r="AK112" s="269">
        <f t="shared" si="49"/>
        <v>115.10594075474897</v>
      </c>
    </row>
    <row r="113" spans="1:9" x14ac:dyDescent="0.3">
      <c r="B113" t="s">
        <v>194</v>
      </c>
      <c r="C113">
        <v>29924</v>
      </c>
      <c r="D113">
        <v>27604</v>
      </c>
      <c r="E113">
        <v>24899</v>
      </c>
      <c r="F113">
        <v>22166</v>
      </c>
      <c r="G113">
        <v>18845</v>
      </c>
      <c r="H113">
        <v>17003</v>
      </c>
      <c r="I113">
        <v>140441</v>
      </c>
    </row>
    <row r="114" spans="1:9" x14ac:dyDescent="0.3">
      <c r="B114" t="s">
        <v>195</v>
      </c>
      <c r="C114">
        <v>7202</v>
      </c>
      <c r="D114">
        <v>7067</v>
      </c>
      <c r="E114">
        <v>6479</v>
      </c>
      <c r="F114">
        <v>5862</v>
      </c>
      <c r="G114">
        <v>5138</v>
      </c>
      <c r="H114">
        <v>4879</v>
      </c>
      <c r="I114">
        <v>36627</v>
      </c>
    </row>
    <row r="115" spans="1:9" x14ac:dyDescent="0.3">
      <c r="B115" t="s">
        <v>196</v>
      </c>
      <c r="C115">
        <v>10098</v>
      </c>
      <c r="D115">
        <v>9574</v>
      </c>
      <c r="E115">
        <v>8302</v>
      </c>
      <c r="F115">
        <v>7351</v>
      </c>
      <c r="G115">
        <v>6275</v>
      </c>
      <c r="H115">
        <v>5642</v>
      </c>
      <c r="I115">
        <v>47242</v>
      </c>
    </row>
    <row r="116" spans="1:9" x14ac:dyDescent="0.3">
      <c r="B116" t="s">
        <v>197</v>
      </c>
      <c r="C116">
        <v>27588</v>
      </c>
      <c r="D116">
        <v>27478</v>
      </c>
      <c r="E116">
        <v>22693</v>
      </c>
      <c r="F116">
        <v>18729</v>
      </c>
      <c r="G116">
        <v>15226</v>
      </c>
      <c r="H116">
        <v>14758</v>
      </c>
      <c r="I116">
        <v>126472</v>
      </c>
    </row>
    <row r="117" spans="1:9" x14ac:dyDescent="0.3">
      <c r="B117" t="s">
        <v>198</v>
      </c>
      <c r="C117">
        <v>20408</v>
      </c>
      <c r="D117">
        <v>19461</v>
      </c>
      <c r="E117">
        <v>17834</v>
      </c>
      <c r="F117">
        <v>16126</v>
      </c>
      <c r="G117">
        <v>14081</v>
      </c>
      <c r="H117">
        <v>12453</v>
      </c>
      <c r="I117">
        <v>100363</v>
      </c>
    </row>
    <row r="118" spans="1:9" x14ac:dyDescent="0.3">
      <c r="B118" t="s">
        <v>199</v>
      </c>
      <c r="C118">
        <v>31913</v>
      </c>
      <c r="D118">
        <v>30787</v>
      </c>
      <c r="E118">
        <v>26488</v>
      </c>
      <c r="F118">
        <v>22233</v>
      </c>
      <c r="G118">
        <v>17726</v>
      </c>
      <c r="H118">
        <v>16194</v>
      </c>
      <c r="I118">
        <v>145341</v>
      </c>
    </row>
    <row r="119" spans="1:9" x14ac:dyDescent="0.3">
      <c r="B119" t="s">
        <v>200</v>
      </c>
      <c r="C119">
        <v>28810</v>
      </c>
      <c r="D119">
        <v>28251</v>
      </c>
      <c r="E119">
        <v>23959</v>
      </c>
      <c r="F119">
        <v>20296</v>
      </c>
      <c r="G119">
        <v>16951</v>
      </c>
      <c r="H119">
        <v>16055</v>
      </c>
      <c r="I119">
        <v>134322</v>
      </c>
    </row>
    <row r="120" spans="1:9" x14ac:dyDescent="0.3">
      <c r="B120" t="s">
        <v>202</v>
      </c>
      <c r="C120">
        <v>16642</v>
      </c>
      <c r="D120">
        <v>16039</v>
      </c>
      <c r="E120">
        <v>14257</v>
      </c>
      <c r="F120">
        <v>12459</v>
      </c>
      <c r="G120">
        <v>10415</v>
      </c>
      <c r="H120">
        <v>9437</v>
      </c>
      <c r="I120">
        <v>79249</v>
      </c>
    </row>
    <row r="121" spans="1:9" x14ac:dyDescent="0.3">
      <c r="B121" t="s">
        <v>93</v>
      </c>
      <c r="C121">
        <v>224729</v>
      </c>
      <c r="D121">
        <v>216536</v>
      </c>
      <c r="E121">
        <v>190152</v>
      </c>
      <c r="F121">
        <v>165374</v>
      </c>
      <c r="G121">
        <v>137179</v>
      </c>
      <c r="H121">
        <v>126435</v>
      </c>
      <c r="I121">
        <v>1060405</v>
      </c>
    </row>
    <row r="122" spans="1:9" x14ac:dyDescent="0.3">
      <c r="A122" t="s">
        <v>107</v>
      </c>
      <c r="B122" t="s">
        <v>188</v>
      </c>
      <c r="C122">
        <v>124571</v>
      </c>
      <c r="D122">
        <v>115045</v>
      </c>
      <c r="E122">
        <v>117368</v>
      </c>
      <c r="F122">
        <v>126327</v>
      </c>
      <c r="G122">
        <v>115419</v>
      </c>
      <c r="H122">
        <v>124825</v>
      </c>
      <c r="I122">
        <v>723555</v>
      </c>
    </row>
    <row r="123" spans="1:9" x14ac:dyDescent="0.3">
      <c r="B123" t="s">
        <v>189</v>
      </c>
      <c r="C123">
        <v>182183</v>
      </c>
      <c r="D123">
        <v>185754</v>
      </c>
      <c r="E123">
        <v>201692</v>
      </c>
      <c r="F123">
        <v>172185</v>
      </c>
      <c r="G123">
        <v>143232</v>
      </c>
      <c r="H123">
        <v>125305</v>
      </c>
      <c r="I123">
        <v>1010351</v>
      </c>
    </row>
    <row r="124" spans="1:9" x14ac:dyDescent="0.3">
      <c r="B124" t="s">
        <v>190</v>
      </c>
      <c r="C124">
        <v>56801</v>
      </c>
      <c r="D124">
        <v>58071</v>
      </c>
      <c r="E124">
        <v>57416</v>
      </c>
      <c r="F124">
        <v>56075</v>
      </c>
      <c r="G124">
        <v>52240</v>
      </c>
      <c r="H124">
        <v>51611</v>
      </c>
      <c r="I124">
        <v>332214</v>
      </c>
    </row>
    <row r="125" spans="1:9" x14ac:dyDescent="0.3">
      <c r="B125" t="s">
        <v>191</v>
      </c>
      <c r="C125">
        <v>97332</v>
      </c>
      <c r="D125">
        <v>112613</v>
      </c>
      <c r="E125">
        <v>133344</v>
      </c>
      <c r="F125">
        <v>141622</v>
      </c>
      <c r="G125">
        <v>146798</v>
      </c>
      <c r="H125">
        <v>169919</v>
      </c>
      <c r="I125">
        <v>801628</v>
      </c>
    </row>
    <row r="126" spans="1:9" x14ac:dyDescent="0.3">
      <c r="B126" t="s">
        <v>192</v>
      </c>
      <c r="C126">
        <v>69503</v>
      </c>
      <c r="D126">
        <v>55136</v>
      </c>
      <c r="E126">
        <v>60157</v>
      </c>
      <c r="F126">
        <v>63789</v>
      </c>
      <c r="G126">
        <v>58165</v>
      </c>
      <c r="H126">
        <v>53620</v>
      </c>
      <c r="I126">
        <v>360370</v>
      </c>
    </row>
    <row r="127" spans="1:9" x14ac:dyDescent="0.3">
      <c r="B127" t="s">
        <v>193</v>
      </c>
      <c r="C127">
        <v>85035</v>
      </c>
      <c r="D127">
        <v>84087</v>
      </c>
      <c r="E127">
        <v>84030</v>
      </c>
      <c r="F127">
        <v>95700</v>
      </c>
      <c r="G127">
        <v>82711</v>
      </c>
      <c r="H127">
        <v>83309</v>
      </c>
      <c r="I127">
        <v>514872</v>
      </c>
    </row>
    <row r="128" spans="1:9" x14ac:dyDescent="0.3">
      <c r="B128" t="s">
        <v>194</v>
      </c>
      <c r="C128">
        <v>45137</v>
      </c>
      <c r="D128">
        <v>43949</v>
      </c>
      <c r="E128">
        <v>44910</v>
      </c>
      <c r="F128">
        <v>45064</v>
      </c>
      <c r="G128">
        <v>43242</v>
      </c>
      <c r="H128">
        <v>41870</v>
      </c>
      <c r="I128">
        <v>264172</v>
      </c>
    </row>
    <row r="129" spans="1:37" x14ac:dyDescent="0.3">
      <c r="B129" t="s">
        <v>195</v>
      </c>
      <c r="C129">
        <v>57842</v>
      </c>
      <c r="D129">
        <v>57875</v>
      </c>
      <c r="E129">
        <v>57488</v>
      </c>
      <c r="F129">
        <v>57445</v>
      </c>
      <c r="G129">
        <v>56117</v>
      </c>
      <c r="H129">
        <v>52190</v>
      </c>
      <c r="I129">
        <v>338957</v>
      </c>
    </row>
    <row r="130" spans="1:37" x14ac:dyDescent="0.3">
      <c r="B130" t="s">
        <v>196</v>
      </c>
      <c r="C130">
        <v>42321</v>
      </c>
      <c r="D130">
        <v>40026</v>
      </c>
      <c r="E130">
        <v>38418</v>
      </c>
      <c r="F130">
        <v>40561</v>
      </c>
      <c r="G130">
        <v>43146</v>
      </c>
      <c r="H130">
        <v>45162</v>
      </c>
      <c r="I130">
        <v>249634</v>
      </c>
    </row>
    <row r="131" spans="1:37" x14ac:dyDescent="0.3">
      <c r="B131" t="s">
        <v>197</v>
      </c>
      <c r="C131">
        <v>160489</v>
      </c>
      <c r="D131">
        <v>170835</v>
      </c>
      <c r="E131">
        <v>170318</v>
      </c>
      <c r="F131">
        <v>163308</v>
      </c>
      <c r="G131">
        <v>157004</v>
      </c>
      <c r="H131">
        <v>162791</v>
      </c>
      <c r="I131">
        <v>984745</v>
      </c>
    </row>
    <row r="132" spans="1:37" x14ac:dyDescent="0.3">
      <c r="B132" t="s">
        <v>198</v>
      </c>
      <c r="C132">
        <v>313105</v>
      </c>
      <c r="D132">
        <v>300506</v>
      </c>
      <c r="E132">
        <v>302083</v>
      </c>
      <c r="F132">
        <v>313005</v>
      </c>
      <c r="G132">
        <v>319925</v>
      </c>
      <c r="H132">
        <v>320196</v>
      </c>
      <c r="I132">
        <v>1868820</v>
      </c>
      <c r="AE132" s="497"/>
      <c r="AF132" s="497"/>
      <c r="AG132" s="497"/>
      <c r="AH132" s="497"/>
      <c r="AI132" s="497"/>
      <c r="AJ132" s="497"/>
      <c r="AK132" s="497"/>
    </row>
    <row r="133" spans="1:37" ht="33" customHeight="1" x14ac:dyDescent="0.3">
      <c r="B133" t="s">
        <v>199</v>
      </c>
      <c r="C133">
        <v>157548</v>
      </c>
      <c r="D133">
        <v>168839</v>
      </c>
      <c r="E133">
        <v>168657</v>
      </c>
      <c r="F133">
        <v>167866</v>
      </c>
      <c r="G133">
        <v>160921</v>
      </c>
      <c r="H133">
        <v>158871</v>
      </c>
      <c r="I133">
        <v>982702</v>
      </c>
      <c r="M133" s="497" t="s">
        <v>425</v>
      </c>
      <c r="N133" s="497"/>
      <c r="O133" s="497"/>
      <c r="P133" s="497"/>
      <c r="Q133" s="497"/>
      <c r="R133" s="497"/>
      <c r="S133" s="497"/>
      <c r="AE133" s="279"/>
      <c r="AF133" s="280">
        <v>2008</v>
      </c>
      <c r="AG133" s="280">
        <v>2009</v>
      </c>
      <c r="AH133" s="280">
        <v>2010</v>
      </c>
      <c r="AI133" s="280">
        <v>2011</v>
      </c>
      <c r="AJ133" s="280">
        <v>2012</v>
      </c>
      <c r="AK133" s="280">
        <v>2013</v>
      </c>
    </row>
    <row r="134" spans="1:37" ht="45" customHeight="1" x14ac:dyDescent="0.35">
      <c r="B134" t="s">
        <v>200</v>
      </c>
      <c r="C134">
        <v>118175</v>
      </c>
      <c r="D134">
        <v>115495</v>
      </c>
      <c r="E134">
        <v>110460</v>
      </c>
      <c r="F134">
        <v>109311</v>
      </c>
      <c r="G134">
        <v>106003</v>
      </c>
      <c r="H134">
        <v>117917</v>
      </c>
      <c r="I134">
        <v>677361</v>
      </c>
      <c r="M134" s="52"/>
      <c r="N134" s="69">
        <v>2008</v>
      </c>
      <c r="O134" s="69">
        <v>2009</v>
      </c>
      <c r="P134" s="69">
        <v>2010</v>
      </c>
      <c r="Q134" s="69">
        <v>2011</v>
      </c>
      <c r="R134" s="69">
        <v>2012</v>
      </c>
      <c r="S134" s="69">
        <v>2013</v>
      </c>
      <c r="AE134" s="281" t="s">
        <v>452</v>
      </c>
      <c r="AF134" s="282">
        <f>N20</f>
        <v>221952609611.68146</v>
      </c>
      <c r="AG134" s="282">
        <f t="shared" ref="AG134:AK134" si="55">O20</f>
        <v>227259272388.63812</v>
      </c>
      <c r="AH134" s="282">
        <f t="shared" si="55"/>
        <v>238326402138.60779</v>
      </c>
      <c r="AI134" s="282">
        <f t="shared" si="55"/>
        <v>234050160143.84778</v>
      </c>
      <c r="AJ134" s="282">
        <f t="shared" si="55"/>
        <v>210100459782.76154</v>
      </c>
      <c r="AK134" s="282">
        <f t="shared" si="55"/>
        <v>227872890568.04099</v>
      </c>
    </row>
    <row r="135" spans="1:37" ht="45" customHeight="1" x14ac:dyDescent="0.35">
      <c r="B135" t="s">
        <v>202</v>
      </c>
      <c r="C135">
        <v>105353</v>
      </c>
      <c r="D135">
        <v>105238</v>
      </c>
      <c r="E135">
        <v>102924</v>
      </c>
      <c r="F135">
        <v>108456</v>
      </c>
      <c r="G135">
        <v>111345</v>
      </c>
      <c r="H135">
        <v>109609</v>
      </c>
      <c r="I135">
        <v>642925</v>
      </c>
      <c r="M135" s="70" t="s">
        <v>425</v>
      </c>
      <c r="N135" s="283">
        <f t="shared" ref="N135:S135" si="56">N20</f>
        <v>221952609611.68146</v>
      </c>
      <c r="O135" s="283">
        <f t="shared" si="56"/>
        <v>227259272388.63812</v>
      </c>
      <c r="P135" s="283">
        <f t="shared" si="56"/>
        <v>238326402138.60779</v>
      </c>
      <c r="Q135" s="283">
        <f t="shared" si="56"/>
        <v>234050160143.84778</v>
      </c>
      <c r="R135" s="283">
        <f t="shared" si="56"/>
        <v>210100459782.76154</v>
      </c>
      <c r="S135" s="283">
        <f t="shared" si="56"/>
        <v>227872890568.04099</v>
      </c>
      <c r="AE135" s="284" t="s">
        <v>433</v>
      </c>
      <c r="AF135" s="285">
        <f>AF38</f>
        <v>100</v>
      </c>
      <c r="AG135" s="285">
        <f t="shared" ref="AG135:AK135" si="57">AG38</f>
        <v>96.793281683759588</v>
      </c>
      <c r="AH135" s="285">
        <f t="shared" si="57"/>
        <v>106.29762561327645</v>
      </c>
      <c r="AI135" s="285">
        <f t="shared" si="57"/>
        <v>102.61408021009727</v>
      </c>
      <c r="AJ135" s="285">
        <f t="shared" si="57"/>
        <v>88.253471505132069</v>
      </c>
      <c r="AK135" s="285">
        <f t="shared" si="57"/>
        <v>90.284754712485494</v>
      </c>
    </row>
    <row r="136" spans="1:37" ht="45" customHeight="1" x14ac:dyDescent="0.35">
      <c r="B136" t="s">
        <v>93</v>
      </c>
      <c r="C136">
        <v>104198</v>
      </c>
      <c r="D136">
        <v>103727</v>
      </c>
      <c r="E136">
        <v>101641</v>
      </c>
      <c r="F136">
        <v>102108</v>
      </c>
      <c r="G136">
        <v>97122</v>
      </c>
      <c r="H136">
        <v>97799</v>
      </c>
      <c r="I136">
        <v>606595</v>
      </c>
      <c r="M136" s="73" t="s">
        <v>6</v>
      </c>
      <c r="N136" s="286">
        <f t="shared" ref="N136:S136" si="58">N38</f>
        <v>159209.89895306571</v>
      </c>
      <c r="O136" s="286">
        <f t="shared" si="58"/>
        <v>154104.48596206988</v>
      </c>
      <c r="P136" s="286">
        <f t="shared" si="58"/>
        <v>169236.34232840553</v>
      </c>
      <c r="Q136" s="286">
        <f t="shared" si="58"/>
        <v>163371.77341411368</v>
      </c>
      <c r="R136" s="286">
        <f t="shared" si="58"/>
        <v>140508.26280589341</v>
      </c>
      <c r="S136" s="286">
        <f t="shared" si="58"/>
        <v>143742.26674777138</v>
      </c>
      <c r="AE136" s="281" t="s">
        <v>435</v>
      </c>
      <c r="AF136" s="287">
        <f>AF56</f>
        <v>100</v>
      </c>
      <c r="AG136" s="287">
        <f t="shared" ref="AG136:AK136" si="59">AG56</f>
        <v>95.14228923941215</v>
      </c>
      <c r="AH136" s="287">
        <f t="shared" si="59"/>
        <v>93.016036820211085</v>
      </c>
      <c r="AI136" s="287">
        <f t="shared" si="59"/>
        <v>88.8068866248109</v>
      </c>
      <c r="AJ136" s="287">
        <f t="shared" si="59"/>
        <v>87.84934152595973</v>
      </c>
      <c r="AK136" s="287">
        <f t="shared" si="59"/>
        <v>87.630054358119324</v>
      </c>
    </row>
    <row r="137" spans="1:37" ht="45" customHeight="1" x14ac:dyDescent="0.35">
      <c r="A137" t="s">
        <v>438</v>
      </c>
      <c r="C137">
        <v>597004</v>
      </c>
      <c r="D137">
        <v>569418</v>
      </c>
      <c r="E137">
        <v>433728</v>
      </c>
      <c r="F137">
        <v>376652</v>
      </c>
      <c r="G137">
        <v>312374</v>
      </c>
      <c r="H137">
        <v>286700</v>
      </c>
      <c r="I137">
        <v>2575876</v>
      </c>
      <c r="AE137" s="284" t="s">
        <v>437</v>
      </c>
      <c r="AF137" s="285">
        <f>AF74</f>
        <v>100</v>
      </c>
      <c r="AG137" s="285">
        <f t="shared" ref="AG137:AK137" si="60">AG74</f>
        <v>101.97835270620264</v>
      </c>
      <c r="AH137" s="285">
        <f t="shared" si="60"/>
        <v>111.34584796345627</v>
      </c>
      <c r="AI137" s="285">
        <f t="shared" si="60"/>
        <v>115.21712650196612</v>
      </c>
      <c r="AJ137" s="285">
        <f t="shared" si="60"/>
        <v>103.79371567940042</v>
      </c>
      <c r="AK137" s="285">
        <f t="shared" si="60"/>
        <v>111.02596269450986</v>
      </c>
    </row>
    <row r="138" spans="1:37" ht="45" customHeight="1" x14ac:dyDescent="0.35">
      <c r="A138" t="s">
        <v>439</v>
      </c>
      <c r="C138">
        <v>4420934.4586667363</v>
      </c>
      <c r="D138">
        <v>5338477.3391182022</v>
      </c>
      <c r="E138">
        <v>2129215.7288102582</v>
      </c>
      <c r="F138">
        <v>4447967.0433215927</v>
      </c>
      <c r="G138">
        <v>1256973.2837103256</v>
      </c>
      <c r="H138">
        <v>3295058.2899026019</v>
      </c>
      <c r="I138">
        <v>20888626.143529713</v>
      </c>
      <c r="AE138" s="281" t="s">
        <v>449</v>
      </c>
      <c r="AF138" s="287">
        <f>AF93</f>
        <v>100</v>
      </c>
      <c r="AG138" s="287">
        <f t="shared" ref="AG138:AK138" si="61">AG93</f>
        <v>117.80614478902928</v>
      </c>
      <c r="AH138" s="287">
        <f t="shared" si="61"/>
        <v>121.74145441470569</v>
      </c>
      <c r="AI138" s="287">
        <f t="shared" si="61"/>
        <v>110.46236504716413</v>
      </c>
      <c r="AJ138" s="287">
        <f t="shared" si="61"/>
        <v>104.9651593559333</v>
      </c>
      <c r="AK138" s="287">
        <f t="shared" si="61"/>
        <v>105.09950134727704</v>
      </c>
    </row>
    <row r="139" spans="1:37" ht="45" customHeight="1" x14ac:dyDescent="0.35">
      <c r="A139" t="s">
        <v>440</v>
      </c>
      <c r="C139">
        <v>449458</v>
      </c>
      <c r="D139">
        <v>433072</v>
      </c>
      <c r="E139">
        <v>380304</v>
      </c>
      <c r="F139">
        <v>330748</v>
      </c>
      <c r="G139">
        <v>274358</v>
      </c>
      <c r="H139">
        <v>252870</v>
      </c>
      <c r="I139">
        <v>2120810</v>
      </c>
      <c r="AE139" s="284" t="s">
        <v>451</v>
      </c>
      <c r="AF139" s="285">
        <f>AF112</f>
        <v>100</v>
      </c>
      <c r="AG139" s="285">
        <f t="shared" ref="AG139:AK139" si="62">AG112</f>
        <v>97.872839215385781</v>
      </c>
      <c r="AH139" s="285">
        <f t="shared" si="62"/>
        <v>98.793633393005848</v>
      </c>
      <c r="AI139" s="285">
        <f t="shared" si="62"/>
        <v>106.79361209277859</v>
      </c>
      <c r="AJ139" s="285">
        <f t="shared" si="62"/>
        <v>105.13672675009009</v>
      </c>
      <c r="AK139" s="285">
        <f t="shared" si="62"/>
        <v>115.10594075474897</v>
      </c>
    </row>
    <row r="140" spans="1:37" ht="29.25" customHeight="1" x14ac:dyDescent="0.3">
      <c r="A140" t="s">
        <v>441</v>
      </c>
      <c r="C140">
        <v>1719593</v>
      </c>
      <c r="D140">
        <v>1717196</v>
      </c>
      <c r="E140">
        <v>1750906</v>
      </c>
      <c r="F140">
        <v>1762822</v>
      </c>
      <c r="G140">
        <v>1693390</v>
      </c>
      <c r="H140">
        <v>1714994</v>
      </c>
      <c r="I140">
        <v>10358901</v>
      </c>
      <c r="AE140" t="s">
        <v>453</v>
      </c>
    </row>
    <row r="143" spans="1:37" ht="15" customHeight="1" x14ac:dyDescent="0.3">
      <c r="A143" t="s">
        <v>106</v>
      </c>
      <c r="B143" t="s">
        <v>93</v>
      </c>
      <c r="M143" s="498" t="s">
        <v>454</v>
      </c>
      <c r="N143" s="498"/>
      <c r="O143" s="498"/>
      <c r="P143" s="498"/>
      <c r="Q143" s="498"/>
      <c r="R143" s="498"/>
      <c r="S143" s="498"/>
      <c r="V143" s="497" t="s">
        <v>450</v>
      </c>
      <c r="W143" s="497"/>
      <c r="X143" s="497"/>
      <c r="Y143" s="497"/>
      <c r="Z143" s="497"/>
      <c r="AA143" s="497"/>
      <c r="AB143" s="497"/>
      <c r="AE143" s="499" t="s">
        <v>455</v>
      </c>
      <c r="AF143" s="499"/>
      <c r="AG143" s="499"/>
      <c r="AH143" s="499"/>
      <c r="AI143" s="499"/>
      <c r="AJ143" s="499"/>
      <c r="AK143" s="499"/>
    </row>
    <row r="144" spans="1:37" ht="18" customHeight="1" x14ac:dyDescent="0.3">
      <c r="M144" s="250" t="s">
        <v>180</v>
      </c>
      <c r="N144" s="251">
        <v>2008</v>
      </c>
      <c r="O144" s="251">
        <v>2009</v>
      </c>
      <c r="P144" s="251">
        <v>2010</v>
      </c>
      <c r="Q144" s="251">
        <v>2011</v>
      </c>
      <c r="R144" s="251">
        <v>2012</v>
      </c>
      <c r="S144" s="251">
        <v>2013</v>
      </c>
      <c r="V144" s="52"/>
      <c r="W144" s="69">
        <f>N144</f>
        <v>2008</v>
      </c>
      <c r="X144" s="69">
        <f t="shared" ref="X144:AB159" si="63">O144</f>
        <v>2009</v>
      </c>
      <c r="Y144" s="69">
        <f t="shared" si="63"/>
        <v>2010</v>
      </c>
      <c r="Z144" s="69">
        <f t="shared" si="63"/>
        <v>2011</v>
      </c>
      <c r="AA144" s="69">
        <f t="shared" si="63"/>
        <v>2012</v>
      </c>
      <c r="AB144" s="69">
        <f t="shared" si="63"/>
        <v>2013</v>
      </c>
      <c r="AE144" s="262" t="s">
        <v>180</v>
      </c>
      <c r="AF144" s="251">
        <f>W144</f>
        <v>2008</v>
      </c>
      <c r="AG144" s="251">
        <f t="shared" ref="AG144:AK144" si="64">X144</f>
        <v>2009</v>
      </c>
      <c r="AH144" s="251">
        <f t="shared" si="64"/>
        <v>2010</v>
      </c>
      <c r="AI144" s="251">
        <f t="shared" si="64"/>
        <v>2011</v>
      </c>
      <c r="AJ144" s="251">
        <f t="shared" si="64"/>
        <v>2012</v>
      </c>
      <c r="AK144" s="251">
        <f t="shared" si="64"/>
        <v>2013</v>
      </c>
    </row>
    <row r="145" spans="1:37" ht="18" customHeight="1" x14ac:dyDescent="0.3">
      <c r="C145" t="s">
        <v>84</v>
      </c>
      <c r="M145" s="252" t="str">
        <f>MID(B277,3,99)</f>
        <v>Agriculture, forrestry and fishing</v>
      </c>
      <c r="N145" s="288">
        <f>C277</f>
        <v>2295</v>
      </c>
      <c r="O145" s="288">
        <f t="shared" ref="O145:S158" si="65">D277</f>
        <v>2149</v>
      </c>
      <c r="P145" s="288">
        <f t="shared" si="65"/>
        <v>1922</v>
      </c>
      <c r="Q145" s="288">
        <f t="shared" si="65"/>
        <v>1705</v>
      </c>
      <c r="R145" s="288">
        <f t="shared" si="65"/>
        <v>1403</v>
      </c>
      <c r="S145" s="288">
        <f t="shared" si="65"/>
        <v>1287</v>
      </c>
      <c r="V145" s="70" t="str">
        <f>M145</f>
        <v>Agriculture, forrestry and fishing</v>
      </c>
      <c r="W145" s="164">
        <f>N145</f>
        <v>2295</v>
      </c>
      <c r="X145" s="164">
        <f t="shared" si="63"/>
        <v>2149</v>
      </c>
      <c r="Y145" s="164">
        <f t="shared" si="63"/>
        <v>1922</v>
      </c>
      <c r="Z145" s="164">
        <f t="shared" si="63"/>
        <v>1705</v>
      </c>
      <c r="AA145" s="164">
        <f t="shared" si="63"/>
        <v>1403</v>
      </c>
      <c r="AB145" s="164">
        <f t="shared" si="63"/>
        <v>1287</v>
      </c>
      <c r="AE145" s="254" t="str">
        <f t="shared" ref="AE145:AE159" si="66">V145</f>
        <v>Agriculture, forrestry and fishing</v>
      </c>
      <c r="AF145" s="255">
        <f t="shared" ref="AF145:AK159" si="67">W145*100/$W145</f>
        <v>100</v>
      </c>
      <c r="AG145" s="255">
        <f t="shared" si="67"/>
        <v>93.63834422657952</v>
      </c>
      <c r="AH145" s="255">
        <f t="shared" si="67"/>
        <v>83.747276688453155</v>
      </c>
      <c r="AI145" s="255">
        <f t="shared" si="67"/>
        <v>74.291938997821347</v>
      </c>
      <c r="AJ145" s="255">
        <f t="shared" si="67"/>
        <v>61.132897603485837</v>
      </c>
      <c r="AK145" s="255">
        <f t="shared" si="67"/>
        <v>56.078431372549019</v>
      </c>
    </row>
    <row r="146" spans="1:37" ht="18" customHeight="1" x14ac:dyDescent="0.3">
      <c r="A146" t="s">
        <v>101</v>
      </c>
      <c r="B146" t="s">
        <v>92</v>
      </c>
      <c r="C146" t="s">
        <v>456</v>
      </c>
      <c r="D146" t="s">
        <v>457</v>
      </c>
      <c r="E146" t="s">
        <v>458</v>
      </c>
      <c r="F146" t="s">
        <v>459</v>
      </c>
      <c r="G146" t="s">
        <v>460</v>
      </c>
      <c r="H146" t="s">
        <v>461</v>
      </c>
      <c r="I146" t="s">
        <v>136</v>
      </c>
      <c r="M146" s="256" t="str">
        <f t="shared" ref="M146:M158" si="68">MID(B278,3,99)</f>
        <v>Mining and quarrying</v>
      </c>
      <c r="N146" s="289">
        <f t="shared" ref="N146:N158" si="69">C278</f>
        <v>753</v>
      </c>
      <c r="O146" s="289">
        <f t="shared" si="65"/>
        <v>842</v>
      </c>
      <c r="P146" s="289">
        <f t="shared" si="65"/>
        <v>836</v>
      </c>
      <c r="Q146" s="289">
        <f t="shared" si="65"/>
        <v>698</v>
      </c>
      <c r="R146" s="289">
        <f t="shared" si="65"/>
        <v>526</v>
      </c>
      <c r="S146" s="289">
        <f t="shared" si="65"/>
        <v>501</v>
      </c>
      <c r="V146" s="70" t="str">
        <f t="shared" ref="V146:W159" si="70">M146</f>
        <v>Mining and quarrying</v>
      </c>
      <c r="W146" s="164">
        <f t="shared" si="70"/>
        <v>753</v>
      </c>
      <c r="X146" s="164">
        <f t="shared" si="63"/>
        <v>842</v>
      </c>
      <c r="Y146" s="164">
        <f t="shared" si="63"/>
        <v>836</v>
      </c>
      <c r="Z146" s="164">
        <f t="shared" si="63"/>
        <v>698</v>
      </c>
      <c r="AA146" s="164">
        <f t="shared" si="63"/>
        <v>526</v>
      </c>
      <c r="AB146" s="164">
        <f t="shared" si="63"/>
        <v>501</v>
      </c>
      <c r="AE146" s="258" t="str">
        <f t="shared" si="66"/>
        <v>Mining and quarrying</v>
      </c>
      <c r="AF146" s="259">
        <f t="shared" si="67"/>
        <v>100</v>
      </c>
      <c r="AG146" s="259">
        <f t="shared" si="67"/>
        <v>111.81938911022576</v>
      </c>
      <c r="AH146" s="259">
        <f t="shared" si="67"/>
        <v>111.02257636122178</v>
      </c>
      <c r="AI146" s="259">
        <f t="shared" si="67"/>
        <v>92.695883134130142</v>
      </c>
      <c r="AJ146" s="259">
        <f t="shared" si="67"/>
        <v>69.853917662682605</v>
      </c>
      <c r="AK146" s="259">
        <f t="shared" si="67"/>
        <v>66.533864541832671</v>
      </c>
    </row>
    <row r="147" spans="1:37" ht="18" customHeight="1" x14ac:dyDescent="0.3">
      <c r="A147" t="s">
        <v>342</v>
      </c>
      <c r="B147" t="s">
        <v>188</v>
      </c>
      <c r="C147">
        <v>2837</v>
      </c>
      <c r="D147">
        <v>2628</v>
      </c>
      <c r="E147">
        <v>2324</v>
      </c>
      <c r="F147">
        <v>2023</v>
      </c>
      <c r="G147">
        <v>1636</v>
      </c>
      <c r="H147">
        <v>1486</v>
      </c>
      <c r="I147">
        <v>12934</v>
      </c>
      <c r="M147" s="252" t="str">
        <f t="shared" si="68"/>
        <v>Manufacturing</v>
      </c>
      <c r="N147" s="288">
        <f t="shared" si="69"/>
        <v>18481</v>
      </c>
      <c r="O147" s="288">
        <f t="shared" si="65"/>
        <v>17263</v>
      </c>
      <c r="P147" s="288">
        <f t="shared" si="65"/>
        <v>16371</v>
      </c>
      <c r="Q147" s="288">
        <f t="shared" si="65"/>
        <v>14881</v>
      </c>
      <c r="R147" s="288">
        <f t="shared" si="65"/>
        <v>13130</v>
      </c>
      <c r="S147" s="288">
        <f t="shared" si="65"/>
        <v>12582</v>
      </c>
      <c r="V147" s="70" t="str">
        <f t="shared" si="70"/>
        <v>Manufacturing</v>
      </c>
      <c r="W147" s="164">
        <f t="shared" si="70"/>
        <v>18481</v>
      </c>
      <c r="X147" s="164">
        <f t="shared" si="63"/>
        <v>17263</v>
      </c>
      <c r="Y147" s="164">
        <f t="shared" si="63"/>
        <v>16371</v>
      </c>
      <c r="Z147" s="164">
        <f t="shared" si="63"/>
        <v>14881</v>
      </c>
      <c r="AA147" s="164">
        <f t="shared" si="63"/>
        <v>13130</v>
      </c>
      <c r="AB147" s="164">
        <f t="shared" si="63"/>
        <v>12582</v>
      </c>
      <c r="AE147" s="254" t="str">
        <f t="shared" si="66"/>
        <v>Manufacturing</v>
      </c>
      <c r="AF147" s="255">
        <f t="shared" si="67"/>
        <v>100</v>
      </c>
      <c r="AG147" s="255">
        <f t="shared" si="67"/>
        <v>93.409447540717494</v>
      </c>
      <c r="AH147" s="255">
        <f t="shared" si="67"/>
        <v>88.582868892375956</v>
      </c>
      <c r="AI147" s="255">
        <f t="shared" si="67"/>
        <v>80.520534603105887</v>
      </c>
      <c r="AJ147" s="255">
        <f t="shared" si="67"/>
        <v>71.045939072561012</v>
      </c>
      <c r="AK147" s="255">
        <f t="shared" si="67"/>
        <v>68.080731562144905</v>
      </c>
    </row>
    <row r="148" spans="1:37" ht="18" customHeight="1" x14ac:dyDescent="0.3">
      <c r="B148" t="s">
        <v>189</v>
      </c>
      <c r="C148">
        <v>850</v>
      </c>
      <c r="D148">
        <v>946</v>
      </c>
      <c r="E148">
        <v>923</v>
      </c>
      <c r="F148">
        <v>787</v>
      </c>
      <c r="G148">
        <v>616</v>
      </c>
      <c r="H148">
        <v>586</v>
      </c>
      <c r="I148">
        <v>4708</v>
      </c>
      <c r="M148" s="256" t="str">
        <f t="shared" si="68"/>
        <v>Electricity and gas</v>
      </c>
      <c r="N148" s="289">
        <f t="shared" si="69"/>
        <v>265</v>
      </c>
      <c r="O148" s="289">
        <f t="shared" si="65"/>
        <v>288</v>
      </c>
      <c r="P148" s="289">
        <f t="shared" si="65"/>
        <v>304</v>
      </c>
      <c r="Q148" s="289">
        <f t="shared" si="65"/>
        <v>337</v>
      </c>
      <c r="R148" s="289">
        <f t="shared" si="65"/>
        <v>363</v>
      </c>
      <c r="S148" s="289">
        <f t="shared" si="65"/>
        <v>434</v>
      </c>
      <c r="V148" s="70" t="str">
        <f t="shared" si="70"/>
        <v>Electricity and gas</v>
      </c>
      <c r="W148" s="164">
        <f t="shared" si="70"/>
        <v>265</v>
      </c>
      <c r="X148" s="164">
        <f t="shared" si="63"/>
        <v>288</v>
      </c>
      <c r="Y148" s="164">
        <f t="shared" si="63"/>
        <v>304</v>
      </c>
      <c r="Z148" s="164">
        <f t="shared" si="63"/>
        <v>337</v>
      </c>
      <c r="AA148" s="164">
        <f t="shared" si="63"/>
        <v>363</v>
      </c>
      <c r="AB148" s="164">
        <f t="shared" si="63"/>
        <v>434</v>
      </c>
      <c r="AE148" s="258" t="str">
        <f t="shared" si="66"/>
        <v>Electricity and gas</v>
      </c>
      <c r="AF148" s="259">
        <f>W148*100/$W148</f>
        <v>100</v>
      </c>
      <c r="AG148" s="259">
        <f t="shared" si="67"/>
        <v>108.67924528301887</v>
      </c>
      <c r="AH148" s="259">
        <f t="shared" si="67"/>
        <v>114.71698113207547</v>
      </c>
      <c r="AI148" s="259">
        <f t="shared" si="67"/>
        <v>127.16981132075472</v>
      </c>
      <c r="AJ148" s="259">
        <f t="shared" si="67"/>
        <v>136.98113207547169</v>
      </c>
      <c r="AK148" s="259">
        <f t="shared" si="67"/>
        <v>163.77358490566039</v>
      </c>
    </row>
    <row r="149" spans="1:37" ht="18" customHeight="1" x14ac:dyDescent="0.3">
      <c r="B149" t="s">
        <v>190</v>
      </c>
      <c r="C149">
        <v>21278</v>
      </c>
      <c r="D149">
        <v>19855</v>
      </c>
      <c r="E149">
        <v>18556</v>
      </c>
      <c r="F149">
        <v>16680</v>
      </c>
      <c r="G149">
        <v>14674</v>
      </c>
      <c r="H149">
        <v>13894</v>
      </c>
      <c r="I149">
        <v>104937</v>
      </c>
      <c r="M149" s="252" t="str">
        <f t="shared" si="68"/>
        <v>Water and waste</v>
      </c>
      <c r="N149" s="288">
        <f t="shared" si="69"/>
        <v>766</v>
      </c>
      <c r="O149" s="288">
        <f t="shared" si="65"/>
        <v>779</v>
      </c>
      <c r="P149" s="288">
        <f t="shared" si="65"/>
        <v>763</v>
      </c>
      <c r="Q149" s="288">
        <f t="shared" si="65"/>
        <v>725</v>
      </c>
      <c r="R149" s="288">
        <f t="shared" si="65"/>
        <v>661</v>
      </c>
      <c r="S149" s="288">
        <f t="shared" si="65"/>
        <v>635</v>
      </c>
      <c r="V149" s="70" t="str">
        <f t="shared" si="70"/>
        <v>Water and waste</v>
      </c>
      <c r="W149" s="164">
        <f t="shared" si="70"/>
        <v>766</v>
      </c>
      <c r="X149" s="164">
        <f t="shared" si="63"/>
        <v>779</v>
      </c>
      <c r="Y149" s="164">
        <f t="shared" si="63"/>
        <v>763</v>
      </c>
      <c r="Z149" s="164">
        <f t="shared" si="63"/>
        <v>725</v>
      </c>
      <c r="AA149" s="164">
        <f t="shared" si="63"/>
        <v>661</v>
      </c>
      <c r="AB149" s="164">
        <f t="shared" si="63"/>
        <v>635</v>
      </c>
      <c r="AE149" s="254" t="str">
        <f t="shared" si="66"/>
        <v>Water and waste</v>
      </c>
      <c r="AF149" s="255">
        <f t="shared" ref="AF149:AF159" si="71">W149*100/$W149</f>
        <v>100</v>
      </c>
      <c r="AG149" s="255">
        <f t="shared" si="67"/>
        <v>101.69712793733682</v>
      </c>
      <c r="AH149" s="255">
        <f t="shared" si="67"/>
        <v>99.608355091383814</v>
      </c>
      <c r="AI149" s="255">
        <f t="shared" si="67"/>
        <v>94.647519582245437</v>
      </c>
      <c r="AJ149" s="255">
        <f t="shared" si="67"/>
        <v>86.292428198433427</v>
      </c>
      <c r="AK149" s="255">
        <f t="shared" si="67"/>
        <v>82.898172323759795</v>
      </c>
    </row>
    <row r="150" spans="1:37" ht="18" customHeight="1" x14ac:dyDescent="0.3">
      <c r="B150" t="s">
        <v>191</v>
      </c>
      <c r="C150">
        <v>398</v>
      </c>
      <c r="D150">
        <v>413</v>
      </c>
      <c r="E150">
        <v>425</v>
      </c>
      <c r="F150">
        <v>464</v>
      </c>
      <c r="G150">
        <v>502</v>
      </c>
      <c r="H150">
        <v>568</v>
      </c>
      <c r="I150">
        <v>2770</v>
      </c>
      <c r="M150" s="256" t="str">
        <f t="shared" si="68"/>
        <v>Construction</v>
      </c>
      <c r="N150" s="289">
        <f t="shared" si="69"/>
        <v>29584</v>
      </c>
      <c r="O150" s="289">
        <f t="shared" si="65"/>
        <v>28954</v>
      </c>
      <c r="P150" s="289">
        <f t="shared" si="65"/>
        <v>25045</v>
      </c>
      <c r="Q150" s="289">
        <f t="shared" si="65"/>
        <v>21806</v>
      </c>
      <c r="R150" s="289">
        <f t="shared" si="65"/>
        <v>16439</v>
      </c>
      <c r="S150" s="289">
        <f t="shared" si="65"/>
        <v>14575</v>
      </c>
      <c r="V150" s="70" t="str">
        <f t="shared" si="70"/>
        <v>Construction</v>
      </c>
      <c r="W150" s="164">
        <f t="shared" si="70"/>
        <v>29584</v>
      </c>
      <c r="X150" s="164">
        <f t="shared" si="63"/>
        <v>28954</v>
      </c>
      <c r="Y150" s="164">
        <f t="shared" si="63"/>
        <v>25045</v>
      </c>
      <c r="Z150" s="164">
        <f t="shared" si="63"/>
        <v>21806</v>
      </c>
      <c r="AA150" s="164">
        <f t="shared" si="63"/>
        <v>16439</v>
      </c>
      <c r="AB150" s="164">
        <f t="shared" si="63"/>
        <v>14575</v>
      </c>
      <c r="AE150" s="258" t="str">
        <f t="shared" si="66"/>
        <v>Construction</v>
      </c>
      <c r="AF150" s="259">
        <f t="shared" si="71"/>
        <v>100</v>
      </c>
      <c r="AG150" s="259">
        <f t="shared" si="67"/>
        <v>97.870470524607896</v>
      </c>
      <c r="AH150" s="259">
        <f t="shared" si="67"/>
        <v>84.657247160627364</v>
      </c>
      <c r="AI150" s="259">
        <f t="shared" si="67"/>
        <v>73.708761492698756</v>
      </c>
      <c r="AJ150" s="259">
        <f t="shared" si="67"/>
        <v>55.56719848566793</v>
      </c>
      <c r="AK150" s="259">
        <f t="shared" si="67"/>
        <v>49.266495402920498</v>
      </c>
    </row>
    <row r="151" spans="1:37" ht="18" customHeight="1" x14ac:dyDescent="0.3">
      <c r="B151" t="s">
        <v>192</v>
      </c>
      <c r="C151">
        <v>909</v>
      </c>
      <c r="D151">
        <v>918</v>
      </c>
      <c r="E151">
        <v>893</v>
      </c>
      <c r="F151">
        <v>843</v>
      </c>
      <c r="G151">
        <v>770</v>
      </c>
      <c r="H151">
        <v>732</v>
      </c>
      <c r="I151">
        <v>5065</v>
      </c>
      <c r="M151" s="252" t="str">
        <f t="shared" si="68"/>
        <v>Distribution</v>
      </c>
      <c r="N151" s="288">
        <f t="shared" si="69"/>
        <v>29924</v>
      </c>
      <c r="O151" s="288">
        <f t="shared" si="65"/>
        <v>27604</v>
      </c>
      <c r="P151" s="288">
        <f t="shared" si="65"/>
        <v>24899</v>
      </c>
      <c r="Q151" s="288">
        <f t="shared" si="65"/>
        <v>22166</v>
      </c>
      <c r="R151" s="288">
        <f t="shared" si="65"/>
        <v>18845</v>
      </c>
      <c r="S151" s="288">
        <f t="shared" si="65"/>
        <v>17003</v>
      </c>
      <c r="V151" s="70" t="str">
        <f t="shared" si="70"/>
        <v>Distribution</v>
      </c>
      <c r="W151" s="164">
        <f t="shared" si="70"/>
        <v>29924</v>
      </c>
      <c r="X151" s="164">
        <f t="shared" si="63"/>
        <v>27604</v>
      </c>
      <c r="Y151" s="164">
        <f t="shared" si="63"/>
        <v>24899</v>
      </c>
      <c r="Z151" s="164">
        <f t="shared" si="63"/>
        <v>22166</v>
      </c>
      <c r="AA151" s="164">
        <f t="shared" si="63"/>
        <v>18845</v>
      </c>
      <c r="AB151" s="164">
        <f t="shared" si="63"/>
        <v>17003</v>
      </c>
      <c r="AE151" s="254" t="str">
        <f t="shared" si="66"/>
        <v>Distribution</v>
      </c>
      <c r="AF151" s="255">
        <f t="shared" si="71"/>
        <v>100</v>
      </c>
      <c r="AG151" s="255">
        <f t="shared" si="67"/>
        <v>92.247025798690018</v>
      </c>
      <c r="AH151" s="255">
        <f t="shared" si="67"/>
        <v>83.207458895869536</v>
      </c>
      <c r="AI151" s="255">
        <f t="shared" si="67"/>
        <v>74.07432161475738</v>
      </c>
      <c r="AJ151" s="255">
        <f t="shared" si="67"/>
        <v>62.976206389520115</v>
      </c>
      <c r="AK151" s="255">
        <f t="shared" si="67"/>
        <v>56.820612217617963</v>
      </c>
    </row>
    <row r="152" spans="1:37" ht="18" customHeight="1" x14ac:dyDescent="0.3">
      <c r="B152" t="s">
        <v>193</v>
      </c>
      <c r="C152">
        <v>35627</v>
      </c>
      <c r="D152">
        <v>34583</v>
      </c>
      <c r="E152">
        <v>29677</v>
      </c>
      <c r="F152">
        <v>25694</v>
      </c>
      <c r="G152">
        <v>19338</v>
      </c>
      <c r="H152">
        <v>16964</v>
      </c>
      <c r="I152">
        <v>161883</v>
      </c>
      <c r="M152" s="256" t="str">
        <f t="shared" si="68"/>
        <v>Transport</v>
      </c>
      <c r="N152" s="289">
        <f t="shared" si="69"/>
        <v>7202</v>
      </c>
      <c r="O152" s="289">
        <f t="shared" si="65"/>
        <v>7067</v>
      </c>
      <c r="P152" s="289">
        <f t="shared" si="65"/>
        <v>6479</v>
      </c>
      <c r="Q152" s="289">
        <f t="shared" si="65"/>
        <v>5862</v>
      </c>
      <c r="R152" s="289">
        <f t="shared" si="65"/>
        <v>5138</v>
      </c>
      <c r="S152" s="289">
        <f t="shared" si="65"/>
        <v>4879</v>
      </c>
      <c r="V152" s="70" t="str">
        <f t="shared" si="70"/>
        <v>Transport</v>
      </c>
      <c r="W152" s="164">
        <f t="shared" si="70"/>
        <v>7202</v>
      </c>
      <c r="X152" s="164">
        <f t="shared" si="63"/>
        <v>7067</v>
      </c>
      <c r="Y152" s="164">
        <f t="shared" si="63"/>
        <v>6479</v>
      </c>
      <c r="Z152" s="164">
        <f t="shared" si="63"/>
        <v>5862</v>
      </c>
      <c r="AA152" s="164">
        <f t="shared" si="63"/>
        <v>5138</v>
      </c>
      <c r="AB152" s="164">
        <f t="shared" si="63"/>
        <v>4879</v>
      </c>
      <c r="AE152" s="258" t="str">
        <f t="shared" si="66"/>
        <v>Transport</v>
      </c>
      <c r="AF152" s="259">
        <f t="shared" si="71"/>
        <v>100</v>
      </c>
      <c r="AG152" s="259">
        <f t="shared" si="67"/>
        <v>98.125520688697577</v>
      </c>
      <c r="AH152" s="259">
        <f t="shared" si="67"/>
        <v>89.961121910580388</v>
      </c>
      <c r="AI152" s="259">
        <f t="shared" si="67"/>
        <v>81.394057206331581</v>
      </c>
      <c r="AJ152" s="259">
        <f t="shared" si="67"/>
        <v>71.341294084976397</v>
      </c>
      <c r="AK152" s="259">
        <f t="shared" si="67"/>
        <v>67.745070813662878</v>
      </c>
    </row>
    <row r="153" spans="1:37" ht="18" customHeight="1" x14ac:dyDescent="0.3">
      <c r="B153" t="s">
        <v>194</v>
      </c>
      <c r="C153">
        <v>34160</v>
      </c>
      <c r="D153">
        <v>31414</v>
      </c>
      <c r="E153">
        <v>28111</v>
      </c>
      <c r="F153">
        <v>24789</v>
      </c>
      <c r="G153">
        <v>20913</v>
      </c>
      <c r="H153">
        <v>18770</v>
      </c>
      <c r="I153">
        <v>158157</v>
      </c>
      <c r="M153" s="252" t="str">
        <f t="shared" si="68"/>
        <v>Accommodation and food services</v>
      </c>
      <c r="N153" s="288">
        <f t="shared" si="69"/>
        <v>10098</v>
      </c>
      <c r="O153" s="288">
        <f t="shared" si="65"/>
        <v>9574</v>
      </c>
      <c r="P153" s="288">
        <f t="shared" si="65"/>
        <v>8302</v>
      </c>
      <c r="Q153" s="288">
        <f t="shared" si="65"/>
        <v>7351</v>
      </c>
      <c r="R153" s="288">
        <f t="shared" si="65"/>
        <v>6275</v>
      </c>
      <c r="S153" s="288">
        <f t="shared" si="65"/>
        <v>5642</v>
      </c>
      <c r="V153" s="70" t="str">
        <f t="shared" si="70"/>
        <v>Accommodation and food services</v>
      </c>
      <c r="W153" s="164">
        <f t="shared" si="70"/>
        <v>10098</v>
      </c>
      <c r="X153" s="164">
        <f t="shared" si="63"/>
        <v>9574</v>
      </c>
      <c r="Y153" s="164">
        <f t="shared" si="63"/>
        <v>8302</v>
      </c>
      <c r="Z153" s="164">
        <f t="shared" si="63"/>
        <v>7351</v>
      </c>
      <c r="AA153" s="164">
        <f t="shared" si="63"/>
        <v>6275</v>
      </c>
      <c r="AB153" s="164">
        <f t="shared" si="63"/>
        <v>5642</v>
      </c>
      <c r="AE153" s="254" t="str">
        <f t="shared" si="66"/>
        <v>Accommodation and food services</v>
      </c>
      <c r="AF153" s="255">
        <f t="shared" si="71"/>
        <v>100</v>
      </c>
      <c r="AG153" s="255">
        <f t="shared" si="67"/>
        <v>94.810853634383051</v>
      </c>
      <c r="AH153" s="255">
        <f t="shared" si="67"/>
        <v>82.214299861358683</v>
      </c>
      <c r="AI153" s="255">
        <f t="shared" si="67"/>
        <v>72.796593384828682</v>
      </c>
      <c r="AJ153" s="255">
        <f t="shared" si="67"/>
        <v>62.141018023370961</v>
      </c>
      <c r="AK153" s="255">
        <f t="shared" si="67"/>
        <v>55.872449990097046</v>
      </c>
    </row>
    <row r="154" spans="1:37" ht="18" customHeight="1" x14ac:dyDescent="0.3">
      <c r="B154" t="s">
        <v>195</v>
      </c>
      <c r="C154">
        <v>8383</v>
      </c>
      <c r="D154">
        <v>8166</v>
      </c>
      <c r="E154">
        <v>7504</v>
      </c>
      <c r="F154">
        <v>6699</v>
      </c>
      <c r="G154">
        <v>5801</v>
      </c>
      <c r="H154">
        <v>5502</v>
      </c>
      <c r="I154">
        <v>42055</v>
      </c>
      <c r="M154" s="256" t="str">
        <f t="shared" si="68"/>
        <v>Information and communication</v>
      </c>
      <c r="N154" s="289">
        <f t="shared" si="69"/>
        <v>27588</v>
      </c>
      <c r="O154" s="289">
        <f t="shared" si="65"/>
        <v>27478</v>
      </c>
      <c r="P154" s="289">
        <f t="shared" si="65"/>
        <v>22693</v>
      </c>
      <c r="Q154" s="289">
        <f t="shared" si="65"/>
        <v>18729</v>
      </c>
      <c r="R154" s="289">
        <f t="shared" si="65"/>
        <v>15226</v>
      </c>
      <c r="S154" s="289">
        <f t="shared" si="65"/>
        <v>14758</v>
      </c>
      <c r="V154" s="70" t="str">
        <f t="shared" si="70"/>
        <v>Information and communication</v>
      </c>
      <c r="W154" s="164">
        <f t="shared" si="70"/>
        <v>27588</v>
      </c>
      <c r="X154" s="164">
        <f t="shared" si="63"/>
        <v>27478</v>
      </c>
      <c r="Y154" s="164">
        <f t="shared" si="63"/>
        <v>22693</v>
      </c>
      <c r="Z154" s="164">
        <f t="shared" si="63"/>
        <v>18729</v>
      </c>
      <c r="AA154" s="164">
        <f t="shared" si="63"/>
        <v>15226</v>
      </c>
      <c r="AB154" s="164">
        <f t="shared" si="63"/>
        <v>14758</v>
      </c>
      <c r="AE154" s="258" t="str">
        <f t="shared" si="66"/>
        <v>Information and communication</v>
      </c>
      <c r="AF154" s="259">
        <f t="shared" si="71"/>
        <v>100</v>
      </c>
      <c r="AG154" s="259">
        <f t="shared" si="67"/>
        <v>99.601275917065394</v>
      </c>
      <c r="AH154" s="259">
        <f t="shared" si="67"/>
        <v>82.256778309409881</v>
      </c>
      <c r="AI154" s="259">
        <f t="shared" si="67"/>
        <v>67.8882122662027</v>
      </c>
      <c r="AJ154" s="259">
        <f t="shared" si="67"/>
        <v>55.190662606930552</v>
      </c>
      <c r="AK154" s="259">
        <f t="shared" si="67"/>
        <v>53.494272872263302</v>
      </c>
    </row>
    <row r="155" spans="1:37" ht="18" customHeight="1" x14ac:dyDescent="0.3">
      <c r="B155" t="s">
        <v>196</v>
      </c>
      <c r="C155">
        <v>11210</v>
      </c>
      <c r="D155">
        <v>10619</v>
      </c>
      <c r="E155">
        <v>9133</v>
      </c>
      <c r="F155">
        <v>8093</v>
      </c>
      <c r="G155">
        <v>6902</v>
      </c>
      <c r="H155">
        <v>6194</v>
      </c>
      <c r="I155">
        <v>52151</v>
      </c>
      <c r="M155" s="252" t="str">
        <f t="shared" si="68"/>
        <v>Real estate</v>
      </c>
      <c r="N155" s="288">
        <f t="shared" si="69"/>
        <v>20408</v>
      </c>
      <c r="O155" s="288">
        <f t="shared" si="65"/>
        <v>19461</v>
      </c>
      <c r="P155" s="288">
        <f t="shared" si="65"/>
        <v>17834</v>
      </c>
      <c r="Q155" s="288">
        <f t="shared" si="65"/>
        <v>16126</v>
      </c>
      <c r="R155" s="288">
        <f t="shared" si="65"/>
        <v>14081</v>
      </c>
      <c r="S155" s="288">
        <f t="shared" si="65"/>
        <v>12453</v>
      </c>
      <c r="V155" s="70" t="str">
        <f t="shared" si="70"/>
        <v>Real estate</v>
      </c>
      <c r="W155" s="164">
        <f t="shared" si="70"/>
        <v>20408</v>
      </c>
      <c r="X155" s="164">
        <f t="shared" si="63"/>
        <v>19461</v>
      </c>
      <c r="Y155" s="164">
        <f t="shared" si="63"/>
        <v>17834</v>
      </c>
      <c r="Z155" s="164">
        <f t="shared" si="63"/>
        <v>16126</v>
      </c>
      <c r="AA155" s="164">
        <f t="shared" si="63"/>
        <v>14081</v>
      </c>
      <c r="AB155" s="164">
        <f t="shared" si="63"/>
        <v>12453</v>
      </c>
      <c r="AE155" s="254" t="str">
        <f t="shared" si="66"/>
        <v>Real estate</v>
      </c>
      <c r="AF155" s="255">
        <f t="shared" si="71"/>
        <v>100</v>
      </c>
      <c r="AG155" s="255">
        <f t="shared" si="67"/>
        <v>95.359662877303023</v>
      </c>
      <c r="AH155" s="255">
        <f t="shared" si="67"/>
        <v>87.387299098392788</v>
      </c>
      <c r="AI155" s="255">
        <f t="shared" si="67"/>
        <v>79.018032144257148</v>
      </c>
      <c r="AJ155" s="255">
        <f t="shared" si="67"/>
        <v>68.997451979615832</v>
      </c>
      <c r="AK155" s="255">
        <f t="shared" si="67"/>
        <v>61.020188161505295</v>
      </c>
    </row>
    <row r="156" spans="1:37" ht="18" customHeight="1" x14ac:dyDescent="0.3">
      <c r="B156" t="s">
        <v>197</v>
      </c>
      <c r="C156">
        <v>30512</v>
      </c>
      <c r="D156">
        <v>30142</v>
      </c>
      <c r="E156">
        <v>25182</v>
      </c>
      <c r="F156">
        <v>20825</v>
      </c>
      <c r="G156">
        <v>16904</v>
      </c>
      <c r="H156">
        <v>16266</v>
      </c>
      <c r="I156">
        <v>139831</v>
      </c>
      <c r="M156" s="256" t="str">
        <f t="shared" si="68"/>
        <v>Professional business services</v>
      </c>
      <c r="N156" s="289">
        <f t="shared" si="69"/>
        <v>31913</v>
      </c>
      <c r="O156" s="289">
        <f t="shared" si="65"/>
        <v>30787</v>
      </c>
      <c r="P156" s="289">
        <f t="shared" si="65"/>
        <v>26488</v>
      </c>
      <c r="Q156" s="289">
        <f t="shared" si="65"/>
        <v>22233</v>
      </c>
      <c r="R156" s="289">
        <f t="shared" si="65"/>
        <v>17726</v>
      </c>
      <c r="S156" s="289">
        <f t="shared" si="65"/>
        <v>16194</v>
      </c>
      <c r="V156" s="70" t="str">
        <f t="shared" si="70"/>
        <v>Professional business services</v>
      </c>
      <c r="W156" s="164">
        <f t="shared" si="70"/>
        <v>31913</v>
      </c>
      <c r="X156" s="164">
        <f t="shared" si="63"/>
        <v>30787</v>
      </c>
      <c r="Y156" s="164">
        <f t="shared" si="63"/>
        <v>26488</v>
      </c>
      <c r="Z156" s="164">
        <f t="shared" si="63"/>
        <v>22233</v>
      </c>
      <c r="AA156" s="164">
        <f t="shared" si="63"/>
        <v>17726</v>
      </c>
      <c r="AB156" s="164">
        <f t="shared" si="63"/>
        <v>16194</v>
      </c>
      <c r="AE156" s="258" t="str">
        <f t="shared" si="66"/>
        <v>Professional business services</v>
      </c>
      <c r="AF156" s="259">
        <f t="shared" si="71"/>
        <v>100</v>
      </c>
      <c r="AG156" s="259">
        <f t="shared" si="67"/>
        <v>96.471657318334223</v>
      </c>
      <c r="AH156" s="259">
        <f t="shared" si="67"/>
        <v>83.000658039043657</v>
      </c>
      <c r="AI156" s="259">
        <f t="shared" si="67"/>
        <v>69.667533606994013</v>
      </c>
      <c r="AJ156" s="259">
        <f t="shared" si="67"/>
        <v>55.544762322564473</v>
      </c>
      <c r="AK156" s="259">
        <f t="shared" si="67"/>
        <v>50.744210823175507</v>
      </c>
    </row>
    <row r="157" spans="1:37" ht="18" customHeight="1" x14ac:dyDescent="0.3">
      <c r="B157" t="s">
        <v>198</v>
      </c>
      <c r="C157">
        <v>24657</v>
      </c>
      <c r="D157">
        <v>23600</v>
      </c>
      <c r="E157">
        <v>21614</v>
      </c>
      <c r="F157">
        <v>19758</v>
      </c>
      <c r="G157">
        <v>17268</v>
      </c>
      <c r="H157">
        <v>15333</v>
      </c>
      <c r="I157">
        <v>122230</v>
      </c>
      <c r="M157" s="252" t="str">
        <f t="shared" si="68"/>
        <v>Administrative and support services</v>
      </c>
      <c r="N157" s="288">
        <f t="shared" si="69"/>
        <v>28810</v>
      </c>
      <c r="O157" s="288">
        <f t="shared" si="65"/>
        <v>28251</v>
      </c>
      <c r="P157" s="288">
        <f t="shared" si="65"/>
        <v>23959</v>
      </c>
      <c r="Q157" s="288">
        <f t="shared" si="65"/>
        <v>20296</v>
      </c>
      <c r="R157" s="288">
        <f t="shared" si="65"/>
        <v>16951</v>
      </c>
      <c r="S157" s="288">
        <f t="shared" si="65"/>
        <v>16055</v>
      </c>
      <c r="V157" s="70" t="str">
        <f t="shared" si="70"/>
        <v>Administrative and support services</v>
      </c>
      <c r="W157" s="164">
        <f t="shared" si="70"/>
        <v>28810</v>
      </c>
      <c r="X157" s="164">
        <f t="shared" si="63"/>
        <v>28251</v>
      </c>
      <c r="Y157" s="164">
        <f t="shared" si="63"/>
        <v>23959</v>
      </c>
      <c r="Z157" s="164">
        <f t="shared" si="63"/>
        <v>20296</v>
      </c>
      <c r="AA157" s="164">
        <f t="shared" si="63"/>
        <v>16951</v>
      </c>
      <c r="AB157" s="164">
        <f t="shared" si="63"/>
        <v>16055</v>
      </c>
      <c r="AE157" s="254" t="str">
        <f t="shared" si="66"/>
        <v>Administrative and support services</v>
      </c>
      <c r="AF157" s="255">
        <f t="shared" si="71"/>
        <v>100</v>
      </c>
      <c r="AG157" s="255">
        <f t="shared" si="67"/>
        <v>98.059701492537314</v>
      </c>
      <c r="AH157" s="255">
        <f t="shared" si="67"/>
        <v>83.162096494272816</v>
      </c>
      <c r="AI157" s="255">
        <f t="shared" si="67"/>
        <v>70.447761194029852</v>
      </c>
      <c r="AJ157" s="255">
        <f t="shared" si="67"/>
        <v>58.837209302325583</v>
      </c>
      <c r="AK157" s="255">
        <f t="shared" si="67"/>
        <v>55.727178063172509</v>
      </c>
    </row>
    <row r="158" spans="1:37" ht="18" customHeight="1" x14ac:dyDescent="0.3">
      <c r="B158" t="s">
        <v>199</v>
      </c>
      <c r="C158">
        <v>35318</v>
      </c>
      <c r="D158">
        <v>33902</v>
      </c>
      <c r="E158">
        <v>29191</v>
      </c>
      <c r="F158">
        <v>24436</v>
      </c>
      <c r="G158">
        <v>19522</v>
      </c>
      <c r="H158">
        <v>17803</v>
      </c>
      <c r="I158">
        <v>160172</v>
      </c>
      <c r="M158" s="256" t="str">
        <f t="shared" si="68"/>
        <v>Arts, recreation and other services</v>
      </c>
      <c r="N158" s="289">
        <f t="shared" si="69"/>
        <v>16642</v>
      </c>
      <c r="O158" s="289">
        <f t="shared" si="65"/>
        <v>16039</v>
      </c>
      <c r="P158" s="289">
        <f t="shared" si="65"/>
        <v>14257</v>
      </c>
      <c r="Q158" s="289">
        <f t="shared" si="65"/>
        <v>12459</v>
      </c>
      <c r="R158" s="289">
        <f t="shared" si="65"/>
        <v>10415</v>
      </c>
      <c r="S158" s="289">
        <f t="shared" si="65"/>
        <v>9437</v>
      </c>
      <c r="V158" s="70" t="str">
        <f t="shared" si="70"/>
        <v>Arts, recreation and other services</v>
      </c>
      <c r="W158" s="164">
        <f t="shared" si="70"/>
        <v>16642</v>
      </c>
      <c r="X158" s="164">
        <f t="shared" si="63"/>
        <v>16039</v>
      </c>
      <c r="Y158" s="164">
        <f t="shared" si="63"/>
        <v>14257</v>
      </c>
      <c r="Z158" s="164">
        <f t="shared" si="63"/>
        <v>12459</v>
      </c>
      <c r="AA158" s="164">
        <f t="shared" si="63"/>
        <v>10415</v>
      </c>
      <c r="AB158" s="164">
        <f t="shared" si="63"/>
        <v>9437</v>
      </c>
      <c r="AE158" s="258" t="str">
        <f t="shared" si="66"/>
        <v>Arts, recreation and other services</v>
      </c>
      <c r="AF158" s="259">
        <f t="shared" si="71"/>
        <v>100</v>
      </c>
      <c r="AG158" s="259">
        <f t="shared" si="67"/>
        <v>96.376637423386612</v>
      </c>
      <c r="AH158" s="259">
        <f t="shared" si="67"/>
        <v>85.668789808917197</v>
      </c>
      <c r="AI158" s="259">
        <f t="shared" si="67"/>
        <v>74.864799903857715</v>
      </c>
      <c r="AJ158" s="259">
        <f t="shared" si="67"/>
        <v>62.582622280975848</v>
      </c>
      <c r="AK158" s="259">
        <f t="shared" si="67"/>
        <v>56.70592476865761</v>
      </c>
    </row>
    <row r="159" spans="1:37" ht="15" customHeight="1" x14ac:dyDescent="0.3">
      <c r="B159" t="s">
        <v>200</v>
      </c>
      <c r="C159">
        <v>74191</v>
      </c>
      <c r="D159">
        <v>69974</v>
      </c>
      <c r="E159">
        <v>27726</v>
      </c>
      <c r="F159">
        <v>23472</v>
      </c>
      <c r="G159">
        <v>19655</v>
      </c>
      <c r="H159">
        <v>18649</v>
      </c>
      <c r="I159">
        <v>233667</v>
      </c>
      <c r="M159" s="250" t="s">
        <v>168</v>
      </c>
      <c r="N159" s="290">
        <f>C319</f>
        <v>224729</v>
      </c>
      <c r="O159" s="290">
        <f t="shared" ref="O159:S159" si="72">D319</f>
        <v>216536</v>
      </c>
      <c r="P159" s="290">
        <f t="shared" si="72"/>
        <v>190152</v>
      </c>
      <c r="Q159" s="290">
        <f t="shared" si="72"/>
        <v>165374</v>
      </c>
      <c r="R159" s="290">
        <f t="shared" si="72"/>
        <v>137179</v>
      </c>
      <c r="S159" s="290">
        <f t="shared" si="72"/>
        <v>126435</v>
      </c>
      <c r="V159" s="70" t="str">
        <f t="shared" si="70"/>
        <v>Total</v>
      </c>
      <c r="W159" s="164">
        <f t="shared" si="70"/>
        <v>224729</v>
      </c>
      <c r="X159" s="164">
        <f t="shared" si="63"/>
        <v>216536</v>
      </c>
      <c r="Y159" s="164">
        <f t="shared" si="63"/>
        <v>190152</v>
      </c>
      <c r="Z159" s="164">
        <f t="shared" si="63"/>
        <v>165374</v>
      </c>
      <c r="AA159" s="164">
        <f t="shared" si="63"/>
        <v>137179</v>
      </c>
      <c r="AB159" s="164">
        <f t="shared" si="63"/>
        <v>126435</v>
      </c>
      <c r="AE159" s="250" t="str">
        <f t="shared" si="66"/>
        <v>Total</v>
      </c>
      <c r="AF159" s="261">
        <f t="shared" si="71"/>
        <v>100</v>
      </c>
      <c r="AG159" s="261">
        <f t="shared" si="67"/>
        <v>96.354275594160072</v>
      </c>
      <c r="AH159" s="261">
        <f t="shared" si="67"/>
        <v>84.613912757143055</v>
      </c>
      <c r="AI159" s="261">
        <f t="shared" si="67"/>
        <v>73.588188440299206</v>
      </c>
      <c r="AJ159" s="261">
        <f t="shared" si="67"/>
        <v>61.041966101393236</v>
      </c>
      <c r="AK159" s="261">
        <f t="shared" si="67"/>
        <v>56.261096698690423</v>
      </c>
    </row>
    <row r="160" spans="1:37" x14ac:dyDescent="0.3">
      <c r="B160" t="s">
        <v>202</v>
      </c>
      <c r="C160">
        <v>18948</v>
      </c>
      <c r="D160">
        <v>18229</v>
      </c>
      <c r="E160">
        <v>16127</v>
      </c>
      <c r="F160">
        <v>14199</v>
      </c>
      <c r="G160">
        <v>11948</v>
      </c>
      <c r="H160">
        <v>10755</v>
      </c>
      <c r="I160">
        <v>90206</v>
      </c>
    </row>
    <row r="161" spans="1:9" x14ac:dyDescent="0.3">
      <c r="B161" t="s">
        <v>93</v>
      </c>
      <c r="C161">
        <v>299278</v>
      </c>
      <c r="D161">
        <v>285389</v>
      </c>
      <c r="E161">
        <v>217386</v>
      </c>
      <c r="F161">
        <v>188762</v>
      </c>
      <c r="G161">
        <v>156449</v>
      </c>
      <c r="H161">
        <v>143502</v>
      </c>
      <c r="I161">
        <v>1290766</v>
      </c>
    </row>
    <row r="162" spans="1:9" x14ac:dyDescent="0.3">
      <c r="A162" t="s">
        <v>347</v>
      </c>
      <c r="B162" t="s">
        <v>188</v>
      </c>
      <c r="C162">
        <v>44923.310333581176</v>
      </c>
      <c r="D162">
        <v>80027.76637268292</v>
      </c>
      <c r="E162">
        <v>43811.564218532796</v>
      </c>
      <c r="F162">
        <v>102531.90289056148</v>
      </c>
      <c r="G162">
        <v>320833.98555414012</v>
      </c>
      <c r="H162">
        <v>154229.96061286068</v>
      </c>
      <c r="I162">
        <v>746358.48998235911</v>
      </c>
    </row>
    <row r="163" spans="1:9" x14ac:dyDescent="0.3">
      <c r="B163" t="s">
        <v>189</v>
      </c>
      <c r="C163">
        <v>36592.964224342264</v>
      </c>
      <c r="D163">
        <v>1583573.5697611896</v>
      </c>
      <c r="E163">
        <v>61364.060327984422</v>
      </c>
      <c r="F163">
        <v>42589.452579958896</v>
      </c>
      <c r="G163">
        <v>31387.66721350274</v>
      </c>
      <c r="H163">
        <v>263633.45047525805</v>
      </c>
      <c r="I163">
        <v>2019141.164582236</v>
      </c>
    </row>
    <row r="164" spans="1:9" x14ac:dyDescent="0.3">
      <c r="B164" t="s">
        <v>190</v>
      </c>
      <c r="C164">
        <v>135642.05769107232</v>
      </c>
      <c r="D164">
        <v>134118.58173301988</v>
      </c>
      <c r="E164">
        <v>109565.46886146812</v>
      </c>
      <c r="F164">
        <v>302595.94541111717</v>
      </c>
      <c r="G164">
        <v>307883.88426085946</v>
      </c>
      <c r="H164">
        <v>4983639.2644286193</v>
      </c>
      <c r="I164">
        <v>5973445.2023861567</v>
      </c>
    </row>
    <row r="165" spans="1:9" x14ac:dyDescent="0.3">
      <c r="B165" t="s">
        <v>191</v>
      </c>
      <c r="C165">
        <v>12307.652074315867</v>
      </c>
      <c r="D165">
        <v>23072.750454178993</v>
      </c>
      <c r="E165">
        <v>19498.44967881023</v>
      </c>
      <c r="F165">
        <v>45441.555095696232</v>
      </c>
      <c r="G165">
        <v>34047.510704479944</v>
      </c>
      <c r="H165">
        <v>193295.92153411792</v>
      </c>
      <c r="I165">
        <v>327663.83954159915</v>
      </c>
    </row>
    <row r="166" spans="1:9" x14ac:dyDescent="0.3">
      <c r="B166" t="s">
        <v>192</v>
      </c>
      <c r="C166">
        <v>14139.328721125174</v>
      </c>
      <c r="D166">
        <v>22796.477141084993</v>
      </c>
      <c r="E166">
        <v>8097.9845767929091</v>
      </c>
      <c r="F166">
        <v>11279.04971316605</v>
      </c>
      <c r="G166">
        <v>9657.1764452164934</v>
      </c>
      <c r="H166">
        <v>22302.692383133315</v>
      </c>
      <c r="I166">
        <v>88272.708980518932</v>
      </c>
    </row>
    <row r="167" spans="1:9" x14ac:dyDescent="0.3">
      <c r="B167" t="s">
        <v>193</v>
      </c>
      <c r="C167">
        <v>8548024.794996053</v>
      </c>
      <c r="D167">
        <v>18154473.175377201</v>
      </c>
      <c r="E167">
        <v>26242331.474365667</v>
      </c>
      <c r="F167">
        <v>34973646.213457182</v>
      </c>
      <c r="G167">
        <v>13123514.333643096</v>
      </c>
      <c r="H167">
        <v>36775021.462043419</v>
      </c>
      <c r="I167">
        <v>137817011.45388263</v>
      </c>
    </row>
    <row r="168" spans="1:9" x14ac:dyDescent="0.3">
      <c r="B168" t="s">
        <v>194</v>
      </c>
      <c r="C168">
        <v>620312.43752068607</v>
      </c>
      <c r="D168">
        <v>315181.38312340312</v>
      </c>
      <c r="E168">
        <v>2487454.7875416726</v>
      </c>
      <c r="F168">
        <v>318333.49166111002</v>
      </c>
      <c r="G168">
        <v>122486.80468341972</v>
      </c>
      <c r="H168">
        <v>195509.45658751982</v>
      </c>
      <c r="I168">
        <v>4059278.3611178114</v>
      </c>
    </row>
    <row r="169" spans="1:9" x14ac:dyDescent="0.3">
      <c r="B169" t="s">
        <v>195</v>
      </c>
      <c r="C169">
        <v>62075.934209769548</v>
      </c>
      <c r="D169">
        <v>71488.278469250916</v>
      </c>
      <c r="E169">
        <v>135375.6649199352</v>
      </c>
      <c r="F169">
        <v>125241.39061144811</v>
      </c>
      <c r="G169">
        <v>56241.595444743994</v>
      </c>
      <c r="H169">
        <v>42344.168038048221</v>
      </c>
      <c r="I169">
        <v>492767.03169319592</v>
      </c>
    </row>
    <row r="170" spans="1:9" x14ac:dyDescent="0.3">
      <c r="B170" t="s">
        <v>196</v>
      </c>
      <c r="C170">
        <v>1650557.348312303</v>
      </c>
      <c r="D170">
        <v>1734443.7286142206</v>
      </c>
      <c r="E170">
        <v>1695608.3712911676</v>
      </c>
      <c r="F170">
        <v>5782433.3128887899</v>
      </c>
      <c r="G170">
        <v>1672965.4132704451</v>
      </c>
      <c r="H170">
        <v>3348079.5888921106</v>
      </c>
      <c r="I170">
        <v>15884087.763269037</v>
      </c>
    </row>
    <row r="171" spans="1:9" x14ac:dyDescent="0.3">
      <c r="B171" t="s">
        <v>197</v>
      </c>
      <c r="C171">
        <v>1686053.3953630493</v>
      </c>
      <c r="D171">
        <v>495478.81825580989</v>
      </c>
      <c r="E171">
        <v>498401.37292039447</v>
      </c>
      <c r="F171">
        <v>875210.69274024933</v>
      </c>
      <c r="G171">
        <v>344425.14228622254</v>
      </c>
      <c r="H171">
        <v>773349.58906345931</v>
      </c>
      <c r="I171">
        <v>4672919.0106291845</v>
      </c>
    </row>
    <row r="172" spans="1:9" x14ac:dyDescent="0.3">
      <c r="B172" t="s">
        <v>198</v>
      </c>
      <c r="C172">
        <v>10143355.786370154</v>
      </c>
      <c r="D172">
        <v>21493371.32654218</v>
      </c>
      <c r="E172">
        <v>21246287.542145982</v>
      </c>
      <c r="F172">
        <v>4127767.6961799455</v>
      </c>
      <c r="G172">
        <v>10054839.878450535</v>
      </c>
      <c r="H172">
        <v>8563138.8318161406</v>
      </c>
      <c r="I172">
        <v>75628761.061504945</v>
      </c>
    </row>
    <row r="173" spans="1:9" x14ac:dyDescent="0.3">
      <c r="B173" t="s">
        <v>199</v>
      </c>
      <c r="C173">
        <v>82184298.346852422</v>
      </c>
      <c r="D173">
        <v>777242.91985534236</v>
      </c>
      <c r="E173">
        <v>725195.37728966493</v>
      </c>
      <c r="F173">
        <v>4141200.458177859</v>
      </c>
      <c r="G173">
        <v>3744172.2592131039</v>
      </c>
      <c r="H173">
        <v>1565149.9811638778</v>
      </c>
      <c r="I173">
        <v>93137259.342552274</v>
      </c>
    </row>
    <row r="174" spans="1:9" x14ac:dyDescent="0.3">
      <c r="B174" t="s">
        <v>200</v>
      </c>
      <c r="C174">
        <v>3965646.221399643</v>
      </c>
      <c r="D174">
        <v>2993470.1167627368</v>
      </c>
      <c r="E174">
        <v>5842052.8348481786</v>
      </c>
      <c r="F174">
        <v>1074287.5719798964</v>
      </c>
      <c r="G174">
        <v>761339.16988135001</v>
      </c>
      <c r="H174">
        <v>932793.92519397673</v>
      </c>
      <c r="I174">
        <v>15569589.840065781</v>
      </c>
    </row>
    <row r="175" spans="1:9" x14ac:dyDescent="0.3">
      <c r="B175" t="s">
        <v>202</v>
      </c>
      <c r="C175">
        <v>596392.12526201864</v>
      </c>
      <c r="D175">
        <v>617128.80744298163</v>
      </c>
      <c r="E175">
        <v>5128809.9514552876</v>
      </c>
      <c r="F175">
        <v>175044.43020937595</v>
      </c>
      <c r="G175">
        <v>713355.6650911984</v>
      </c>
      <c r="H175">
        <v>307203.1650757296</v>
      </c>
      <c r="I175">
        <v>7537934.1445365911</v>
      </c>
    </row>
    <row r="176" spans="1:9" x14ac:dyDescent="0.3">
      <c r="B176" t="s">
        <v>93</v>
      </c>
      <c r="C176">
        <v>109700321.70333053</v>
      </c>
      <c r="D176">
        <v>48495867.699905284</v>
      </c>
      <c r="E176">
        <v>64243854.904441535</v>
      </c>
      <c r="F176">
        <v>52097603.163596354</v>
      </c>
      <c r="G176">
        <v>31297150.486142315</v>
      </c>
      <c r="H176">
        <v>58119691.45730827</v>
      </c>
      <c r="I176">
        <v>363954489.41472435</v>
      </c>
    </row>
    <row r="177" spans="1:9" x14ac:dyDescent="0.3">
      <c r="A177" t="s">
        <v>108</v>
      </c>
      <c r="B177" t="s">
        <v>188</v>
      </c>
      <c r="C177">
        <v>2823</v>
      </c>
      <c r="D177">
        <v>2607</v>
      </c>
      <c r="E177">
        <v>2313</v>
      </c>
      <c r="F177">
        <v>2015</v>
      </c>
      <c r="G177">
        <v>1629</v>
      </c>
      <c r="H177">
        <v>1480</v>
      </c>
      <c r="I177">
        <v>12867</v>
      </c>
    </row>
    <row r="178" spans="1:9" x14ac:dyDescent="0.3">
      <c r="B178" t="s">
        <v>189</v>
      </c>
      <c r="C178">
        <v>847</v>
      </c>
      <c r="D178">
        <v>941</v>
      </c>
      <c r="E178">
        <v>918</v>
      </c>
      <c r="F178">
        <v>785</v>
      </c>
      <c r="G178">
        <v>612</v>
      </c>
      <c r="H178">
        <v>584</v>
      </c>
      <c r="I178">
        <v>4687</v>
      </c>
    </row>
    <row r="179" spans="1:9" x14ac:dyDescent="0.3">
      <c r="B179" t="s">
        <v>190</v>
      </c>
      <c r="C179">
        <v>21186</v>
      </c>
      <c r="D179">
        <v>19755</v>
      </c>
      <c r="E179">
        <v>18450</v>
      </c>
      <c r="F179">
        <v>16596</v>
      </c>
      <c r="G179">
        <v>14599</v>
      </c>
      <c r="H179">
        <v>13830</v>
      </c>
      <c r="I179">
        <v>104416</v>
      </c>
    </row>
    <row r="180" spans="1:9" x14ac:dyDescent="0.3">
      <c r="B180" t="s">
        <v>191</v>
      </c>
      <c r="C180">
        <v>397</v>
      </c>
      <c r="D180">
        <v>412</v>
      </c>
      <c r="E180">
        <v>425</v>
      </c>
      <c r="F180">
        <v>462</v>
      </c>
      <c r="G180">
        <v>497</v>
      </c>
      <c r="H180">
        <v>562</v>
      </c>
      <c r="I180">
        <v>2755</v>
      </c>
    </row>
    <row r="181" spans="1:9" x14ac:dyDescent="0.3">
      <c r="B181" t="s">
        <v>192</v>
      </c>
      <c r="C181">
        <v>905</v>
      </c>
      <c r="D181">
        <v>914</v>
      </c>
      <c r="E181">
        <v>889</v>
      </c>
      <c r="F181">
        <v>841</v>
      </c>
      <c r="G181">
        <v>761</v>
      </c>
      <c r="H181">
        <v>727</v>
      </c>
      <c r="I181">
        <v>5037</v>
      </c>
    </row>
    <row r="182" spans="1:9" x14ac:dyDescent="0.3">
      <c r="B182" t="s">
        <v>193</v>
      </c>
      <c r="C182">
        <v>35421</v>
      </c>
      <c r="D182">
        <v>34387</v>
      </c>
      <c r="E182">
        <v>29512</v>
      </c>
      <c r="F182">
        <v>25522</v>
      </c>
      <c r="G182">
        <v>19203</v>
      </c>
      <c r="H182">
        <v>16832</v>
      </c>
      <c r="I182">
        <v>160877</v>
      </c>
    </row>
    <row r="183" spans="1:9" x14ac:dyDescent="0.3">
      <c r="B183" t="s">
        <v>194</v>
      </c>
      <c r="C183">
        <v>33937</v>
      </c>
      <c r="D183">
        <v>31203</v>
      </c>
      <c r="E183">
        <v>27920</v>
      </c>
      <c r="F183">
        <v>24625</v>
      </c>
      <c r="G183">
        <v>20794</v>
      </c>
      <c r="H183">
        <v>18671</v>
      </c>
      <c r="I183">
        <v>157150</v>
      </c>
    </row>
    <row r="184" spans="1:9" x14ac:dyDescent="0.3">
      <c r="B184" t="s">
        <v>195</v>
      </c>
      <c r="C184">
        <v>8333</v>
      </c>
      <c r="D184">
        <v>8120</v>
      </c>
      <c r="E184">
        <v>7453</v>
      </c>
      <c r="F184">
        <v>6654</v>
      </c>
      <c r="G184">
        <v>5771</v>
      </c>
      <c r="H184">
        <v>5459</v>
      </c>
      <c r="I184">
        <v>41790</v>
      </c>
    </row>
    <row r="185" spans="1:9" x14ac:dyDescent="0.3">
      <c r="B185" t="s">
        <v>196</v>
      </c>
      <c r="C185">
        <v>11141</v>
      </c>
      <c r="D185">
        <v>10544</v>
      </c>
      <c r="E185">
        <v>9076</v>
      </c>
      <c r="F185">
        <v>8031</v>
      </c>
      <c r="G185">
        <v>6847</v>
      </c>
      <c r="H185">
        <v>6146</v>
      </c>
      <c r="I185">
        <v>51785</v>
      </c>
    </row>
    <row r="186" spans="1:9" x14ac:dyDescent="0.3">
      <c r="B186" t="s">
        <v>197</v>
      </c>
      <c r="C186">
        <v>30266</v>
      </c>
      <c r="D186">
        <v>29908</v>
      </c>
      <c r="E186">
        <v>24962</v>
      </c>
      <c r="F186">
        <v>20617</v>
      </c>
      <c r="G186">
        <v>16735</v>
      </c>
      <c r="H186">
        <v>16099</v>
      </c>
      <c r="I186">
        <v>138587</v>
      </c>
    </row>
    <row r="187" spans="1:9" x14ac:dyDescent="0.3">
      <c r="B187" t="s">
        <v>198</v>
      </c>
      <c r="C187">
        <v>24533</v>
      </c>
      <c r="D187">
        <v>23430</v>
      </c>
      <c r="E187">
        <v>21477</v>
      </c>
      <c r="F187">
        <v>19599</v>
      </c>
      <c r="G187">
        <v>17142</v>
      </c>
      <c r="H187">
        <v>15221</v>
      </c>
      <c r="I187">
        <v>121402</v>
      </c>
    </row>
    <row r="188" spans="1:9" x14ac:dyDescent="0.3">
      <c r="B188" t="s">
        <v>199</v>
      </c>
      <c r="C188">
        <v>35091</v>
      </c>
      <c r="D188">
        <v>33663</v>
      </c>
      <c r="E188">
        <v>28986</v>
      </c>
      <c r="F188">
        <v>24259</v>
      </c>
      <c r="G188">
        <v>19378</v>
      </c>
      <c r="H188">
        <v>17669</v>
      </c>
      <c r="I188">
        <v>159046</v>
      </c>
    </row>
    <row r="189" spans="1:9" x14ac:dyDescent="0.3">
      <c r="B189" t="s">
        <v>200</v>
      </c>
      <c r="C189">
        <v>73841</v>
      </c>
      <c r="D189">
        <v>69653</v>
      </c>
      <c r="E189">
        <v>27444</v>
      </c>
      <c r="F189">
        <v>23226</v>
      </c>
      <c r="G189">
        <v>19450</v>
      </c>
      <c r="H189">
        <v>18311</v>
      </c>
      <c r="I189">
        <v>231925</v>
      </c>
    </row>
    <row r="190" spans="1:9" x14ac:dyDescent="0.3">
      <c r="B190" t="s">
        <v>202</v>
      </c>
      <c r="C190">
        <v>18764</v>
      </c>
      <c r="D190">
        <v>18037</v>
      </c>
      <c r="E190">
        <v>15969</v>
      </c>
      <c r="F190">
        <v>14053</v>
      </c>
      <c r="G190">
        <v>11800</v>
      </c>
      <c r="H190">
        <v>10600</v>
      </c>
      <c r="I190">
        <v>89223</v>
      </c>
    </row>
    <row r="191" spans="1:9" x14ac:dyDescent="0.3">
      <c r="B191" t="s">
        <v>93</v>
      </c>
      <c r="C191">
        <v>297485</v>
      </c>
      <c r="D191">
        <v>283574</v>
      </c>
      <c r="E191">
        <v>215794</v>
      </c>
      <c r="F191">
        <v>187285</v>
      </c>
      <c r="G191">
        <v>155218</v>
      </c>
      <c r="H191">
        <v>142191</v>
      </c>
      <c r="I191">
        <v>1281547</v>
      </c>
    </row>
    <row r="192" spans="1:9" x14ac:dyDescent="0.3">
      <c r="A192" t="s">
        <v>107</v>
      </c>
      <c r="B192" t="s">
        <v>188</v>
      </c>
      <c r="C192">
        <v>1171561</v>
      </c>
      <c r="D192">
        <v>1063834</v>
      </c>
      <c r="E192">
        <v>999409</v>
      </c>
      <c r="F192">
        <v>1047653</v>
      </c>
      <c r="G192">
        <v>1061695</v>
      </c>
      <c r="H192">
        <v>1029626</v>
      </c>
      <c r="I192">
        <v>6373778</v>
      </c>
    </row>
    <row r="193" spans="1:9" x14ac:dyDescent="0.3">
      <c r="B193" t="s">
        <v>189</v>
      </c>
      <c r="C193">
        <v>876786</v>
      </c>
      <c r="D193">
        <v>760561</v>
      </c>
      <c r="E193">
        <v>823698</v>
      </c>
      <c r="F193">
        <v>986000</v>
      </c>
      <c r="G193">
        <v>1099862</v>
      </c>
      <c r="H193">
        <v>1136961</v>
      </c>
      <c r="I193">
        <v>5683868</v>
      </c>
    </row>
    <row r="194" spans="1:9" x14ac:dyDescent="0.3">
      <c r="B194" t="s">
        <v>190</v>
      </c>
      <c r="C194">
        <v>532476</v>
      </c>
      <c r="D194">
        <v>530459</v>
      </c>
      <c r="E194">
        <v>549558</v>
      </c>
      <c r="F194">
        <v>568131</v>
      </c>
      <c r="G194">
        <v>567217</v>
      </c>
      <c r="H194">
        <v>568478</v>
      </c>
      <c r="I194">
        <v>3316319</v>
      </c>
    </row>
    <row r="195" spans="1:9" x14ac:dyDescent="0.3">
      <c r="B195" t="s">
        <v>191</v>
      </c>
      <c r="C195">
        <v>1653670</v>
      </c>
      <c r="D195">
        <v>1690846</v>
      </c>
      <c r="E195">
        <v>1867143</v>
      </c>
      <c r="F195">
        <v>2367539</v>
      </c>
      <c r="G195">
        <v>3443466</v>
      </c>
      <c r="H195">
        <v>4265013</v>
      </c>
      <c r="I195">
        <v>15287677</v>
      </c>
    </row>
    <row r="196" spans="1:9" x14ac:dyDescent="0.3">
      <c r="B196" t="s">
        <v>192</v>
      </c>
      <c r="C196">
        <v>591010</v>
      </c>
      <c r="D196">
        <v>540335</v>
      </c>
      <c r="E196">
        <v>595479</v>
      </c>
      <c r="F196">
        <v>637149</v>
      </c>
      <c r="G196">
        <v>645617</v>
      </c>
      <c r="H196">
        <v>696164</v>
      </c>
      <c r="I196">
        <v>3705754</v>
      </c>
    </row>
    <row r="197" spans="1:9" x14ac:dyDescent="0.3">
      <c r="B197" t="s">
        <v>193</v>
      </c>
      <c r="C197">
        <v>433737</v>
      </c>
      <c r="D197">
        <v>423240</v>
      </c>
      <c r="E197">
        <v>438782</v>
      </c>
      <c r="F197">
        <v>494280</v>
      </c>
      <c r="G197">
        <v>487194</v>
      </c>
      <c r="H197">
        <v>488597</v>
      </c>
      <c r="I197">
        <v>2765830</v>
      </c>
    </row>
    <row r="198" spans="1:9" x14ac:dyDescent="0.3">
      <c r="B198" t="s">
        <v>194</v>
      </c>
      <c r="C198">
        <v>403659</v>
      </c>
      <c r="D198">
        <v>402937</v>
      </c>
      <c r="E198">
        <v>413423</v>
      </c>
      <c r="F198">
        <v>424829</v>
      </c>
      <c r="G198">
        <v>426388</v>
      </c>
      <c r="H198">
        <v>426062</v>
      </c>
      <c r="I198">
        <v>2497298</v>
      </c>
    </row>
    <row r="199" spans="1:9" x14ac:dyDescent="0.3">
      <c r="B199" t="s">
        <v>195</v>
      </c>
      <c r="C199">
        <v>445479</v>
      </c>
      <c r="D199">
        <v>435792</v>
      </c>
      <c r="E199">
        <v>439692</v>
      </c>
      <c r="F199">
        <v>449502</v>
      </c>
      <c r="G199">
        <v>450845</v>
      </c>
      <c r="H199">
        <v>437506</v>
      </c>
      <c r="I199">
        <v>2658816</v>
      </c>
    </row>
    <row r="200" spans="1:9" x14ac:dyDescent="0.3">
      <c r="B200" t="s">
        <v>196</v>
      </c>
      <c r="C200">
        <v>402674</v>
      </c>
      <c r="D200">
        <v>406615</v>
      </c>
      <c r="E200">
        <v>438166</v>
      </c>
      <c r="F200">
        <v>458311</v>
      </c>
      <c r="G200">
        <v>512595</v>
      </c>
      <c r="H200">
        <v>554780</v>
      </c>
      <c r="I200">
        <v>2773141</v>
      </c>
    </row>
    <row r="201" spans="1:9" x14ac:dyDescent="0.3">
      <c r="B201" t="s">
        <v>197</v>
      </c>
      <c r="C201">
        <v>466060</v>
      </c>
      <c r="D201">
        <v>453622</v>
      </c>
      <c r="E201">
        <v>474864</v>
      </c>
      <c r="F201">
        <v>506755</v>
      </c>
      <c r="G201">
        <v>518778</v>
      </c>
      <c r="H201">
        <v>509142</v>
      </c>
      <c r="I201">
        <v>2929221</v>
      </c>
    </row>
    <row r="202" spans="1:9" x14ac:dyDescent="0.3">
      <c r="B202" t="s">
        <v>198</v>
      </c>
      <c r="C202">
        <v>5396495</v>
      </c>
      <c r="D202">
        <v>5866014</v>
      </c>
      <c r="E202">
        <v>6536158</v>
      </c>
      <c r="F202">
        <v>6476855</v>
      </c>
      <c r="G202">
        <v>6635189</v>
      </c>
      <c r="H202">
        <v>6685455</v>
      </c>
      <c r="I202">
        <v>37596166</v>
      </c>
    </row>
    <row r="203" spans="1:9" x14ac:dyDescent="0.3">
      <c r="B203" t="s">
        <v>199</v>
      </c>
      <c r="C203">
        <v>462623</v>
      </c>
      <c r="D203">
        <v>465158</v>
      </c>
      <c r="E203">
        <v>481917</v>
      </c>
      <c r="F203">
        <v>511444</v>
      </c>
      <c r="G203">
        <v>535700</v>
      </c>
      <c r="H203">
        <v>536730</v>
      </c>
      <c r="I203">
        <v>2993572</v>
      </c>
    </row>
    <row r="204" spans="1:9" x14ac:dyDescent="0.3">
      <c r="B204" t="s">
        <v>200</v>
      </c>
      <c r="C204">
        <v>363620</v>
      </c>
      <c r="D204">
        <v>370978</v>
      </c>
      <c r="E204">
        <v>414900</v>
      </c>
      <c r="F204">
        <v>455470</v>
      </c>
      <c r="G204">
        <v>497979</v>
      </c>
      <c r="H204">
        <v>513938</v>
      </c>
      <c r="I204">
        <v>2616885</v>
      </c>
    </row>
    <row r="205" spans="1:9" x14ac:dyDescent="0.3">
      <c r="B205" t="s">
        <v>202</v>
      </c>
      <c r="C205">
        <v>476186</v>
      </c>
      <c r="D205">
        <v>454813</v>
      </c>
      <c r="E205">
        <v>450387</v>
      </c>
      <c r="F205">
        <v>475135</v>
      </c>
      <c r="G205">
        <v>489059</v>
      </c>
      <c r="H205">
        <v>493513</v>
      </c>
      <c r="I205">
        <v>2839093</v>
      </c>
    </row>
    <row r="206" spans="1:9" x14ac:dyDescent="0.3">
      <c r="B206" t="s">
        <v>93</v>
      </c>
      <c r="C206">
        <v>484282</v>
      </c>
      <c r="D206">
        <v>481554</v>
      </c>
      <c r="E206">
        <v>511768</v>
      </c>
      <c r="F206">
        <v>545534</v>
      </c>
      <c r="G206">
        <v>563597</v>
      </c>
      <c r="H206">
        <v>562273</v>
      </c>
      <c r="I206">
        <v>3149008</v>
      </c>
    </row>
    <row r="207" spans="1:9" x14ac:dyDescent="0.3">
      <c r="A207" t="s">
        <v>438</v>
      </c>
      <c r="C207">
        <v>598556</v>
      </c>
      <c r="D207">
        <v>570778</v>
      </c>
      <c r="E207">
        <v>434772</v>
      </c>
      <c r="F207">
        <v>377524</v>
      </c>
      <c r="G207">
        <v>312898</v>
      </c>
      <c r="H207">
        <v>287004</v>
      </c>
      <c r="I207">
        <v>2581532</v>
      </c>
    </row>
    <row r="208" spans="1:9" x14ac:dyDescent="0.3">
      <c r="A208" t="s">
        <v>439</v>
      </c>
      <c r="C208">
        <v>219400643.40666109</v>
      </c>
      <c r="D208">
        <v>96991735.399810553</v>
      </c>
      <c r="E208">
        <v>128487709.80888307</v>
      </c>
      <c r="F208">
        <v>104195206.32719271</v>
      </c>
      <c r="G208">
        <v>62594300.97228463</v>
      </c>
      <c r="H208">
        <v>116239382.91461654</v>
      </c>
      <c r="I208">
        <v>727908978.8294487</v>
      </c>
    </row>
    <row r="209" spans="1:9" x14ac:dyDescent="0.3">
      <c r="A209" t="s">
        <v>440</v>
      </c>
      <c r="C209">
        <v>594970</v>
      </c>
      <c r="D209">
        <v>567148</v>
      </c>
      <c r="E209">
        <v>431588</v>
      </c>
      <c r="F209">
        <v>374570</v>
      </c>
      <c r="G209">
        <v>310436</v>
      </c>
      <c r="H209">
        <v>284382</v>
      </c>
      <c r="I209">
        <v>2563094</v>
      </c>
    </row>
    <row r="210" spans="1:9" x14ac:dyDescent="0.3">
      <c r="A210" t="s">
        <v>441</v>
      </c>
      <c r="C210">
        <v>14160318</v>
      </c>
      <c r="D210">
        <v>14346758</v>
      </c>
      <c r="E210">
        <v>15435344</v>
      </c>
      <c r="F210">
        <v>16404587</v>
      </c>
      <c r="G210">
        <v>17935181</v>
      </c>
      <c r="H210">
        <v>18904238</v>
      </c>
      <c r="I210">
        <v>97186426</v>
      </c>
    </row>
    <row r="213" spans="1:9" x14ac:dyDescent="0.3">
      <c r="A213" t="s">
        <v>70</v>
      </c>
      <c r="B213" s="64">
        <v>1</v>
      </c>
    </row>
    <row r="214" spans="1:9" x14ac:dyDescent="0.3">
      <c r="A214" t="s">
        <v>72</v>
      </c>
      <c r="B214" s="64">
        <v>0</v>
      </c>
    </row>
    <row r="215" spans="1:9" x14ac:dyDescent="0.3">
      <c r="A215" t="s">
        <v>79</v>
      </c>
      <c r="B215" s="64">
        <v>0</v>
      </c>
    </row>
    <row r="216" spans="1:9" x14ac:dyDescent="0.3">
      <c r="A216" t="s">
        <v>71</v>
      </c>
      <c r="B216" t="s">
        <v>69</v>
      </c>
    </row>
    <row r="217" spans="1:9" x14ac:dyDescent="0.3">
      <c r="A217" t="s">
        <v>73</v>
      </c>
      <c r="B217" t="s">
        <v>74</v>
      </c>
    </row>
    <row r="219" spans="1:9" x14ac:dyDescent="0.3">
      <c r="C219" t="s">
        <v>88</v>
      </c>
    </row>
    <row r="220" spans="1:9" x14ac:dyDescent="0.3">
      <c r="A220" t="s">
        <v>101</v>
      </c>
      <c r="B220" t="s">
        <v>183</v>
      </c>
      <c r="C220" t="s">
        <v>181</v>
      </c>
      <c r="D220" t="s">
        <v>370</v>
      </c>
      <c r="E220" t="s">
        <v>371</v>
      </c>
      <c r="F220" t="s">
        <v>372</v>
      </c>
      <c r="G220" t="s">
        <v>89</v>
      </c>
      <c r="H220" t="s">
        <v>228</v>
      </c>
      <c r="I220" t="s">
        <v>136</v>
      </c>
    </row>
    <row r="221" spans="1:9" x14ac:dyDescent="0.3">
      <c r="A221" t="s">
        <v>167</v>
      </c>
      <c r="B221" t="s">
        <v>188</v>
      </c>
      <c r="C221" s="66">
        <v>17910</v>
      </c>
      <c r="D221" s="66">
        <v>18765</v>
      </c>
      <c r="E221" s="66">
        <v>19060</v>
      </c>
      <c r="F221" s="66">
        <v>19391</v>
      </c>
      <c r="G221" s="66">
        <v>19999</v>
      </c>
      <c r="H221" s="66">
        <v>20754</v>
      </c>
      <c r="I221" s="66">
        <v>115879</v>
      </c>
    </row>
    <row r="222" spans="1:9" x14ac:dyDescent="0.3">
      <c r="B222" t="s">
        <v>189</v>
      </c>
      <c r="C222" s="66">
        <v>3713</v>
      </c>
      <c r="D222" s="66">
        <v>4120</v>
      </c>
      <c r="E222" s="66">
        <v>4323</v>
      </c>
      <c r="F222" s="66">
        <v>4379</v>
      </c>
      <c r="G222" s="66">
        <v>4499</v>
      </c>
      <c r="H222" s="66">
        <v>4879</v>
      </c>
      <c r="I222" s="66">
        <v>25913</v>
      </c>
    </row>
    <row r="223" spans="1:9" x14ac:dyDescent="0.3">
      <c r="B223" t="s">
        <v>190</v>
      </c>
      <c r="C223" s="66">
        <v>116769</v>
      </c>
      <c r="D223" s="66">
        <v>118623</v>
      </c>
      <c r="E223" s="66">
        <v>115595</v>
      </c>
      <c r="F223" s="66">
        <v>115255</v>
      </c>
      <c r="G223" s="66">
        <v>116565</v>
      </c>
      <c r="H223" s="66">
        <v>118940</v>
      </c>
      <c r="I223" s="66">
        <v>701747</v>
      </c>
    </row>
    <row r="224" spans="1:9" x14ac:dyDescent="0.3">
      <c r="B224" t="s">
        <v>191</v>
      </c>
      <c r="C224" s="66">
        <v>1255</v>
      </c>
      <c r="D224" s="66">
        <v>1395</v>
      </c>
      <c r="E224" s="66">
        <v>1507</v>
      </c>
      <c r="F224" s="66">
        <v>1635</v>
      </c>
      <c r="G224" s="66">
        <v>1938</v>
      </c>
      <c r="H224" s="66">
        <v>2542</v>
      </c>
      <c r="I224" s="66">
        <v>10272</v>
      </c>
    </row>
    <row r="225" spans="1:9" x14ac:dyDescent="0.3">
      <c r="B225" t="s">
        <v>192</v>
      </c>
      <c r="C225" s="66">
        <v>4639</v>
      </c>
      <c r="D225" s="66">
        <v>5025</v>
      </c>
      <c r="E225" s="66">
        <v>5162</v>
      </c>
      <c r="F225" s="66">
        <v>5334</v>
      </c>
      <c r="G225" s="66">
        <v>5556</v>
      </c>
      <c r="H225" s="66">
        <v>5831</v>
      </c>
      <c r="I225" s="66">
        <v>31547</v>
      </c>
    </row>
    <row r="226" spans="1:9" x14ac:dyDescent="0.3">
      <c r="B226" t="s">
        <v>193</v>
      </c>
      <c r="C226" s="66">
        <v>200277</v>
      </c>
      <c r="D226" s="66">
        <v>214605</v>
      </c>
      <c r="E226" s="66">
        <v>209628</v>
      </c>
      <c r="F226" s="66">
        <v>208478</v>
      </c>
      <c r="G226" s="66">
        <v>211362</v>
      </c>
      <c r="H226" s="66">
        <v>217215</v>
      </c>
      <c r="I226" s="66">
        <v>1261565</v>
      </c>
    </row>
    <row r="227" spans="1:9" x14ac:dyDescent="0.3">
      <c r="B227" t="s">
        <v>194</v>
      </c>
      <c r="C227" s="66">
        <v>183720</v>
      </c>
      <c r="D227" s="66">
        <v>188176</v>
      </c>
      <c r="E227" s="66">
        <v>185219</v>
      </c>
      <c r="F227" s="66">
        <v>188971</v>
      </c>
      <c r="G227" s="66">
        <v>196275</v>
      </c>
      <c r="H227" s="66">
        <v>206944</v>
      </c>
      <c r="I227" s="66">
        <v>1149305</v>
      </c>
    </row>
    <row r="228" spans="1:9" x14ac:dyDescent="0.3">
      <c r="B228" t="s">
        <v>195</v>
      </c>
      <c r="C228" s="66">
        <v>47757</v>
      </c>
      <c r="D228" s="66">
        <v>50569</v>
      </c>
      <c r="E228" s="66">
        <v>41776</v>
      </c>
      <c r="F228" s="66">
        <v>42090</v>
      </c>
      <c r="G228" s="66">
        <v>43574</v>
      </c>
      <c r="H228" s="66">
        <v>46161</v>
      </c>
      <c r="I228" s="66">
        <v>271927</v>
      </c>
    </row>
    <row r="229" spans="1:9" x14ac:dyDescent="0.3">
      <c r="B229" t="s">
        <v>196</v>
      </c>
      <c r="C229" s="66">
        <v>50336</v>
      </c>
      <c r="D229" s="66">
        <v>53197</v>
      </c>
      <c r="E229" s="66">
        <v>52711</v>
      </c>
      <c r="F229" s="66">
        <v>54609</v>
      </c>
      <c r="G229" s="66">
        <v>58438</v>
      </c>
      <c r="H229" s="66">
        <v>63626</v>
      </c>
      <c r="I229" s="66">
        <v>332917</v>
      </c>
    </row>
    <row r="230" spans="1:9" x14ac:dyDescent="0.3">
      <c r="B230" t="s">
        <v>197</v>
      </c>
      <c r="C230" s="66">
        <v>140487</v>
      </c>
      <c r="D230" s="66">
        <v>149382</v>
      </c>
      <c r="E230" s="66">
        <v>150585</v>
      </c>
      <c r="F230" s="66">
        <v>156118</v>
      </c>
      <c r="G230" s="66">
        <v>168510</v>
      </c>
      <c r="H230" s="66">
        <v>185234</v>
      </c>
      <c r="I230" s="66">
        <v>950316</v>
      </c>
    </row>
    <row r="231" spans="1:9" x14ac:dyDescent="0.3">
      <c r="B231" t="s">
        <v>198</v>
      </c>
      <c r="C231" s="66">
        <v>107409</v>
      </c>
      <c r="D231" s="66">
        <v>113053</v>
      </c>
      <c r="E231" s="66">
        <v>114424</v>
      </c>
      <c r="F231" s="66">
        <v>116728</v>
      </c>
      <c r="G231" s="66">
        <v>120459</v>
      </c>
      <c r="H231" s="66">
        <v>124473</v>
      </c>
      <c r="I231" s="66">
        <v>696546</v>
      </c>
    </row>
    <row r="232" spans="1:9" x14ac:dyDescent="0.3">
      <c r="B232" t="s">
        <v>199</v>
      </c>
      <c r="C232" s="66">
        <v>179268</v>
      </c>
      <c r="D232" s="66">
        <v>197012</v>
      </c>
      <c r="E232" s="66">
        <v>202118</v>
      </c>
      <c r="F232" s="66">
        <v>211067</v>
      </c>
      <c r="G232" s="66">
        <v>227022</v>
      </c>
      <c r="H232" s="66">
        <v>251392</v>
      </c>
      <c r="I232" s="66">
        <v>1267879</v>
      </c>
    </row>
    <row r="233" spans="1:9" x14ac:dyDescent="0.3">
      <c r="B233" t="s">
        <v>200</v>
      </c>
      <c r="C233" s="66">
        <v>252454</v>
      </c>
      <c r="D233" s="66">
        <v>265693</v>
      </c>
      <c r="E233" s="66">
        <v>207787</v>
      </c>
      <c r="F233" s="66">
        <v>203186</v>
      </c>
      <c r="G233" s="66">
        <v>205186</v>
      </c>
      <c r="H233" s="66">
        <v>208867</v>
      </c>
      <c r="I233" s="66">
        <v>1343173</v>
      </c>
    </row>
    <row r="234" spans="1:9" x14ac:dyDescent="0.3">
      <c r="B234" t="s">
        <v>202</v>
      </c>
      <c r="C234" s="66">
        <v>92353</v>
      </c>
      <c r="D234" s="66">
        <v>99200</v>
      </c>
      <c r="E234" s="66">
        <v>101232</v>
      </c>
      <c r="F234" s="66">
        <v>107545</v>
      </c>
      <c r="G234" s="66">
        <v>117426</v>
      </c>
      <c r="H234" s="66">
        <v>129548</v>
      </c>
      <c r="I234" s="66">
        <v>647304</v>
      </c>
    </row>
    <row r="235" spans="1:9" x14ac:dyDescent="0.3">
      <c r="A235" t="s">
        <v>111</v>
      </c>
      <c r="B235" t="s">
        <v>188</v>
      </c>
      <c r="C235" s="66">
        <v>1752941206.3722005</v>
      </c>
      <c r="D235" s="66">
        <v>1776676498.9785011</v>
      </c>
      <c r="E235" s="66">
        <v>1765950329.0702002</v>
      </c>
      <c r="F235" s="66">
        <v>1709389711.2171004</v>
      </c>
      <c r="G235" s="66">
        <v>1854010921.6296008</v>
      </c>
      <c r="H235" s="66">
        <v>1896502274.8742998</v>
      </c>
      <c r="I235" s="66">
        <v>10755470942.141903</v>
      </c>
    </row>
    <row r="236" spans="1:9" x14ac:dyDescent="0.3">
      <c r="B236" t="s">
        <v>189</v>
      </c>
      <c r="C236" s="66">
        <v>4389328269.9092999</v>
      </c>
      <c r="D236" s="66">
        <v>3205535249.2252021</v>
      </c>
      <c r="E236" s="66">
        <v>3025506353.8939991</v>
      </c>
      <c r="F236" s="66">
        <v>3194768984.8660998</v>
      </c>
      <c r="G236" s="66">
        <v>2884910030.1709995</v>
      </c>
      <c r="H236" s="66">
        <v>2459169937.5036001</v>
      </c>
      <c r="I236" s="66">
        <v>19159218825.569202</v>
      </c>
    </row>
    <row r="237" spans="1:9" x14ac:dyDescent="0.3">
      <c r="B237" t="s">
        <v>190</v>
      </c>
      <c r="C237" s="66">
        <v>32089200225.471489</v>
      </c>
      <c r="D237" s="66">
        <v>39044934547.490135</v>
      </c>
      <c r="E237" s="66">
        <v>36904335672.361671</v>
      </c>
      <c r="F237" s="66">
        <v>46784051438.415421</v>
      </c>
      <c r="G237" s="66">
        <v>29044017180.200134</v>
      </c>
      <c r="H237" s="66">
        <v>31550601621.003292</v>
      </c>
      <c r="I237" s="66">
        <v>215417140684.94214</v>
      </c>
    </row>
    <row r="238" spans="1:9" x14ac:dyDescent="0.3">
      <c r="B238" t="s">
        <v>191</v>
      </c>
      <c r="C238" s="66">
        <v>2991169304.3889003</v>
      </c>
      <c r="D238" s="66">
        <v>2597469803.8904991</v>
      </c>
      <c r="E238" s="66">
        <v>3505993963.0617995</v>
      </c>
      <c r="F238" s="66">
        <v>2736602148.3178005</v>
      </c>
      <c r="G238" s="66">
        <v>2091792168.8244991</v>
      </c>
      <c r="H238" s="66">
        <v>2893337544.1501999</v>
      </c>
      <c r="I238" s="66">
        <v>16816364932.633699</v>
      </c>
    </row>
    <row r="239" spans="1:9" x14ac:dyDescent="0.3">
      <c r="B239" t="s">
        <v>192</v>
      </c>
      <c r="C239" s="66">
        <v>1594566499.5212994</v>
      </c>
      <c r="D239" s="66">
        <v>1900682106.1597009</v>
      </c>
      <c r="E239" s="66">
        <v>2292017718.6940994</v>
      </c>
      <c r="F239" s="66">
        <v>2273554196.4326</v>
      </c>
      <c r="G239" s="66">
        <v>2135420924.2766006</v>
      </c>
      <c r="H239" s="66">
        <v>2310824237.7369995</v>
      </c>
      <c r="I239" s="66">
        <v>12507065682.821299</v>
      </c>
    </row>
    <row r="240" spans="1:9" x14ac:dyDescent="0.3">
      <c r="B240" t="s">
        <v>193</v>
      </c>
      <c r="C240" s="66">
        <v>28899281864.908798</v>
      </c>
      <c r="D240" s="66">
        <v>26486852322.042088</v>
      </c>
      <c r="E240" s="66">
        <v>25545432742.688892</v>
      </c>
      <c r="F240" s="66">
        <v>22910244533.176205</v>
      </c>
      <c r="G240" s="66">
        <v>21085145374.386196</v>
      </c>
      <c r="H240" s="66">
        <v>20998801313.939201</v>
      </c>
      <c r="I240" s="66">
        <v>145925758151.14139</v>
      </c>
    </row>
    <row r="241" spans="1:9" x14ac:dyDescent="0.3">
      <c r="B241" t="s">
        <v>194</v>
      </c>
      <c r="C241" s="66">
        <v>34113655681.079674</v>
      </c>
      <c r="D241" s="66">
        <v>31774695014.37661</v>
      </c>
      <c r="E241" s="66">
        <v>35800639468.722389</v>
      </c>
      <c r="F241" s="66">
        <v>32868046421.346317</v>
      </c>
      <c r="G241" s="66">
        <v>30564902540.440327</v>
      </c>
      <c r="H241" s="66">
        <v>31472839150.869591</v>
      </c>
      <c r="I241" s="66">
        <v>196594778276.83493</v>
      </c>
    </row>
    <row r="242" spans="1:9" x14ac:dyDescent="0.3">
      <c r="B242" t="s">
        <v>195</v>
      </c>
      <c r="C242" s="66">
        <v>11845849376.350788</v>
      </c>
      <c r="D242" s="66">
        <v>12499140909.219107</v>
      </c>
      <c r="E242" s="66">
        <v>13768755174.276209</v>
      </c>
      <c r="F242" s="66">
        <v>14306672044.988098</v>
      </c>
      <c r="G242" s="66">
        <v>13020015170.260204</v>
      </c>
      <c r="H242" s="66">
        <v>13005202119.812098</v>
      </c>
      <c r="I242" s="66">
        <v>78445634794.906509</v>
      </c>
    </row>
    <row r="243" spans="1:9" x14ac:dyDescent="0.3">
      <c r="B243" t="s">
        <v>196</v>
      </c>
      <c r="C243" s="66">
        <v>5395906600.3417034</v>
      </c>
      <c r="D243" s="66">
        <v>5223703525.5440989</v>
      </c>
      <c r="E243" s="66">
        <v>4666989453.2582998</v>
      </c>
      <c r="F243" s="66">
        <v>4879082729.9834023</v>
      </c>
      <c r="G243" s="66">
        <v>6233200478.9654036</v>
      </c>
      <c r="H243" s="66">
        <v>5706802909.3885002</v>
      </c>
      <c r="I243" s="66">
        <v>32105685697.481411</v>
      </c>
    </row>
    <row r="244" spans="1:9" x14ac:dyDescent="0.3">
      <c r="B244" t="s">
        <v>197</v>
      </c>
      <c r="C244" s="66">
        <v>26335494366.977688</v>
      </c>
      <c r="D244" s="66">
        <v>21945001408.50993</v>
      </c>
      <c r="E244" s="66">
        <v>25606206132.461094</v>
      </c>
      <c r="F244" s="66">
        <v>25069562662.850128</v>
      </c>
      <c r="G244" s="66">
        <v>24877451242.337673</v>
      </c>
      <c r="H244" s="66">
        <v>31334032147.689091</v>
      </c>
      <c r="I244" s="66">
        <v>155167747960.82562</v>
      </c>
    </row>
    <row r="245" spans="1:9" x14ac:dyDescent="0.3">
      <c r="B245" t="s">
        <v>198</v>
      </c>
      <c r="C245" s="66">
        <v>16792084366.896198</v>
      </c>
      <c r="D245" s="66">
        <v>16077008647.242502</v>
      </c>
      <c r="E245" s="66">
        <v>15790715625.052704</v>
      </c>
      <c r="F245" s="66">
        <v>13019988372.740307</v>
      </c>
      <c r="G245" s="66">
        <v>12532936095.044189</v>
      </c>
      <c r="H245" s="66">
        <v>12373369205.428904</v>
      </c>
      <c r="I245" s="66">
        <v>86586102312.404816</v>
      </c>
    </row>
    <row r="246" spans="1:9" x14ac:dyDescent="0.3">
      <c r="B246" t="s">
        <v>199</v>
      </c>
      <c r="C246" s="66">
        <v>26121952707.187183</v>
      </c>
      <c r="D246" s="66">
        <v>30497996705.857964</v>
      </c>
      <c r="E246" s="66">
        <v>32961389068.031109</v>
      </c>
      <c r="F246" s="66">
        <v>28125595511.536045</v>
      </c>
      <c r="G246" s="66">
        <v>26480325093.475895</v>
      </c>
      <c r="H246" s="66">
        <v>29777650763.78249</v>
      </c>
      <c r="I246" s="66">
        <v>173964909849.8707</v>
      </c>
    </row>
    <row r="247" spans="1:9" x14ac:dyDescent="0.3">
      <c r="B247" t="s">
        <v>200</v>
      </c>
      <c r="C247" s="66">
        <v>19703511101.315716</v>
      </c>
      <c r="D247" s="66">
        <v>24479745646.66621</v>
      </c>
      <c r="E247" s="66">
        <v>27159785761.112953</v>
      </c>
      <c r="F247" s="66">
        <v>63193231126.692566</v>
      </c>
      <c r="G247" s="66">
        <v>26647963150.974216</v>
      </c>
      <c r="H247" s="66">
        <v>30446610657.344501</v>
      </c>
      <c r="I247" s="66">
        <v>191630847444.10617</v>
      </c>
    </row>
    <row r="248" spans="1:9" x14ac:dyDescent="0.3">
      <c r="B248" t="s">
        <v>202</v>
      </c>
      <c r="C248" s="66">
        <v>9927668040.9605064</v>
      </c>
      <c r="D248" s="66">
        <v>9749830003.435606</v>
      </c>
      <c r="E248" s="66">
        <v>9532684675.9224033</v>
      </c>
      <c r="F248" s="66">
        <v>9979370261.2857018</v>
      </c>
      <c r="G248" s="66">
        <v>10648369411.775589</v>
      </c>
      <c r="H248" s="66">
        <v>11647146684.518196</v>
      </c>
      <c r="I248" s="66">
        <v>61485069077.898003</v>
      </c>
    </row>
    <row r="249" spans="1:9" x14ac:dyDescent="0.3">
      <c r="A249" t="s">
        <v>110</v>
      </c>
      <c r="B249" t="s">
        <v>188</v>
      </c>
      <c r="C249" s="66">
        <v>17874</v>
      </c>
      <c r="D249" s="66">
        <v>18724</v>
      </c>
      <c r="E249" s="66">
        <v>19025</v>
      </c>
      <c r="F249" s="66">
        <v>19363</v>
      </c>
      <c r="G249" s="66">
        <v>19980</v>
      </c>
      <c r="H249" s="66">
        <v>20737</v>
      </c>
      <c r="I249" s="66">
        <v>115703</v>
      </c>
    </row>
    <row r="250" spans="1:9" x14ac:dyDescent="0.3">
      <c r="B250" t="s">
        <v>189</v>
      </c>
      <c r="C250" s="66">
        <v>3700</v>
      </c>
      <c r="D250" s="66">
        <v>4108</v>
      </c>
      <c r="E250" s="66">
        <v>4316</v>
      </c>
      <c r="F250" s="66">
        <v>4372</v>
      </c>
      <c r="G250" s="66">
        <v>4492</v>
      </c>
      <c r="H250" s="66">
        <v>4875</v>
      </c>
      <c r="I250" s="66">
        <v>25863</v>
      </c>
    </row>
    <row r="251" spans="1:9" x14ac:dyDescent="0.3">
      <c r="B251" t="s">
        <v>190</v>
      </c>
      <c r="C251" s="66">
        <v>116493</v>
      </c>
      <c r="D251" s="66">
        <v>118377</v>
      </c>
      <c r="E251" s="66">
        <v>115427</v>
      </c>
      <c r="F251" s="66">
        <v>115130</v>
      </c>
      <c r="G251" s="66">
        <v>116482</v>
      </c>
      <c r="H251" s="66">
        <v>118873</v>
      </c>
      <c r="I251" s="66">
        <v>700782</v>
      </c>
    </row>
    <row r="252" spans="1:9" x14ac:dyDescent="0.3">
      <c r="B252" t="s">
        <v>191</v>
      </c>
      <c r="C252" s="66">
        <v>1240</v>
      </c>
      <c r="D252" s="66">
        <v>1377</v>
      </c>
      <c r="E252" s="66">
        <v>1505</v>
      </c>
      <c r="F252" s="66">
        <v>1634</v>
      </c>
      <c r="G252" s="66">
        <v>1936</v>
      </c>
      <c r="H252" s="66">
        <v>2541</v>
      </c>
      <c r="I252" s="66">
        <v>10233</v>
      </c>
    </row>
    <row r="253" spans="1:9" x14ac:dyDescent="0.3">
      <c r="B253" t="s">
        <v>192</v>
      </c>
      <c r="C253" s="66">
        <v>4620</v>
      </c>
      <c r="D253" s="66">
        <v>5010</v>
      </c>
      <c r="E253" s="66">
        <v>5151</v>
      </c>
      <c r="F253" s="66">
        <v>5327</v>
      </c>
      <c r="G253" s="66">
        <v>5551</v>
      </c>
      <c r="H253" s="66">
        <v>5825</v>
      </c>
      <c r="I253" s="66">
        <v>31484</v>
      </c>
    </row>
    <row r="254" spans="1:9" x14ac:dyDescent="0.3">
      <c r="B254" t="s">
        <v>193</v>
      </c>
      <c r="C254" s="66">
        <v>199611</v>
      </c>
      <c r="D254" s="66">
        <v>214018</v>
      </c>
      <c r="E254" s="66">
        <v>209214</v>
      </c>
      <c r="F254" s="66">
        <v>208142</v>
      </c>
      <c r="G254" s="66">
        <v>211148</v>
      </c>
      <c r="H254" s="66">
        <v>217079</v>
      </c>
      <c r="I254" s="66">
        <v>1259212</v>
      </c>
    </row>
    <row r="255" spans="1:9" x14ac:dyDescent="0.3">
      <c r="B255" t="s">
        <v>194</v>
      </c>
      <c r="C255" s="66">
        <v>183251</v>
      </c>
      <c r="D255" s="66">
        <v>187716</v>
      </c>
      <c r="E255" s="66">
        <v>184893</v>
      </c>
      <c r="F255" s="66">
        <v>188700</v>
      </c>
      <c r="G255" s="66">
        <v>196091</v>
      </c>
      <c r="H255" s="66">
        <v>206816</v>
      </c>
      <c r="I255" s="66">
        <v>1147467</v>
      </c>
    </row>
    <row r="256" spans="1:9" x14ac:dyDescent="0.3">
      <c r="B256" t="s">
        <v>195</v>
      </c>
      <c r="C256" s="66">
        <v>47649</v>
      </c>
      <c r="D256" s="66">
        <v>50451</v>
      </c>
      <c r="E256" s="66">
        <v>41696</v>
      </c>
      <c r="F256" s="66">
        <v>42032</v>
      </c>
      <c r="G256" s="66">
        <v>43539</v>
      </c>
      <c r="H256" s="66">
        <v>46135</v>
      </c>
      <c r="I256" s="66">
        <v>271502</v>
      </c>
    </row>
    <row r="257" spans="1:9" x14ac:dyDescent="0.3">
      <c r="B257" t="s">
        <v>196</v>
      </c>
      <c r="C257" s="66">
        <v>50183</v>
      </c>
      <c r="D257" s="66">
        <v>53055</v>
      </c>
      <c r="E257" s="66">
        <v>52604</v>
      </c>
      <c r="F257" s="66">
        <v>54518</v>
      </c>
      <c r="G257" s="66">
        <v>58365</v>
      </c>
      <c r="H257" s="66">
        <v>63578</v>
      </c>
      <c r="I257" s="66">
        <v>332303</v>
      </c>
    </row>
    <row r="258" spans="1:9" x14ac:dyDescent="0.3">
      <c r="B258" t="s">
        <v>197</v>
      </c>
      <c r="C258" s="66">
        <v>140063</v>
      </c>
      <c r="D258" s="66">
        <v>149006</v>
      </c>
      <c r="E258" s="66">
        <v>150310</v>
      </c>
      <c r="F258" s="66">
        <v>155907</v>
      </c>
      <c r="G258" s="66">
        <v>168346</v>
      </c>
      <c r="H258" s="66">
        <v>185110</v>
      </c>
      <c r="I258" s="66">
        <v>948742</v>
      </c>
    </row>
    <row r="259" spans="1:9" x14ac:dyDescent="0.3">
      <c r="B259" t="s">
        <v>198</v>
      </c>
      <c r="C259" s="66">
        <v>106909</v>
      </c>
      <c r="D259" s="66">
        <v>112510</v>
      </c>
      <c r="E259" s="66">
        <v>114074</v>
      </c>
      <c r="F259" s="66">
        <v>116512</v>
      </c>
      <c r="G259" s="66">
        <v>120305</v>
      </c>
      <c r="H259" s="66">
        <v>124349</v>
      </c>
      <c r="I259" s="66">
        <v>694659</v>
      </c>
    </row>
    <row r="260" spans="1:9" x14ac:dyDescent="0.3">
      <c r="B260" t="s">
        <v>199</v>
      </c>
      <c r="C260" s="66">
        <v>178698</v>
      </c>
      <c r="D260" s="66">
        <v>196502</v>
      </c>
      <c r="E260" s="66">
        <v>201707</v>
      </c>
      <c r="F260" s="66">
        <v>210749</v>
      </c>
      <c r="G260" s="66">
        <v>226802</v>
      </c>
      <c r="H260" s="66">
        <v>251238</v>
      </c>
      <c r="I260" s="66">
        <v>1265696</v>
      </c>
    </row>
    <row r="261" spans="1:9" x14ac:dyDescent="0.3">
      <c r="B261" t="s">
        <v>200</v>
      </c>
      <c r="C261" s="66">
        <v>251755</v>
      </c>
      <c r="D261" s="66">
        <v>264954</v>
      </c>
      <c r="E261" s="66">
        <v>207335</v>
      </c>
      <c r="F261" s="66">
        <v>202892</v>
      </c>
      <c r="G261" s="66">
        <v>204976</v>
      </c>
      <c r="H261" s="66">
        <v>208698</v>
      </c>
      <c r="I261" s="66">
        <v>1340610</v>
      </c>
    </row>
    <row r="262" spans="1:9" x14ac:dyDescent="0.3">
      <c r="B262" t="s">
        <v>202</v>
      </c>
      <c r="C262" s="66">
        <v>92042</v>
      </c>
      <c r="D262" s="66">
        <v>98901</v>
      </c>
      <c r="E262" s="66">
        <v>100989</v>
      </c>
      <c r="F262" s="66">
        <v>107345</v>
      </c>
      <c r="G262" s="66">
        <v>117276</v>
      </c>
      <c r="H262" s="66">
        <v>129434</v>
      </c>
      <c r="I262" s="66">
        <v>645987</v>
      </c>
    </row>
    <row r="263" spans="1:9" x14ac:dyDescent="0.3">
      <c r="A263" t="s">
        <v>171</v>
      </c>
      <c r="C263" s="66">
        <v>1398347</v>
      </c>
      <c r="D263" s="66">
        <v>1478815</v>
      </c>
      <c r="E263" s="66">
        <v>1411127</v>
      </c>
      <c r="F263" s="66">
        <v>1434786</v>
      </c>
      <c r="G263" s="66">
        <v>1496809</v>
      </c>
      <c r="H263" s="66">
        <v>1586406</v>
      </c>
      <c r="I263" s="66">
        <v>8806290</v>
      </c>
    </row>
    <row r="264" spans="1:9" x14ac:dyDescent="0.3">
      <c r="A264" t="s">
        <v>172</v>
      </c>
      <c r="C264" s="66">
        <v>221952609611.68146</v>
      </c>
      <c r="D264" s="66">
        <v>227259272388.63812</v>
      </c>
      <c r="E264" s="66">
        <v>238326402138.60779</v>
      </c>
      <c r="F264" s="66">
        <v>271050160143.84778</v>
      </c>
      <c r="G264" s="66">
        <v>210100459782.76154</v>
      </c>
      <c r="H264" s="66">
        <v>227872890568.04099</v>
      </c>
      <c r="I264" s="66">
        <v>1396561794633.5776</v>
      </c>
    </row>
    <row r="265" spans="1:9" x14ac:dyDescent="0.3">
      <c r="A265" t="s">
        <v>373</v>
      </c>
      <c r="C265" s="66">
        <v>1394088</v>
      </c>
      <c r="D265" s="66">
        <v>1474709</v>
      </c>
      <c r="E265" s="66">
        <v>1408246</v>
      </c>
      <c r="F265" s="66">
        <v>1432623</v>
      </c>
      <c r="G265" s="66">
        <v>1495289</v>
      </c>
      <c r="H265" s="66">
        <v>1585288</v>
      </c>
      <c r="I265" s="66">
        <v>8790243</v>
      </c>
    </row>
    <row r="268" spans="1:9" x14ac:dyDescent="0.3">
      <c r="A268" t="s">
        <v>174</v>
      </c>
      <c r="B268" t="s">
        <v>165</v>
      </c>
    </row>
    <row r="269" spans="1:9" x14ac:dyDescent="0.3">
      <c r="A269" t="s">
        <v>70</v>
      </c>
      <c r="B269" s="64">
        <v>1</v>
      </c>
    </row>
    <row r="270" spans="1:9" x14ac:dyDescent="0.3">
      <c r="A270" t="s">
        <v>72</v>
      </c>
      <c r="B270" s="64">
        <v>0</v>
      </c>
    </row>
    <row r="271" spans="1:9" x14ac:dyDescent="0.3">
      <c r="A271" t="s">
        <v>79</v>
      </c>
      <c r="B271" s="64">
        <v>0</v>
      </c>
    </row>
    <row r="272" spans="1:9" x14ac:dyDescent="0.3">
      <c r="A272" t="s">
        <v>71</v>
      </c>
      <c r="B272" t="s">
        <v>69</v>
      </c>
    </row>
    <row r="273" spans="1:9" x14ac:dyDescent="0.3">
      <c r="A273" t="s">
        <v>73</v>
      </c>
      <c r="B273" t="s">
        <v>74</v>
      </c>
    </row>
    <row r="275" spans="1:9" x14ac:dyDescent="0.3">
      <c r="C275" t="s">
        <v>88</v>
      </c>
    </row>
    <row r="276" spans="1:9" x14ac:dyDescent="0.3">
      <c r="A276" t="s">
        <v>101</v>
      </c>
      <c r="B276" t="s">
        <v>183</v>
      </c>
      <c r="C276" t="s">
        <v>181</v>
      </c>
      <c r="D276" t="s">
        <v>370</v>
      </c>
      <c r="E276" t="s">
        <v>371</v>
      </c>
      <c r="F276" t="s">
        <v>372</v>
      </c>
      <c r="G276" t="s">
        <v>89</v>
      </c>
      <c r="H276" t="s">
        <v>228</v>
      </c>
      <c r="I276" t="s">
        <v>136</v>
      </c>
    </row>
    <row r="277" spans="1:9" x14ac:dyDescent="0.3">
      <c r="A277" t="s">
        <v>167</v>
      </c>
      <c r="B277" t="s">
        <v>188</v>
      </c>
      <c r="C277" s="66">
        <v>2295</v>
      </c>
      <c r="D277" s="66">
        <v>2149</v>
      </c>
      <c r="E277" s="66">
        <v>1922</v>
      </c>
      <c r="F277" s="66">
        <v>1705</v>
      </c>
      <c r="G277" s="66">
        <v>1403</v>
      </c>
      <c r="H277" s="66">
        <v>1287</v>
      </c>
      <c r="I277" s="66">
        <v>10761</v>
      </c>
    </row>
    <row r="278" spans="1:9" x14ac:dyDescent="0.3">
      <c r="B278" t="s">
        <v>189</v>
      </c>
      <c r="C278" s="66">
        <v>753</v>
      </c>
      <c r="D278" s="66">
        <v>842</v>
      </c>
      <c r="E278" s="66">
        <v>836</v>
      </c>
      <c r="F278" s="66">
        <v>698</v>
      </c>
      <c r="G278" s="66">
        <v>526</v>
      </c>
      <c r="H278" s="66">
        <v>501</v>
      </c>
      <c r="I278" s="66">
        <v>4156</v>
      </c>
    </row>
    <row r="279" spans="1:9" x14ac:dyDescent="0.3">
      <c r="B279" t="s">
        <v>190</v>
      </c>
      <c r="C279" s="66">
        <v>18481</v>
      </c>
      <c r="D279" s="66">
        <v>17263</v>
      </c>
      <c r="E279" s="66">
        <v>16371</v>
      </c>
      <c r="F279" s="66">
        <v>14881</v>
      </c>
      <c r="G279" s="66">
        <v>13130</v>
      </c>
      <c r="H279" s="66">
        <v>12582</v>
      </c>
      <c r="I279" s="66">
        <v>92708</v>
      </c>
    </row>
    <row r="280" spans="1:9" x14ac:dyDescent="0.3">
      <c r="B280" t="s">
        <v>191</v>
      </c>
      <c r="C280" s="66">
        <v>265</v>
      </c>
      <c r="D280" s="66">
        <v>288</v>
      </c>
      <c r="E280" s="66">
        <v>304</v>
      </c>
      <c r="F280" s="66">
        <v>337</v>
      </c>
      <c r="G280" s="66">
        <v>363</v>
      </c>
      <c r="H280" s="66">
        <v>434</v>
      </c>
      <c r="I280" s="66">
        <v>1991</v>
      </c>
    </row>
    <row r="281" spans="1:9" x14ac:dyDescent="0.3">
      <c r="B281" t="s">
        <v>192</v>
      </c>
      <c r="C281" s="66">
        <v>766</v>
      </c>
      <c r="D281" s="66">
        <v>779</v>
      </c>
      <c r="E281" s="66">
        <v>763</v>
      </c>
      <c r="F281" s="66">
        <v>725</v>
      </c>
      <c r="G281" s="66">
        <v>661</v>
      </c>
      <c r="H281" s="66">
        <v>635</v>
      </c>
      <c r="I281" s="66">
        <v>4329</v>
      </c>
    </row>
    <row r="282" spans="1:9" x14ac:dyDescent="0.3">
      <c r="B282" t="s">
        <v>193</v>
      </c>
      <c r="C282" s="66">
        <v>29584</v>
      </c>
      <c r="D282" s="66">
        <v>28954</v>
      </c>
      <c r="E282" s="66">
        <v>25045</v>
      </c>
      <c r="F282" s="66">
        <v>21806</v>
      </c>
      <c r="G282" s="66">
        <v>16439</v>
      </c>
      <c r="H282" s="66">
        <v>14575</v>
      </c>
      <c r="I282" s="66">
        <v>136403</v>
      </c>
    </row>
    <row r="283" spans="1:9" x14ac:dyDescent="0.3">
      <c r="B283" t="s">
        <v>194</v>
      </c>
      <c r="C283" s="66">
        <v>29924</v>
      </c>
      <c r="D283" s="66">
        <v>27604</v>
      </c>
      <c r="E283" s="66">
        <v>24899</v>
      </c>
      <c r="F283" s="66">
        <v>22166</v>
      </c>
      <c r="G283" s="66">
        <v>18845</v>
      </c>
      <c r="H283" s="66">
        <v>17003</v>
      </c>
      <c r="I283" s="66">
        <v>140441</v>
      </c>
    </row>
    <row r="284" spans="1:9" x14ac:dyDescent="0.3">
      <c r="B284" t="s">
        <v>195</v>
      </c>
      <c r="C284" s="66">
        <v>7202</v>
      </c>
      <c r="D284" s="66">
        <v>7067</v>
      </c>
      <c r="E284" s="66">
        <v>6479</v>
      </c>
      <c r="F284" s="66">
        <v>5862</v>
      </c>
      <c r="G284" s="66">
        <v>5138</v>
      </c>
      <c r="H284" s="66">
        <v>4879</v>
      </c>
      <c r="I284" s="66">
        <v>36627</v>
      </c>
    </row>
    <row r="285" spans="1:9" x14ac:dyDescent="0.3">
      <c r="B285" t="s">
        <v>196</v>
      </c>
      <c r="C285" s="66">
        <v>10098</v>
      </c>
      <c r="D285" s="66">
        <v>9574</v>
      </c>
      <c r="E285" s="66">
        <v>8302</v>
      </c>
      <c r="F285" s="66">
        <v>7351</v>
      </c>
      <c r="G285" s="66">
        <v>6275</v>
      </c>
      <c r="H285" s="66">
        <v>5642</v>
      </c>
      <c r="I285" s="66">
        <v>47242</v>
      </c>
    </row>
    <row r="286" spans="1:9" x14ac:dyDescent="0.3">
      <c r="B286" t="s">
        <v>197</v>
      </c>
      <c r="C286" s="66">
        <v>27588</v>
      </c>
      <c r="D286" s="66">
        <v>27478</v>
      </c>
      <c r="E286" s="66">
        <v>22693</v>
      </c>
      <c r="F286" s="66">
        <v>18729</v>
      </c>
      <c r="G286" s="66">
        <v>15226</v>
      </c>
      <c r="H286" s="66">
        <v>14758</v>
      </c>
      <c r="I286" s="66">
        <v>126472</v>
      </c>
    </row>
    <row r="287" spans="1:9" x14ac:dyDescent="0.3">
      <c r="B287" t="s">
        <v>198</v>
      </c>
      <c r="C287" s="66">
        <v>20408</v>
      </c>
      <c r="D287" s="66">
        <v>19461</v>
      </c>
      <c r="E287" s="66">
        <v>17834</v>
      </c>
      <c r="F287" s="66">
        <v>16126</v>
      </c>
      <c r="G287" s="66">
        <v>14081</v>
      </c>
      <c r="H287" s="66">
        <v>12453</v>
      </c>
      <c r="I287" s="66">
        <v>100363</v>
      </c>
    </row>
    <row r="288" spans="1:9" x14ac:dyDescent="0.3">
      <c r="B288" t="s">
        <v>199</v>
      </c>
      <c r="C288" s="66">
        <v>31913</v>
      </c>
      <c r="D288" s="66">
        <v>30787</v>
      </c>
      <c r="E288" s="66">
        <v>26488</v>
      </c>
      <c r="F288" s="66">
        <v>22233</v>
      </c>
      <c r="G288" s="66">
        <v>17726</v>
      </c>
      <c r="H288" s="66">
        <v>16194</v>
      </c>
      <c r="I288" s="66">
        <v>145341</v>
      </c>
    </row>
    <row r="289" spans="1:9" x14ac:dyDescent="0.3">
      <c r="B289" t="s">
        <v>200</v>
      </c>
      <c r="C289" s="66">
        <v>28810</v>
      </c>
      <c r="D289" s="66">
        <v>28251</v>
      </c>
      <c r="E289" s="66">
        <v>23959</v>
      </c>
      <c r="F289" s="66">
        <v>20296</v>
      </c>
      <c r="G289" s="66">
        <v>16951</v>
      </c>
      <c r="H289" s="66">
        <v>16055</v>
      </c>
      <c r="I289" s="66">
        <v>134322</v>
      </c>
    </row>
    <row r="290" spans="1:9" x14ac:dyDescent="0.3">
      <c r="B290" t="s">
        <v>202</v>
      </c>
      <c r="C290" s="66">
        <v>16642</v>
      </c>
      <c r="D290" s="66">
        <v>16039</v>
      </c>
      <c r="E290" s="66">
        <v>14257</v>
      </c>
      <c r="F290" s="66">
        <v>12459</v>
      </c>
      <c r="G290" s="66">
        <v>10415</v>
      </c>
      <c r="H290" s="66">
        <v>9437</v>
      </c>
      <c r="I290" s="66">
        <v>79249</v>
      </c>
    </row>
    <row r="291" spans="1:9" x14ac:dyDescent="0.3">
      <c r="A291" t="s">
        <v>111</v>
      </c>
      <c r="B291" t="s">
        <v>188</v>
      </c>
      <c r="C291" s="66">
        <v>460934971.70269978</v>
      </c>
      <c r="D291" s="66">
        <v>424658182.80200011</v>
      </c>
      <c r="E291" s="66">
        <v>488518012.95550007</v>
      </c>
      <c r="F291" s="66">
        <v>528107342.68460006</v>
      </c>
      <c r="G291" s="66">
        <v>546696372.8937999</v>
      </c>
      <c r="H291" s="66">
        <v>572816908.02890003</v>
      </c>
      <c r="I291" s="66">
        <v>3021731791.0675001</v>
      </c>
    </row>
    <row r="292" spans="1:9" x14ac:dyDescent="0.3">
      <c r="B292" t="s">
        <v>189</v>
      </c>
      <c r="C292" s="66">
        <v>1827012515.7049999</v>
      </c>
      <c r="D292" s="66">
        <v>2036569433.9448001</v>
      </c>
      <c r="E292" s="66">
        <v>2214006279.6147995</v>
      </c>
      <c r="F292" s="66">
        <v>2312136593.0838013</v>
      </c>
      <c r="G292" s="66">
        <v>2225837074.3896995</v>
      </c>
      <c r="H292" s="66">
        <v>1916099895.5822003</v>
      </c>
      <c r="I292" s="66">
        <v>12531661792.320301</v>
      </c>
    </row>
    <row r="293" spans="1:9" x14ac:dyDescent="0.3">
      <c r="B293" t="s">
        <v>190</v>
      </c>
      <c r="C293" s="66">
        <v>21091732533.106411</v>
      </c>
      <c r="D293" s="66">
        <v>28607586433.561886</v>
      </c>
      <c r="E293" s="66">
        <v>27302888498.433273</v>
      </c>
      <c r="F293" s="66">
        <v>37479986287.265701</v>
      </c>
      <c r="G293" s="66">
        <v>19769276471.33139</v>
      </c>
      <c r="H293" s="66">
        <v>22277684768.72089</v>
      </c>
      <c r="I293" s="66">
        <v>156529154992.41956</v>
      </c>
    </row>
    <row r="294" spans="1:9" x14ac:dyDescent="0.3">
      <c r="B294" t="s">
        <v>191</v>
      </c>
      <c r="C294" s="66">
        <v>2704116302.2036004</v>
      </c>
      <c r="D294" s="66">
        <v>2140439601.586</v>
      </c>
      <c r="E294" s="66">
        <v>2905370175.6162009</v>
      </c>
      <c r="F294" s="66">
        <v>2250029551.7494998</v>
      </c>
      <c r="G294" s="66">
        <v>1696524847.2160997</v>
      </c>
      <c r="H294" s="66">
        <v>2099473654.0279</v>
      </c>
      <c r="I294" s="66">
        <v>13795954132.399303</v>
      </c>
    </row>
    <row r="295" spans="1:9" x14ac:dyDescent="0.3">
      <c r="B295" t="s">
        <v>192</v>
      </c>
      <c r="C295" s="66">
        <v>1068293971.3332001</v>
      </c>
      <c r="D295" s="66">
        <v>1382063542.7126997</v>
      </c>
      <c r="E295" s="66">
        <v>1815112892.9873996</v>
      </c>
      <c r="F295" s="66">
        <v>1803576220.6416001</v>
      </c>
      <c r="G295" s="66">
        <v>1593345995.2881989</v>
      </c>
      <c r="H295" s="66">
        <v>1729419256.2721992</v>
      </c>
      <c r="I295" s="66">
        <v>9391811879.2352982</v>
      </c>
    </row>
    <row r="296" spans="1:9" x14ac:dyDescent="0.3">
      <c r="B296" t="s">
        <v>193</v>
      </c>
      <c r="C296" s="66">
        <v>15065812852.014399</v>
      </c>
      <c r="D296" s="66">
        <v>12825460150.511211</v>
      </c>
      <c r="E296" s="66">
        <v>13289077579.895107</v>
      </c>
      <c r="F296" s="66">
        <v>12131633726.363186</v>
      </c>
      <c r="G296" s="66">
        <v>11051377590.996286</v>
      </c>
      <c r="H296" s="66">
        <v>10933812194.261295</v>
      </c>
      <c r="I296" s="66">
        <v>75297174094.041489</v>
      </c>
    </row>
    <row r="297" spans="1:9" x14ac:dyDescent="0.3">
      <c r="B297" t="s">
        <v>194</v>
      </c>
      <c r="C297" s="66">
        <v>19600454725.36517</v>
      </c>
      <c r="D297" s="66">
        <v>19624526091.54472</v>
      </c>
      <c r="E297" s="66">
        <v>24033806726.457722</v>
      </c>
      <c r="F297" s="66">
        <v>21665813306.696125</v>
      </c>
      <c r="G297" s="66">
        <v>20461368392.051735</v>
      </c>
      <c r="H297" s="66">
        <v>20883178649.113201</v>
      </c>
      <c r="I297" s="66">
        <v>126269147891.22868</v>
      </c>
    </row>
    <row r="298" spans="1:9" x14ac:dyDescent="0.3">
      <c r="B298" t="s">
        <v>195</v>
      </c>
      <c r="C298" s="66">
        <v>8901084736.7392998</v>
      </c>
      <c r="D298" s="66">
        <v>9473341165.479908</v>
      </c>
      <c r="E298" s="66">
        <v>9658196525.0794086</v>
      </c>
      <c r="F298" s="66">
        <v>9576953931.2665997</v>
      </c>
      <c r="G298" s="66">
        <v>9931266967.3033028</v>
      </c>
      <c r="H298" s="66">
        <v>8357248666.2158003</v>
      </c>
      <c r="I298" s="66">
        <v>55898091992.084312</v>
      </c>
    </row>
    <row r="299" spans="1:9" x14ac:dyDescent="0.3">
      <c r="B299" t="s">
        <v>196</v>
      </c>
      <c r="C299" s="66">
        <v>2991525524.7691007</v>
      </c>
      <c r="D299" s="66">
        <v>2581854014.131701</v>
      </c>
      <c r="E299" s="66">
        <v>2704054215.5542998</v>
      </c>
      <c r="F299" s="66">
        <v>2708398104.4605994</v>
      </c>
      <c r="G299" s="66">
        <v>3991296179.5375986</v>
      </c>
      <c r="H299" s="66">
        <v>3759781755.085001</v>
      </c>
      <c r="I299" s="66">
        <v>18736909793.5383</v>
      </c>
    </row>
    <row r="300" spans="1:9" x14ac:dyDescent="0.3">
      <c r="B300" t="s">
        <v>197</v>
      </c>
      <c r="C300" s="66">
        <v>12649787580.658302</v>
      </c>
      <c r="D300" s="66">
        <v>14094654363.264814</v>
      </c>
      <c r="E300" s="66">
        <v>13666484661.286192</v>
      </c>
      <c r="F300" s="66">
        <v>14005036574.787598</v>
      </c>
      <c r="G300" s="66">
        <v>13960523579.025103</v>
      </c>
      <c r="H300" s="66">
        <v>20582356580.117905</v>
      </c>
      <c r="I300" s="66">
        <v>88958843339.139923</v>
      </c>
    </row>
    <row r="301" spans="1:9" x14ac:dyDescent="0.3">
      <c r="B301" t="s">
        <v>198</v>
      </c>
      <c r="C301" s="66">
        <v>8070539331.0358009</v>
      </c>
      <c r="D301" s="66">
        <v>7247179218.9519997</v>
      </c>
      <c r="E301" s="66">
        <v>8549397024.9308958</v>
      </c>
      <c r="F301" s="66">
        <v>6281612401.579092</v>
      </c>
      <c r="G301" s="66">
        <v>6033419154.1319981</v>
      </c>
      <c r="H301" s="66">
        <v>5760544869.0484982</v>
      </c>
      <c r="I301" s="66">
        <v>41942691999.678284</v>
      </c>
    </row>
    <row r="302" spans="1:9" x14ac:dyDescent="0.3">
      <c r="B302" t="s">
        <v>199</v>
      </c>
      <c r="C302" s="66">
        <v>10917108321.985607</v>
      </c>
      <c r="D302" s="66">
        <v>11845609624.320492</v>
      </c>
      <c r="E302" s="66">
        <v>10468173126.161398</v>
      </c>
      <c r="F302" s="66">
        <v>10481412287.674892</v>
      </c>
      <c r="G302" s="66">
        <v>9454635088.7650089</v>
      </c>
      <c r="H302" s="66">
        <v>10266568374.263</v>
      </c>
      <c r="I302" s="66">
        <v>63433506823.170403</v>
      </c>
    </row>
    <row r="303" spans="1:9" x14ac:dyDescent="0.3">
      <c r="B303" t="s">
        <v>200</v>
      </c>
      <c r="C303" s="66">
        <v>9139784203.4593067</v>
      </c>
      <c r="D303" s="66">
        <v>9663518833.2406063</v>
      </c>
      <c r="E303" s="66">
        <v>9993869512.404398</v>
      </c>
      <c r="F303" s="66">
        <v>9378812289.2344017</v>
      </c>
      <c r="G303" s="66">
        <v>10270971110.248098</v>
      </c>
      <c r="H303" s="66">
        <v>11582145132.916195</v>
      </c>
      <c r="I303" s="66">
        <v>60029101081.503006</v>
      </c>
    </row>
    <row r="304" spans="1:9" x14ac:dyDescent="0.3">
      <c r="B304" t="s">
        <v>202</v>
      </c>
      <c r="C304" s="66">
        <v>5157691633.1082993</v>
      </c>
      <c r="D304" s="66">
        <v>5289109539.1121025</v>
      </c>
      <c r="E304" s="66">
        <v>5412346115.8076973</v>
      </c>
      <c r="F304" s="66">
        <v>5345643878.1943035</v>
      </c>
      <c r="G304" s="66">
        <v>5369872454.4321041</v>
      </c>
      <c r="H304" s="66">
        <v>6817495294.8627014</v>
      </c>
      <c r="I304" s="66">
        <v>33392158915.517212</v>
      </c>
    </row>
    <row r="305" spans="1:9" x14ac:dyDescent="0.3">
      <c r="A305" t="s">
        <v>175</v>
      </c>
      <c r="B305" t="s">
        <v>188</v>
      </c>
      <c r="C305" s="66">
        <v>5128624247.4005995</v>
      </c>
      <c r="D305" s="66">
        <v>6679539822.9140997</v>
      </c>
      <c r="E305" s="66">
        <v>7630244821.4522982</v>
      </c>
      <c r="F305" s="66">
        <v>7545535153.7454996</v>
      </c>
      <c r="G305" s="66">
        <v>7880992782.7508001</v>
      </c>
      <c r="H305" s="66">
        <v>8061599101.356699</v>
      </c>
      <c r="I305" s="66">
        <v>42926535929.619995</v>
      </c>
    </row>
    <row r="306" spans="1:9" x14ac:dyDescent="0.3">
      <c r="B306" t="s">
        <v>189</v>
      </c>
      <c r="C306" s="66">
        <v>41161905252.452507</v>
      </c>
      <c r="D306" s="66">
        <v>45790891745.298607</v>
      </c>
      <c r="E306" s="66">
        <v>38763574779.561104</v>
      </c>
      <c r="F306" s="66">
        <v>31330241586.031597</v>
      </c>
      <c r="G306" s="66">
        <v>23232523270.938084</v>
      </c>
      <c r="H306" s="66">
        <v>17575933357.234402</v>
      </c>
      <c r="I306" s="66">
        <v>197855069991.5163</v>
      </c>
    </row>
    <row r="307" spans="1:9" x14ac:dyDescent="0.3">
      <c r="B307" t="s">
        <v>190</v>
      </c>
      <c r="C307" s="66">
        <v>455026304414.36487</v>
      </c>
      <c r="D307" s="66">
        <v>488476045294.84949</v>
      </c>
      <c r="E307" s="66">
        <v>418235364801.47534</v>
      </c>
      <c r="F307" s="66">
        <v>450215922388.51733</v>
      </c>
      <c r="G307" s="66">
        <v>383042271615.94513</v>
      </c>
      <c r="H307" s="66">
        <v>389623868643.79663</v>
      </c>
      <c r="I307" s="66">
        <v>2584619777158.9487</v>
      </c>
    </row>
    <row r="308" spans="1:9" x14ac:dyDescent="0.3">
      <c r="B308" t="s">
        <v>191</v>
      </c>
      <c r="C308" s="66">
        <v>39005402378.417801</v>
      </c>
      <c r="D308" s="66">
        <v>51404760556.752205</v>
      </c>
      <c r="E308" s="66">
        <v>50581388959.189522</v>
      </c>
      <c r="F308" s="66">
        <v>56520530862.664383</v>
      </c>
      <c r="G308" s="66">
        <v>40229346949.985001</v>
      </c>
      <c r="H308" s="66">
        <v>46247029240.877403</v>
      </c>
      <c r="I308" s="66">
        <v>283988458947.88629</v>
      </c>
    </row>
    <row r="309" spans="1:9" x14ac:dyDescent="0.3">
      <c r="B309" t="s">
        <v>192</v>
      </c>
      <c r="C309" s="66">
        <v>11765604433.2276</v>
      </c>
      <c r="D309" s="66">
        <v>13107149715.5266</v>
      </c>
      <c r="E309" s="66">
        <v>16708656425.774097</v>
      </c>
      <c r="F309" s="66">
        <v>16636192857.235195</v>
      </c>
      <c r="G309" s="66">
        <v>17371282694.860703</v>
      </c>
      <c r="H309" s="66">
        <v>15534509116.892801</v>
      </c>
      <c r="I309" s="66">
        <v>91123395243.516998</v>
      </c>
    </row>
    <row r="310" spans="1:9" x14ac:dyDescent="0.3">
      <c r="B310" t="s">
        <v>193</v>
      </c>
      <c r="C310" s="66">
        <v>148972843829.79449</v>
      </c>
      <c r="D310" s="66">
        <v>147524000289.64587</v>
      </c>
      <c r="E310" s="66">
        <v>137109658907.29643</v>
      </c>
      <c r="F310" s="66">
        <v>113051340227.45195</v>
      </c>
      <c r="G310" s="66">
        <v>114109072393.73763</v>
      </c>
      <c r="H310" s="66">
        <v>123083710336.03732</v>
      </c>
      <c r="I310" s="66">
        <v>783850625983.96375</v>
      </c>
    </row>
    <row r="311" spans="1:9" x14ac:dyDescent="0.3">
      <c r="B311" t="s">
        <v>194</v>
      </c>
      <c r="C311" s="66">
        <v>542446051168.46832</v>
      </c>
      <c r="D311" s="66">
        <v>538249100446.81232</v>
      </c>
      <c r="E311" s="66">
        <v>544897791557.27325</v>
      </c>
      <c r="F311" s="66">
        <v>544655068652.82263</v>
      </c>
      <c r="G311" s="66">
        <v>533140668988.41949</v>
      </c>
      <c r="H311" s="66">
        <v>538130621666.5108</v>
      </c>
      <c r="I311" s="66">
        <v>3241519302480.3066</v>
      </c>
    </row>
    <row r="312" spans="1:9" x14ac:dyDescent="0.3">
      <c r="B312" t="s">
        <v>195</v>
      </c>
      <c r="C312" s="66">
        <v>121713691611.40765</v>
      </c>
      <c r="D312" s="66">
        <v>126339838048.52168</v>
      </c>
      <c r="E312" s="66">
        <v>110509572566.0453</v>
      </c>
      <c r="F312" s="66">
        <v>107919162029.09508</v>
      </c>
      <c r="G312" s="66">
        <v>108082619285.59384</v>
      </c>
      <c r="H312" s="66">
        <v>105825000846.14273</v>
      </c>
      <c r="I312" s="66">
        <v>680389884386.80627</v>
      </c>
    </row>
    <row r="313" spans="1:9" x14ac:dyDescent="0.3">
      <c r="B313" t="s">
        <v>196</v>
      </c>
      <c r="C313" s="66">
        <v>34425642986.231216</v>
      </c>
      <c r="D313" s="66">
        <v>34989513311.172394</v>
      </c>
      <c r="E313" s="66">
        <v>35857048528.399979</v>
      </c>
      <c r="F313" s="66">
        <v>35077458168.448677</v>
      </c>
      <c r="G313" s="66">
        <v>41170454250.801521</v>
      </c>
      <c r="H313" s="66">
        <v>38373630437.408913</v>
      </c>
      <c r="I313" s="66">
        <v>219893747682.46268</v>
      </c>
    </row>
    <row r="314" spans="1:9" x14ac:dyDescent="0.3">
      <c r="B314" t="s">
        <v>197</v>
      </c>
      <c r="C314" s="66">
        <v>118476634968.11253</v>
      </c>
      <c r="D314" s="66">
        <v>116084965183.8432</v>
      </c>
      <c r="E314" s="66">
        <v>116034321611.2491</v>
      </c>
      <c r="F314" s="66">
        <v>109049906721.82458</v>
      </c>
      <c r="G314" s="66">
        <v>114383892866.2903</v>
      </c>
      <c r="H314" s="66">
        <v>135485201727.6613</v>
      </c>
      <c r="I314" s="66">
        <v>709514923078.98096</v>
      </c>
    </row>
    <row r="315" spans="1:9" x14ac:dyDescent="0.3">
      <c r="B315" t="s">
        <v>198</v>
      </c>
      <c r="C315" s="66">
        <v>30474630427.558605</v>
      </c>
      <c r="D315" s="66">
        <v>31235404599.001797</v>
      </c>
      <c r="E315" s="66">
        <v>27578751058.820091</v>
      </c>
      <c r="F315" s="66">
        <v>28983090803.404716</v>
      </c>
      <c r="G315" s="66">
        <v>29181288555.704395</v>
      </c>
      <c r="H315" s="66">
        <v>24790690265.343998</v>
      </c>
      <c r="I315" s="66">
        <v>172243855709.83362</v>
      </c>
    </row>
    <row r="316" spans="1:9" x14ac:dyDescent="0.3">
      <c r="B316" t="s">
        <v>199</v>
      </c>
      <c r="C316" s="66">
        <v>94566465927.758072</v>
      </c>
      <c r="D316" s="66">
        <v>103017114541.15651</v>
      </c>
      <c r="E316" s="66">
        <v>102324492396.76068</v>
      </c>
      <c r="F316" s="66">
        <v>96777279478.364151</v>
      </c>
      <c r="G316" s="66">
        <v>89622944760.20369</v>
      </c>
      <c r="H316" s="66">
        <v>94661590871.79776</v>
      </c>
      <c r="I316" s="66">
        <v>580969887976.04089</v>
      </c>
    </row>
    <row r="317" spans="1:9" x14ac:dyDescent="0.3">
      <c r="B317" t="s">
        <v>200</v>
      </c>
      <c r="C317" s="66">
        <v>108465569160.62724</v>
      </c>
      <c r="D317" s="66">
        <v>116660828292.0311</v>
      </c>
      <c r="E317" s="66">
        <v>125710529320.36177</v>
      </c>
      <c r="F317" s="66">
        <v>120761254719.92528</v>
      </c>
      <c r="G317" s="66">
        <v>126907720024.5508</v>
      </c>
      <c r="H317" s="66">
        <v>128340571753.31725</v>
      </c>
      <c r="I317" s="66">
        <v>726846473270.81348</v>
      </c>
    </row>
    <row r="318" spans="1:9" x14ac:dyDescent="0.3">
      <c r="B318" t="s">
        <v>202</v>
      </c>
      <c r="C318" s="66">
        <v>58441481777.203674</v>
      </c>
      <c r="D318" s="66">
        <v>68005305160.462799</v>
      </c>
      <c r="E318" s="66">
        <v>68354727455.070198</v>
      </c>
      <c r="F318" s="66">
        <v>66555414127.978371</v>
      </c>
      <c r="G318" s="66">
        <v>67610713856.663002</v>
      </c>
      <c r="H318" s="66">
        <v>72126957814.502335</v>
      </c>
      <c r="I318" s="66">
        <v>401094600191.88037</v>
      </c>
    </row>
    <row r="319" spans="1:9" x14ac:dyDescent="0.3">
      <c r="A319" t="s">
        <v>171</v>
      </c>
      <c r="C319" s="66">
        <v>224729</v>
      </c>
      <c r="D319" s="66">
        <v>216536</v>
      </c>
      <c r="E319" s="66">
        <v>190152</v>
      </c>
      <c r="F319" s="66">
        <v>165374</v>
      </c>
      <c r="G319" s="66">
        <v>137179</v>
      </c>
      <c r="H319" s="66">
        <v>126435</v>
      </c>
      <c r="I319" s="66">
        <v>1060405</v>
      </c>
    </row>
    <row r="320" spans="1:9" x14ac:dyDescent="0.3">
      <c r="A320" t="s">
        <v>172</v>
      </c>
      <c r="C320" s="66">
        <v>119645879203.18622</v>
      </c>
      <c r="D320" s="66">
        <v>127236570195.16493</v>
      </c>
      <c r="E320" s="66">
        <v>132501301347.18428</v>
      </c>
      <c r="F320" s="66">
        <v>135949152495.68201</v>
      </c>
      <c r="G320" s="66">
        <v>116356411277.61043</v>
      </c>
      <c r="H320" s="66">
        <v>127538625998.5157</v>
      </c>
      <c r="I320" s="66">
        <v>759227940517.34351</v>
      </c>
    </row>
    <row r="321" spans="1:9" x14ac:dyDescent="0.3">
      <c r="A321" t="s">
        <v>176</v>
      </c>
      <c r="C321" s="66">
        <v>1810070852583.0249</v>
      </c>
      <c r="D321" s="66">
        <v>1887564457007.9888</v>
      </c>
      <c r="E321" s="66">
        <v>1800296123188.7292</v>
      </c>
      <c r="F321" s="66">
        <v>1785078397777.5095</v>
      </c>
      <c r="G321" s="66">
        <v>1695965792296.4443</v>
      </c>
      <c r="H321" s="66">
        <v>1737860915178.8806</v>
      </c>
      <c r="I321" s="66">
        <v>10716836538032.58</v>
      </c>
    </row>
    <row r="324" spans="1:9" x14ac:dyDescent="0.3">
      <c r="A324" t="s">
        <v>164</v>
      </c>
      <c r="B324" t="s">
        <v>165</v>
      </c>
    </row>
    <row r="325" spans="1:9" x14ac:dyDescent="0.3">
      <c r="A325" t="s">
        <v>70</v>
      </c>
      <c r="B325" s="64">
        <v>1</v>
      </c>
    </row>
    <row r="326" spans="1:9" x14ac:dyDescent="0.3">
      <c r="A326" t="s">
        <v>72</v>
      </c>
      <c r="B326" s="64">
        <v>0</v>
      </c>
    </row>
    <row r="327" spans="1:9" x14ac:dyDescent="0.3">
      <c r="A327" t="s">
        <v>79</v>
      </c>
      <c r="B327" s="64">
        <v>0</v>
      </c>
    </row>
    <row r="328" spans="1:9" x14ac:dyDescent="0.3">
      <c r="A328" t="s">
        <v>71</v>
      </c>
      <c r="B328" t="s">
        <v>69</v>
      </c>
    </row>
    <row r="329" spans="1:9" x14ac:dyDescent="0.3">
      <c r="A329" t="s">
        <v>73</v>
      </c>
      <c r="B329" t="s">
        <v>74</v>
      </c>
    </row>
    <row r="331" spans="1:9" x14ac:dyDescent="0.3">
      <c r="C331" t="s">
        <v>88</v>
      </c>
    </row>
    <row r="332" spans="1:9" x14ac:dyDescent="0.3">
      <c r="A332" t="s">
        <v>101</v>
      </c>
      <c r="B332" t="s">
        <v>183</v>
      </c>
      <c r="C332" t="s">
        <v>181</v>
      </c>
      <c r="D332" t="s">
        <v>370</v>
      </c>
      <c r="E332" t="s">
        <v>371</v>
      </c>
      <c r="F332" t="s">
        <v>372</v>
      </c>
      <c r="G332" t="s">
        <v>89</v>
      </c>
      <c r="H332" t="s">
        <v>228</v>
      </c>
      <c r="I332" t="s">
        <v>136</v>
      </c>
    </row>
    <row r="333" spans="1:9" x14ac:dyDescent="0.3">
      <c r="A333" t="s">
        <v>167</v>
      </c>
      <c r="B333" t="s">
        <v>188</v>
      </c>
      <c r="C333" s="66">
        <v>14032</v>
      </c>
      <c r="D333" s="66">
        <v>14789</v>
      </c>
      <c r="E333" s="66">
        <v>15176</v>
      </c>
      <c r="F333" s="66">
        <v>15547</v>
      </c>
      <c r="G333" s="66">
        <v>16183</v>
      </c>
      <c r="H333" s="66">
        <v>16984</v>
      </c>
      <c r="I333" s="66">
        <v>92711</v>
      </c>
    </row>
    <row r="334" spans="1:9" x14ac:dyDescent="0.3">
      <c r="B334" t="s">
        <v>189</v>
      </c>
      <c r="C334" s="66">
        <v>3015</v>
      </c>
      <c r="D334" s="66">
        <v>3406</v>
      </c>
      <c r="E334" s="66">
        <v>3610</v>
      </c>
      <c r="F334" s="66">
        <v>3649</v>
      </c>
      <c r="G334" s="66">
        <v>3812</v>
      </c>
      <c r="H334" s="66">
        <v>4209</v>
      </c>
      <c r="I334" s="66">
        <v>21701</v>
      </c>
    </row>
    <row r="335" spans="1:9" x14ac:dyDescent="0.3">
      <c r="B335" t="s">
        <v>190</v>
      </c>
      <c r="C335" s="66">
        <v>97542</v>
      </c>
      <c r="D335" s="66">
        <v>99713</v>
      </c>
      <c r="E335" s="66">
        <v>97823</v>
      </c>
      <c r="F335" s="66">
        <v>98310</v>
      </c>
      <c r="G335" s="66">
        <v>100542</v>
      </c>
      <c r="H335" s="66">
        <v>103510</v>
      </c>
      <c r="I335" s="66">
        <v>597440</v>
      </c>
    </row>
    <row r="336" spans="1:9" x14ac:dyDescent="0.3">
      <c r="B336" t="s">
        <v>191</v>
      </c>
      <c r="C336" s="66">
        <v>874</v>
      </c>
      <c r="D336" s="66">
        <v>1001</v>
      </c>
      <c r="E336" s="66">
        <v>1116</v>
      </c>
      <c r="F336" s="66">
        <v>1209</v>
      </c>
      <c r="G336" s="66">
        <v>1423</v>
      </c>
      <c r="H336" s="66">
        <v>1900</v>
      </c>
      <c r="I336" s="66">
        <v>7523</v>
      </c>
    </row>
    <row r="337" spans="1:9" x14ac:dyDescent="0.3">
      <c r="B337" t="s">
        <v>192</v>
      </c>
      <c r="C337" s="66">
        <v>3869</v>
      </c>
      <c r="D337" s="66">
        <v>4194</v>
      </c>
      <c r="E337" s="66">
        <v>4365</v>
      </c>
      <c r="F337" s="66">
        <v>4536</v>
      </c>
      <c r="G337" s="66">
        <v>4760</v>
      </c>
      <c r="H337" s="66">
        <v>5022</v>
      </c>
      <c r="I337" s="66">
        <v>26746</v>
      </c>
    </row>
    <row r="338" spans="1:9" x14ac:dyDescent="0.3">
      <c r="B338" t="s">
        <v>193</v>
      </c>
      <c r="C338" s="66">
        <v>160273</v>
      </c>
      <c r="D338" s="66">
        <v>173451</v>
      </c>
      <c r="E338" s="66">
        <v>172434</v>
      </c>
      <c r="F338" s="66">
        <v>172691</v>
      </c>
      <c r="G338" s="66">
        <v>177197</v>
      </c>
      <c r="H338" s="66">
        <v>184279</v>
      </c>
      <c r="I338" s="66">
        <v>1040325</v>
      </c>
    </row>
    <row r="339" spans="1:9" x14ac:dyDescent="0.3">
      <c r="B339" t="s">
        <v>194</v>
      </c>
      <c r="C339" s="66">
        <v>156186</v>
      </c>
      <c r="D339" s="66">
        <v>160079</v>
      </c>
      <c r="E339" s="66">
        <v>158930</v>
      </c>
      <c r="F339" s="66">
        <v>163227</v>
      </c>
      <c r="G339" s="66">
        <v>170821</v>
      </c>
      <c r="H339" s="66">
        <v>181469</v>
      </c>
      <c r="I339" s="66">
        <v>990712</v>
      </c>
    </row>
    <row r="340" spans="1:9" x14ac:dyDescent="0.3">
      <c r="B340" t="s">
        <v>195</v>
      </c>
      <c r="C340" s="66">
        <v>32625</v>
      </c>
      <c r="D340" s="66">
        <v>34778</v>
      </c>
      <c r="E340" s="66">
        <v>34807</v>
      </c>
      <c r="F340" s="66">
        <v>35480</v>
      </c>
      <c r="G340" s="66">
        <v>36973</v>
      </c>
      <c r="H340" s="66">
        <v>39336</v>
      </c>
      <c r="I340" s="66">
        <v>213999</v>
      </c>
    </row>
    <row r="341" spans="1:9" x14ac:dyDescent="0.3">
      <c r="B341" t="s">
        <v>196</v>
      </c>
      <c r="C341" s="66">
        <v>44252</v>
      </c>
      <c r="D341" s="66">
        <v>46609</v>
      </c>
      <c r="E341" s="66">
        <v>46587</v>
      </c>
      <c r="F341" s="66">
        <v>48506</v>
      </c>
      <c r="G341" s="66">
        <v>52258</v>
      </c>
      <c r="H341" s="66">
        <v>57079</v>
      </c>
      <c r="I341" s="66">
        <v>295291</v>
      </c>
    </row>
    <row r="342" spans="1:9" x14ac:dyDescent="0.3">
      <c r="B342" t="s">
        <v>197</v>
      </c>
      <c r="C342" s="66">
        <v>124136</v>
      </c>
      <c r="D342" s="66">
        <v>133039</v>
      </c>
      <c r="E342" s="66">
        <v>134375</v>
      </c>
      <c r="F342" s="66">
        <v>139753</v>
      </c>
      <c r="G342" s="66">
        <v>152122</v>
      </c>
      <c r="H342" s="66">
        <v>168108</v>
      </c>
      <c r="I342" s="66">
        <v>851533</v>
      </c>
    </row>
    <row r="343" spans="1:9" x14ac:dyDescent="0.3">
      <c r="B343" t="s">
        <v>198</v>
      </c>
      <c r="C343" s="66">
        <v>86197</v>
      </c>
      <c r="D343" s="66">
        <v>90766</v>
      </c>
      <c r="E343" s="66">
        <v>92509</v>
      </c>
      <c r="F343" s="66">
        <v>94911</v>
      </c>
      <c r="G343" s="66">
        <v>98594</v>
      </c>
      <c r="H343" s="66">
        <v>102546</v>
      </c>
      <c r="I343" s="66">
        <v>565523</v>
      </c>
    </row>
    <row r="344" spans="1:9" x14ac:dyDescent="0.3">
      <c r="B344" t="s">
        <v>199</v>
      </c>
      <c r="C344" s="66">
        <v>152734</v>
      </c>
      <c r="D344" s="66">
        <v>168833</v>
      </c>
      <c r="E344" s="66">
        <v>174341</v>
      </c>
      <c r="F344" s="66">
        <v>183189</v>
      </c>
      <c r="G344" s="66">
        <v>198910</v>
      </c>
      <c r="H344" s="66">
        <v>222360</v>
      </c>
      <c r="I344" s="66">
        <v>1100367</v>
      </c>
    </row>
    <row r="345" spans="1:9" x14ac:dyDescent="0.3">
      <c r="B345" t="s">
        <v>200</v>
      </c>
      <c r="C345" s="66">
        <v>144149</v>
      </c>
      <c r="D345" s="66">
        <v>162960</v>
      </c>
      <c r="E345" s="66">
        <v>163502</v>
      </c>
      <c r="F345" s="66">
        <v>166023</v>
      </c>
      <c r="G345" s="66">
        <v>169982</v>
      </c>
      <c r="H345" s="66">
        <v>174906</v>
      </c>
      <c r="I345" s="66">
        <v>981522</v>
      </c>
    </row>
    <row r="346" spans="1:9" x14ac:dyDescent="0.3">
      <c r="B346" t="s">
        <v>202</v>
      </c>
      <c r="C346" s="66">
        <v>78289</v>
      </c>
      <c r="D346" s="66">
        <v>84319</v>
      </c>
      <c r="E346" s="66">
        <v>86852</v>
      </c>
      <c r="F346" s="66">
        <v>92636</v>
      </c>
      <c r="G346" s="66">
        <v>101827</v>
      </c>
      <c r="H346" s="66">
        <v>112810</v>
      </c>
      <c r="I346" s="66">
        <v>556733</v>
      </c>
    </row>
    <row r="347" spans="1:9" x14ac:dyDescent="0.3">
      <c r="A347" t="s">
        <v>111</v>
      </c>
      <c r="B347" t="s">
        <v>188</v>
      </c>
      <c r="C347" s="66">
        <v>1752941206.3722005</v>
      </c>
      <c r="D347" s="66">
        <v>1776676498.9785011</v>
      </c>
      <c r="E347" s="66">
        <v>1765950329.0702002</v>
      </c>
      <c r="F347" s="66">
        <v>1709389711.2171011</v>
      </c>
      <c r="G347" s="66">
        <v>1854010921.6296008</v>
      </c>
      <c r="H347" s="66">
        <v>1896502274.8742998</v>
      </c>
      <c r="I347" s="66">
        <v>10755470942.141903</v>
      </c>
    </row>
    <row r="348" spans="1:9" x14ac:dyDescent="0.3">
      <c r="B348" t="s">
        <v>189</v>
      </c>
      <c r="C348" s="66">
        <v>4389328269.9092999</v>
      </c>
      <c r="D348" s="66">
        <v>3205535249.2252021</v>
      </c>
      <c r="E348" s="66">
        <v>3025506353.8939991</v>
      </c>
      <c r="F348" s="66">
        <v>3194768984.8661008</v>
      </c>
      <c r="G348" s="66">
        <v>2884910030.1709995</v>
      </c>
      <c r="H348" s="66">
        <v>2459169937.5036001</v>
      </c>
      <c r="I348" s="66">
        <v>19159218825.569202</v>
      </c>
    </row>
    <row r="349" spans="1:9" x14ac:dyDescent="0.3">
      <c r="B349" t="s">
        <v>190</v>
      </c>
      <c r="C349" s="66">
        <v>32089200225.471489</v>
      </c>
      <c r="D349" s="66">
        <v>39044934547.490135</v>
      </c>
      <c r="E349" s="66">
        <v>36904335672.361671</v>
      </c>
      <c r="F349" s="66">
        <v>46784051438.415535</v>
      </c>
      <c r="G349" s="66">
        <v>29044017180.20013</v>
      </c>
      <c r="H349" s="66">
        <v>31550601621.003292</v>
      </c>
      <c r="I349" s="66">
        <v>215417140684.94226</v>
      </c>
    </row>
    <row r="350" spans="1:9" x14ac:dyDescent="0.3">
      <c r="B350" t="s">
        <v>191</v>
      </c>
      <c r="C350" s="66">
        <v>2991169304.3889003</v>
      </c>
      <c r="D350" s="66">
        <v>2597469803.8904991</v>
      </c>
      <c r="E350" s="66">
        <v>3505993963.0617995</v>
      </c>
      <c r="F350" s="66">
        <v>2736602148.3178</v>
      </c>
      <c r="G350" s="66">
        <v>2091792168.8244991</v>
      </c>
      <c r="H350" s="66">
        <v>2893337544.1501999</v>
      </c>
      <c r="I350" s="66">
        <v>16816364932.633699</v>
      </c>
    </row>
    <row r="351" spans="1:9" x14ac:dyDescent="0.3">
      <c r="B351" t="s">
        <v>192</v>
      </c>
      <c r="C351" s="66">
        <v>1594566499.5212994</v>
      </c>
      <c r="D351" s="66">
        <v>1900682106.1597009</v>
      </c>
      <c r="E351" s="66">
        <v>2292017718.6940994</v>
      </c>
      <c r="F351" s="66">
        <v>2273554196.4326</v>
      </c>
      <c r="G351" s="66">
        <v>2135420924.2766004</v>
      </c>
      <c r="H351" s="66">
        <v>2310824237.7369995</v>
      </c>
      <c r="I351" s="66">
        <v>12507065682.821299</v>
      </c>
    </row>
    <row r="352" spans="1:9" x14ac:dyDescent="0.3">
      <c r="B352" t="s">
        <v>193</v>
      </c>
      <c r="C352" s="66">
        <v>28899281864.908798</v>
      </c>
      <c r="D352" s="66">
        <v>26486852322.042088</v>
      </c>
      <c r="E352" s="66">
        <v>25545432742.688892</v>
      </c>
      <c r="F352" s="66">
        <v>22910244533.176193</v>
      </c>
      <c r="G352" s="66">
        <v>21085145374.3862</v>
      </c>
      <c r="H352" s="66">
        <v>20998801313.939201</v>
      </c>
      <c r="I352" s="66">
        <v>145925758151.14136</v>
      </c>
    </row>
    <row r="353" spans="1:9" x14ac:dyDescent="0.3">
      <c r="B353" t="s">
        <v>194</v>
      </c>
      <c r="C353" s="66">
        <v>34113655681.079674</v>
      </c>
      <c r="D353" s="66">
        <v>31774695014.37661</v>
      </c>
      <c r="E353" s="66">
        <v>35800639468.722389</v>
      </c>
      <c r="F353" s="66">
        <v>32868046421.346333</v>
      </c>
      <c r="G353" s="66">
        <v>30564902540.440327</v>
      </c>
      <c r="H353" s="66">
        <v>31472839150.869591</v>
      </c>
      <c r="I353" s="66">
        <v>196594778276.83493</v>
      </c>
    </row>
    <row r="354" spans="1:9" x14ac:dyDescent="0.3">
      <c r="B354" t="s">
        <v>195</v>
      </c>
      <c r="C354" s="66">
        <v>11845849376.350788</v>
      </c>
      <c r="D354" s="66">
        <v>12499140909.219107</v>
      </c>
      <c r="E354" s="66">
        <v>13768755174.276209</v>
      </c>
      <c r="F354" s="66">
        <v>14306672044.988108</v>
      </c>
      <c r="G354" s="66">
        <v>13020015170.260199</v>
      </c>
      <c r="H354" s="66">
        <v>13005202119.812098</v>
      </c>
      <c r="I354" s="66">
        <v>78445634794.906509</v>
      </c>
    </row>
    <row r="355" spans="1:9" x14ac:dyDescent="0.3">
      <c r="B355" t="s">
        <v>196</v>
      </c>
      <c r="C355" s="66">
        <v>5395906600.3417034</v>
      </c>
      <c r="D355" s="66">
        <v>5223703525.5440989</v>
      </c>
      <c r="E355" s="66">
        <v>4666989453.2582998</v>
      </c>
      <c r="F355" s="66">
        <v>4879082729.9834023</v>
      </c>
      <c r="G355" s="66">
        <v>6233200478.9654045</v>
      </c>
      <c r="H355" s="66">
        <v>5706802909.3885002</v>
      </c>
      <c r="I355" s="66">
        <v>32105685697.481411</v>
      </c>
    </row>
    <row r="356" spans="1:9" x14ac:dyDescent="0.3">
      <c r="B356" t="s">
        <v>197</v>
      </c>
      <c r="C356" s="66">
        <v>26335494366.977688</v>
      </c>
      <c r="D356" s="66">
        <v>21945001408.50993</v>
      </c>
      <c r="E356" s="66">
        <v>25606206132.461094</v>
      </c>
      <c r="F356" s="66">
        <v>25069562662.850094</v>
      </c>
      <c r="G356" s="66">
        <v>24877451242.337669</v>
      </c>
      <c r="H356" s="66">
        <v>31334032147.689091</v>
      </c>
      <c r="I356" s="66">
        <v>155167747960.82556</v>
      </c>
    </row>
    <row r="357" spans="1:9" x14ac:dyDescent="0.3">
      <c r="B357" t="s">
        <v>198</v>
      </c>
      <c r="C357" s="66">
        <v>16792084366.896198</v>
      </c>
      <c r="D357" s="66">
        <v>16077008647.242502</v>
      </c>
      <c r="E357" s="66">
        <v>15790715625.052704</v>
      </c>
      <c r="F357" s="66">
        <v>13019988372.740299</v>
      </c>
      <c r="G357" s="66">
        <v>12532936095.044188</v>
      </c>
      <c r="H357" s="66">
        <v>12373369205.428904</v>
      </c>
      <c r="I357" s="66">
        <v>86586102312.4048</v>
      </c>
    </row>
    <row r="358" spans="1:9" x14ac:dyDescent="0.3">
      <c r="B358" t="s">
        <v>199</v>
      </c>
      <c r="C358" s="66">
        <v>26121952707.187183</v>
      </c>
      <c r="D358" s="66">
        <v>30497996705.857964</v>
      </c>
      <c r="E358" s="66">
        <v>32961389068.031109</v>
      </c>
      <c r="F358" s="66">
        <v>28125595511.535999</v>
      </c>
      <c r="G358" s="66">
        <v>26480325093.475895</v>
      </c>
      <c r="H358" s="66">
        <v>29777650763.78249</v>
      </c>
      <c r="I358" s="66">
        <v>173964909849.87067</v>
      </c>
    </row>
    <row r="359" spans="1:9" x14ac:dyDescent="0.3">
      <c r="B359" t="s">
        <v>200</v>
      </c>
      <c r="C359" s="66">
        <v>19703511101.315716</v>
      </c>
      <c r="D359" s="66">
        <v>24479745646.66621</v>
      </c>
      <c r="E359" s="66">
        <v>27159785761.112953</v>
      </c>
      <c r="F359" s="66">
        <v>63193231126.692612</v>
      </c>
      <c r="G359" s="66">
        <v>26647963150.97419</v>
      </c>
      <c r="H359" s="66">
        <v>30446610657.344501</v>
      </c>
      <c r="I359" s="66">
        <v>191630847444.1062</v>
      </c>
    </row>
    <row r="360" spans="1:9" x14ac:dyDescent="0.3">
      <c r="B360" t="s">
        <v>202</v>
      </c>
      <c r="C360" s="66">
        <v>9927668040.9605064</v>
      </c>
      <c r="D360" s="66">
        <v>9749830003.435606</v>
      </c>
      <c r="E360" s="66">
        <v>9532684675.9224033</v>
      </c>
      <c r="F360" s="66">
        <v>9979370261.2856979</v>
      </c>
      <c r="G360" s="66">
        <v>10648369411.775597</v>
      </c>
      <c r="H360" s="66">
        <v>11647146684.518196</v>
      </c>
      <c r="I360" s="66">
        <v>61485069077.898003</v>
      </c>
    </row>
    <row r="361" spans="1:9" x14ac:dyDescent="0.3">
      <c r="A361" t="s">
        <v>170</v>
      </c>
      <c r="B361" t="s">
        <v>188</v>
      </c>
      <c r="C361" s="66">
        <v>14175807413.4203</v>
      </c>
      <c r="D361" s="66">
        <v>15538116160.463299</v>
      </c>
      <c r="E361" s="66">
        <v>16123126678.064796</v>
      </c>
      <c r="F361" s="66">
        <v>17059083406.112906</v>
      </c>
      <c r="G361" s="66">
        <v>18353819146.036594</v>
      </c>
      <c r="H361" s="66">
        <v>20874832249.564503</v>
      </c>
      <c r="I361" s="66">
        <v>102124785053.6624</v>
      </c>
    </row>
    <row r="362" spans="1:9" x14ac:dyDescent="0.3">
      <c r="B362" t="s">
        <v>189</v>
      </c>
      <c r="C362" s="66">
        <v>123249261598.4586</v>
      </c>
      <c r="D362" s="66">
        <v>136200656166.57861</v>
      </c>
      <c r="E362" s="66">
        <v>133441122454.18948</v>
      </c>
      <c r="F362" s="66">
        <v>140260415247.54398</v>
      </c>
      <c r="G362" s="66">
        <v>124203268994.9769</v>
      </c>
      <c r="H362" s="66">
        <v>101302689380.6409</v>
      </c>
      <c r="I362" s="66">
        <v>758657413842.38843</v>
      </c>
    </row>
    <row r="363" spans="1:9" x14ac:dyDescent="0.3">
      <c r="B363" t="s">
        <v>190</v>
      </c>
      <c r="C363" s="66">
        <v>700850503919.28699</v>
      </c>
      <c r="D363" s="66">
        <v>737367018152.93567</v>
      </c>
      <c r="E363" s="66">
        <v>709784716521.2887</v>
      </c>
      <c r="F363" s="66">
        <v>776465317083.34314</v>
      </c>
      <c r="G363" s="66">
        <v>553004427156.73608</v>
      </c>
      <c r="H363" s="66">
        <v>558533034426.97668</v>
      </c>
      <c r="I363" s="66">
        <v>4036005017260.5674</v>
      </c>
    </row>
    <row r="364" spans="1:9" x14ac:dyDescent="0.3">
      <c r="B364" t="s">
        <v>191</v>
      </c>
      <c r="C364" s="66">
        <v>66634801954.784874</v>
      </c>
      <c r="D364" s="66">
        <v>81491316894.55191</v>
      </c>
      <c r="E364" s="66">
        <v>64660269571.525795</v>
      </c>
      <c r="F364" s="66">
        <v>72574666472.330719</v>
      </c>
      <c r="G364" s="66">
        <v>50961291825.867798</v>
      </c>
      <c r="H364" s="66">
        <v>63458151768.356201</v>
      </c>
      <c r="I364" s="66">
        <v>399780498487.4173</v>
      </c>
    </row>
    <row r="365" spans="1:9" x14ac:dyDescent="0.3">
      <c r="B365" t="s">
        <v>192</v>
      </c>
      <c r="C365" s="66">
        <v>54699877692.054901</v>
      </c>
      <c r="D365" s="66">
        <v>60216579873.753197</v>
      </c>
      <c r="E365" s="66">
        <v>78907874700.587189</v>
      </c>
      <c r="F365" s="66">
        <v>79760224672.215897</v>
      </c>
      <c r="G365" s="66">
        <v>81074843232.5</v>
      </c>
      <c r="H365" s="66">
        <v>72448802468.43602</v>
      </c>
      <c r="I365" s="66">
        <v>427108202639.54724</v>
      </c>
    </row>
    <row r="366" spans="1:9" x14ac:dyDescent="0.3">
      <c r="B366" t="s">
        <v>193</v>
      </c>
      <c r="C366" s="66">
        <v>410861427595.53772</v>
      </c>
      <c r="D366" s="66">
        <v>357752549906.22675</v>
      </c>
      <c r="E366" s="66">
        <v>355307570633.19055</v>
      </c>
      <c r="F366" s="66">
        <v>317857938439.37921</v>
      </c>
      <c r="G366" s="66">
        <v>309161726659.3493</v>
      </c>
      <c r="H366" s="66">
        <v>294421627408.633</v>
      </c>
      <c r="I366" s="66">
        <v>2045362840642.3167</v>
      </c>
    </row>
    <row r="367" spans="1:9" x14ac:dyDescent="0.3">
      <c r="B367" t="s">
        <v>194</v>
      </c>
      <c r="C367" s="66">
        <v>610326880977.74365</v>
      </c>
      <c r="D367" s="66">
        <v>576715638588.94153</v>
      </c>
      <c r="E367" s="66">
        <v>583786852705.94629</v>
      </c>
      <c r="F367" s="66">
        <v>531655432148.00934</v>
      </c>
      <c r="G367" s="66">
        <v>446390857593.2876</v>
      </c>
      <c r="H367" s="66">
        <v>440977226033.81445</v>
      </c>
      <c r="I367" s="66">
        <v>3189852888047.7427</v>
      </c>
    </row>
    <row r="368" spans="1:9" x14ac:dyDescent="0.3">
      <c r="B368" t="s">
        <v>195</v>
      </c>
      <c r="C368" s="66">
        <v>161912900156.25049</v>
      </c>
      <c r="D368" s="66">
        <v>191252281630.5452</v>
      </c>
      <c r="E368" s="66">
        <v>193899209641.35507</v>
      </c>
      <c r="F368" s="66">
        <v>188767969757.40662</v>
      </c>
      <c r="G368" s="66">
        <v>196239178414.41245</v>
      </c>
      <c r="H368" s="66">
        <v>204058757344.86017</v>
      </c>
      <c r="I368" s="66">
        <v>1136130296944.8301</v>
      </c>
    </row>
    <row r="369" spans="1:9" x14ac:dyDescent="0.3">
      <c r="B369" t="s">
        <v>196</v>
      </c>
      <c r="C369" s="66">
        <v>137996422131.6947</v>
      </c>
      <c r="D369" s="66">
        <v>146282767434.7522</v>
      </c>
      <c r="E369" s="66">
        <v>136263364001.87851</v>
      </c>
      <c r="F369" s="66">
        <v>132609192933.59102</v>
      </c>
      <c r="G369" s="66">
        <v>138830597667.55444</v>
      </c>
      <c r="H369" s="66">
        <v>136764020468.90387</v>
      </c>
      <c r="I369" s="66">
        <v>828746364638.37476</v>
      </c>
    </row>
    <row r="370" spans="1:9" x14ac:dyDescent="0.3">
      <c r="B370" t="s">
        <v>197</v>
      </c>
      <c r="C370" s="66">
        <v>293886639260.08069</v>
      </c>
      <c r="D370" s="66">
        <v>338151373968.70648</v>
      </c>
      <c r="E370" s="66">
        <v>285339577492.25348</v>
      </c>
      <c r="F370" s="66">
        <v>260754129143.08276</v>
      </c>
      <c r="G370" s="66">
        <v>265841607980.13763</v>
      </c>
      <c r="H370" s="66">
        <v>288600386607.66766</v>
      </c>
      <c r="I370" s="66">
        <v>1732573714451.9287</v>
      </c>
    </row>
    <row r="371" spans="1:9" x14ac:dyDescent="0.3">
      <c r="B371" t="s">
        <v>198</v>
      </c>
      <c r="C371" s="66">
        <v>327064869404.4715</v>
      </c>
      <c r="D371" s="66">
        <v>311161122630.81439</v>
      </c>
      <c r="E371" s="66">
        <v>323398839829.75543</v>
      </c>
      <c r="F371" s="66">
        <v>294244298317.63373</v>
      </c>
      <c r="G371" s="66">
        <v>276665647060.87885</v>
      </c>
      <c r="H371" s="66">
        <v>277777144763.8584</v>
      </c>
      <c r="I371" s="66">
        <v>1810311922007.4124</v>
      </c>
    </row>
    <row r="372" spans="1:9" x14ac:dyDescent="0.3">
      <c r="B372" t="s">
        <v>199</v>
      </c>
      <c r="C372" s="66">
        <v>794136982140.58569</v>
      </c>
      <c r="D372" s="66">
        <v>874528371898.99573</v>
      </c>
      <c r="E372" s="66">
        <v>1065647990755.1455</v>
      </c>
      <c r="F372" s="66">
        <v>1139815415245.9961</v>
      </c>
      <c r="G372" s="66">
        <v>888310699340.93896</v>
      </c>
      <c r="H372" s="66">
        <v>857021193830.16736</v>
      </c>
      <c r="I372" s="66">
        <v>5619460653211.8291</v>
      </c>
    </row>
    <row r="373" spans="1:9" x14ac:dyDescent="0.3">
      <c r="B373" t="s">
        <v>200</v>
      </c>
      <c r="C373" s="66">
        <v>737596423993.96118</v>
      </c>
      <c r="D373" s="66">
        <v>837383233445.33081</v>
      </c>
      <c r="E373" s="66">
        <v>902534080824.5741</v>
      </c>
      <c r="F373" s="66">
        <v>1159825791028.8845</v>
      </c>
      <c r="G373" s="66">
        <v>624304147418.82031</v>
      </c>
      <c r="H373" s="66">
        <v>645586556494.06543</v>
      </c>
      <c r="I373" s="66">
        <v>4907230233205.6367</v>
      </c>
    </row>
    <row r="374" spans="1:9" x14ac:dyDescent="0.3">
      <c r="B374" t="s">
        <v>202</v>
      </c>
      <c r="C374" s="66">
        <v>139313326340.94785</v>
      </c>
      <c r="D374" s="66">
        <v>119752871755.64745</v>
      </c>
      <c r="E374" s="66">
        <v>120903638835.09302</v>
      </c>
      <c r="F374" s="66">
        <v>117335511229.6805</v>
      </c>
      <c r="G374" s="66">
        <v>143702628949.70493</v>
      </c>
      <c r="H374" s="66">
        <v>116745933734.0307</v>
      </c>
      <c r="I374" s="66">
        <v>757753910845.10449</v>
      </c>
    </row>
    <row r="375" spans="1:9" x14ac:dyDescent="0.3">
      <c r="A375" t="s">
        <v>171</v>
      </c>
      <c r="C375" s="66">
        <v>1098173</v>
      </c>
      <c r="D375" s="66">
        <v>1177937</v>
      </c>
      <c r="E375" s="66">
        <v>1186427</v>
      </c>
      <c r="F375" s="66">
        <v>1219667</v>
      </c>
      <c r="G375" s="66">
        <v>1285404</v>
      </c>
      <c r="H375" s="66">
        <v>1374518</v>
      </c>
      <c r="I375" s="66">
        <v>7342126</v>
      </c>
    </row>
    <row r="376" spans="1:9" x14ac:dyDescent="0.3">
      <c r="A376" t="s">
        <v>172</v>
      </c>
      <c r="C376" s="66">
        <v>221952609611.68146</v>
      </c>
      <c r="D376" s="66">
        <v>227259272388.63812</v>
      </c>
      <c r="E376" s="66">
        <v>238326402138.60779</v>
      </c>
      <c r="F376" s="66">
        <v>271050160143.8479</v>
      </c>
      <c r="G376" s="66">
        <v>210100459782.76151</v>
      </c>
      <c r="H376" s="66">
        <v>227872890568.04099</v>
      </c>
      <c r="I376" s="66">
        <v>1396561794633.5779</v>
      </c>
    </row>
    <row r="377" spans="1:9" x14ac:dyDescent="0.3">
      <c r="A377" t="s">
        <v>173</v>
      </c>
      <c r="C377" s="66">
        <v>4572706124579.2793</v>
      </c>
      <c r="D377" s="66">
        <v>4783793898508.2432</v>
      </c>
      <c r="E377" s="66">
        <v>4969998234644.8477</v>
      </c>
      <c r="F377" s="66">
        <v>5228985385125.2109</v>
      </c>
      <c r="G377" s="66">
        <v>4117044741441.2017</v>
      </c>
      <c r="H377" s="66">
        <v>4078570356979.9756</v>
      </c>
      <c r="I377" s="66">
        <v>27751098741278.758</v>
      </c>
    </row>
    <row r="380" spans="1:9" x14ac:dyDescent="0.3">
      <c r="A380" t="s">
        <v>374</v>
      </c>
      <c r="B380" t="s">
        <v>165</v>
      </c>
    </row>
    <row r="381" spans="1:9" x14ac:dyDescent="0.3">
      <c r="A381" t="s">
        <v>70</v>
      </c>
      <c r="B381" s="64">
        <v>1</v>
      </c>
    </row>
    <row r="382" spans="1:9" x14ac:dyDescent="0.3">
      <c r="A382" t="s">
        <v>72</v>
      </c>
      <c r="B382" s="64">
        <v>0</v>
      </c>
    </row>
    <row r="383" spans="1:9" x14ac:dyDescent="0.3">
      <c r="A383" t="s">
        <v>79</v>
      </c>
      <c r="B383" s="64">
        <v>0</v>
      </c>
    </row>
    <row r="384" spans="1:9" x14ac:dyDescent="0.3">
      <c r="A384" t="s">
        <v>71</v>
      </c>
      <c r="B384" t="s">
        <v>69</v>
      </c>
    </row>
    <row r="385" spans="1:9" x14ac:dyDescent="0.3">
      <c r="A385" t="s">
        <v>73</v>
      </c>
      <c r="B385" t="s">
        <v>74</v>
      </c>
    </row>
    <row r="387" spans="1:9" x14ac:dyDescent="0.3">
      <c r="C387" t="s">
        <v>88</v>
      </c>
    </row>
    <row r="388" spans="1:9" x14ac:dyDescent="0.3">
      <c r="A388" t="s">
        <v>101</v>
      </c>
      <c r="B388" t="s">
        <v>183</v>
      </c>
      <c r="C388" t="s">
        <v>181</v>
      </c>
      <c r="D388" t="s">
        <v>370</v>
      </c>
      <c r="E388" t="s">
        <v>371</v>
      </c>
      <c r="F388" t="s">
        <v>372</v>
      </c>
      <c r="G388" t="s">
        <v>89</v>
      </c>
      <c r="H388" t="s">
        <v>228</v>
      </c>
      <c r="I388" t="s">
        <v>136</v>
      </c>
    </row>
    <row r="389" spans="1:9" x14ac:dyDescent="0.3">
      <c r="A389" t="s">
        <v>167</v>
      </c>
      <c r="B389" t="s">
        <v>188</v>
      </c>
      <c r="C389" s="66">
        <v>2837</v>
      </c>
      <c r="D389" s="66">
        <v>2628</v>
      </c>
      <c r="E389" s="66">
        <v>2324</v>
      </c>
      <c r="F389" s="66">
        <v>2023</v>
      </c>
      <c r="G389" s="66">
        <v>1636</v>
      </c>
      <c r="H389" s="66">
        <v>1486</v>
      </c>
      <c r="I389" s="66">
        <v>12934</v>
      </c>
    </row>
    <row r="390" spans="1:9" x14ac:dyDescent="0.3">
      <c r="B390" t="s">
        <v>189</v>
      </c>
      <c r="C390" s="66">
        <v>849</v>
      </c>
      <c r="D390" s="66">
        <v>945</v>
      </c>
      <c r="E390" s="66">
        <v>923</v>
      </c>
      <c r="F390" s="66">
        <v>787</v>
      </c>
      <c r="G390" s="66">
        <v>614</v>
      </c>
      <c r="H390" s="66">
        <v>586</v>
      </c>
      <c r="I390" s="66">
        <v>4704</v>
      </c>
    </row>
    <row r="391" spans="1:9" x14ac:dyDescent="0.3">
      <c r="B391" t="s">
        <v>190</v>
      </c>
      <c r="C391" s="66">
        <v>21275</v>
      </c>
      <c r="D391" s="66">
        <v>19851</v>
      </c>
      <c r="E391" s="66">
        <v>18547</v>
      </c>
      <c r="F391" s="66">
        <v>16675</v>
      </c>
      <c r="G391" s="66">
        <v>14663</v>
      </c>
      <c r="H391" s="66">
        <v>13884</v>
      </c>
      <c r="I391" s="66">
        <v>104895</v>
      </c>
    </row>
    <row r="392" spans="1:9" x14ac:dyDescent="0.3">
      <c r="B392" t="s">
        <v>191</v>
      </c>
      <c r="C392" s="66">
        <v>398</v>
      </c>
      <c r="D392" s="66">
        <v>413</v>
      </c>
      <c r="E392" s="66">
        <v>425</v>
      </c>
      <c r="F392" s="66">
        <v>463</v>
      </c>
      <c r="G392" s="66">
        <v>502</v>
      </c>
      <c r="H392" s="66">
        <v>567</v>
      </c>
      <c r="I392" s="66">
        <v>2768</v>
      </c>
    </row>
    <row r="393" spans="1:9" x14ac:dyDescent="0.3">
      <c r="B393" t="s">
        <v>192</v>
      </c>
      <c r="C393" s="66">
        <v>908</v>
      </c>
      <c r="D393" s="66">
        <v>918</v>
      </c>
      <c r="E393" s="66">
        <v>893</v>
      </c>
      <c r="F393" s="66">
        <v>843</v>
      </c>
      <c r="G393" s="66">
        <v>768</v>
      </c>
      <c r="H393" s="66">
        <v>732</v>
      </c>
      <c r="I393" s="66">
        <v>5062</v>
      </c>
    </row>
    <row r="394" spans="1:9" x14ac:dyDescent="0.3">
      <c r="B394" t="s">
        <v>193</v>
      </c>
      <c r="C394" s="66">
        <v>35626</v>
      </c>
      <c r="D394" s="66">
        <v>34581</v>
      </c>
      <c r="E394" s="66">
        <v>29675</v>
      </c>
      <c r="F394" s="66">
        <v>25695</v>
      </c>
      <c r="G394" s="66">
        <v>19338</v>
      </c>
      <c r="H394" s="66">
        <v>16961</v>
      </c>
      <c r="I394" s="66">
        <v>161876</v>
      </c>
    </row>
    <row r="395" spans="1:9" x14ac:dyDescent="0.3">
      <c r="B395" t="s">
        <v>194</v>
      </c>
      <c r="C395" s="66">
        <v>34158</v>
      </c>
      <c r="D395" s="66">
        <v>31409</v>
      </c>
      <c r="E395" s="66">
        <v>28098</v>
      </c>
      <c r="F395" s="66">
        <v>24786</v>
      </c>
      <c r="G395" s="66">
        <v>20905</v>
      </c>
      <c r="H395" s="66">
        <v>18765</v>
      </c>
      <c r="I395" s="66">
        <v>158121</v>
      </c>
    </row>
    <row r="396" spans="1:9" x14ac:dyDescent="0.3">
      <c r="B396" t="s">
        <v>195</v>
      </c>
      <c r="C396" s="66">
        <v>8383</v>
      </c>
      <c r="D396" s="66">
        <v>8163</v>
      </c>
      <c r="E396" s="66">
        <v>7503</v>
      </c>
      <c r="F396" s="66">
        <v>6697</v>
      </c>
      <c r="G396" s="66">
        <v>5801</v>
      </c>
      <c r="H396" s="66">
        <v>5500</v>
      </c>
      <c r="I396" s="66">
        <v>42047</v>
      </c>
    </row>
    <row r="397" spans="1:9" x14ac:dyDescent="0.3">
      <c r="B397" t="s">
        <v>196</v>
      </c>
      <c r="C397" s="66">
        <v>11209</v>
      </c>
      <c r="D397" s="66">
        <v>10616</v>
      </c>
      <c r="E397" s="66">
        <v>9131</v>
      </c>
      <c r="F397" s="66">
        <v>8091</v>
      </c>
      <c r="G397" s="66">
        <v>6902</v>
      </c>
      <c r="H397" s="66">
        <v>6194</v>
      </c>
      <c r="I397" s="66">
        <v>52143</v>
      </c>
    </row>
    <row r="398" spans="1:9" x14ac:dyDescent="0.3">
      <c r="B398" t="s">
        <v>197</v>
      </c>
      <c r="C398" s="66">
        <v>30504</v>
      </c>
      <c r="D398" s="66">
        <v>30140</v>
      </c>
      <c r="E398" s="66">
        <v>25180</v>
      </c>
      <c r="F398" s="66">
        <v>20822</v>
      </c>
      <c r="G398" s="66">
        <v>16904</v>
      </c>
      <c r="H398" s="66">
        <v>16263</v>
      </c>
      <c r="I398" s="66">
        <v>139813</v>
      </c>
    </row>
    <row r="399" spans="1:9" x14ac:dyDescent="0.3">
      <c r="B399" t="s">
        <v>198</v>
      </c>
      <c r="C399" s="66">
        <v>24657</v>
      </c>
      <c r="D399" s="66">
        <v>23601</v>
      </c>
      <c r="E399" s="66">
        <v>21613</v>
      </c>
      <c r="F399" s="66">
        <v>19758</v>
      </c>
      <c r="G399" s="66">
        <v>17268</v>
      </c>
      <c r="H399" s="66">
        <v>15331</v>
      </c>
      <c r="I399" s="66">
        <v>122228</v>
      </c>
    </row>
    <row r="400" spans="1:9" x14ac:dyDescent="0.3">
      <c r="B400" t="s">
        <v>199</v>
      </c>
      <c r="C400" s="66">
        <v>35317</v>
      </c>
      <c r="D400" s="66">
        <v>33901</v>
      </c>
      <c r="E400" s="66">
        <v>29190</v>
      </c>
      <c r="F400" s="66">
        <v>24434</v>
      </c>
      <c r="G400" s="66">
        <v>19516</v>
      </c>
      <c r="H400" s="66">
        <v>17800</v>
      </c>
      <c r="I400" s="66">
        <v>160158</v>
      </c>
    </row>
    <row r="401" spans="1:9" x14ac:dyDescent="0.3">
      <c r="B401" t="s">
        <v>200</v>
      </c>
      <c r="C401" s="66">
        <v>74191</v>
      </c>
      <c r="D401" s="66">
        <v>69969</v>
      </c>
      <c r="E401" s="66">
        <v>27723</v>
      </c>
      <c r="F401" s="66">
        <v>23467</v>
      </c>
      <c r="G401" s="66">
        <v>19654</v>
      </c>
      <c r="H401" s="66">
        <v>18644</v>
      </c>
      <c r="I401" s="66">
        <v>233648</v>
      </c>
    </row>
    <row r="402" spans="1:9" x14ac:dyDescent="0.3">
      <c r="B402" t="s">
        <v>202</v>
      </c>
      <c r="C402" s="66">
        <v>18945</v>
      </c>
      <c r="D402" s="66">
        <v>18228</v>
      </c>
      <c r="E402" s="66">
        <v>16124</v>
      </c>
      <c r="F402" s="66">
        <v>14196</v>
      </c>
      <c r="G402" s="66">
        <v>11944</v>
      </c>
      <c r="H402" s="66">
        <v>10753</v>
      </c>
      <c r="I402" s="66">
        <v>90190</v>
      </c>
    </row>
    <row r="403" spans="1:9" x14ac:dyDescent="0.3">
      <c r="A403" t="s">
        <v>170</v>
      </c>
      <c r="B403" t="s">
        <v>188</v>
      </c>
      <c r="C403" s="66">
        <v>6036431650.1914997</v>
      </c>
      <c r="D403" s="66">
        <v>6053883175.2019987</v>
      </c>
      <c r="E403" s="66">
        <v>6459397207.6278982</v>
      </c>
      <c r="F403" s="66">
        <v>6457929824.1365976</v>
      </c>
      <c r="G403" s="66">
        <v>6881484668.2257013</v>
      </c>
      <c r="H403" s="66">
        <v>8001049172.9207993</v>
      </c>
      <c r="I403" s="66">
        <v>39890175698.304489</v>
      </c>
    </row>
    <row r="404" spans="1:9" x14ac:dyDescent="0.3">
      <c r="B404" t="s">
        <v>189</v>
      </c>
      <c r="C404" s="66">
        <v>127463285550.89481</v>
      </c>
      <c r="D404" s="66">
        <v>132523742079.35382</v>
      </c>
      <c r="E404" s="66">
        <v>139802877211.94327</v>
      </c>
      <c r="F404" s="66">
        <v>130486044818.44742</v>
      </c>
      <c r="G404" s="66">
        <v>132532756623.59959</v>
      </c>
      <c r="H404" s="66">
        <v>128287958696.57281</v>
      </c>
      <c r="I404" s="66">
        <v>791096664980.81177</v>
      </c>
    </row>
    <row r="405" spans="1:9" x14ac:dyDescent="0.3">
      <c r="B405" t="s">
        <v>190</v>
      </c>
      <c r="C405" s="66">
        <v>501315556955.88916</v>
      </c>
      <c r="D405" s="66">
        <v>548578540246.48804</v>
      </c>
      <c r="E405" s="66">
        <v>506554623252.33588</v>
      </c>
      <c r="F405" s="66">
        <v>559967286048.98108</v>
      </c>
      <c r="G405" s="66">
        <v>423428024444.46729</v>
      </c>
      <c r="H405" s="66">
        <v>428592201653.03552</v>
      </c>
      <c r="I405" s="66">
        <v>2968436232601.1973</v>
      </c>
    </row>
    <row r="406" spans="1:9" x14ac:dyDescent="0.3">
      <c r="B406" t="s">
        <v>191</v>
      </c>
      <c r="C406" s="66">
        <v>126665116491.0813</v>
      </c>
      <c r="D406" s="66">
        <v>140599743419.4772</v>
      </c>
      <c r="E406" s="66">
        <v>103078886159.55167</v>
      </c>
      <c r="F406" s="66">
        <v>104074596956.60704</v>
      </c>
      <c r="G406" s="66">
        <v>101384912618.09744</v>
      </c>
      <c r="H406" s="66">
        <v>105067905679.75562</v>
      </c>
      <c r="I406" s="66">
        <v>680871161324.57031</v>
      </c>
    </row>
    <row r="407" spans="1:9" x14ac:dyDescent="0.3">
      <c r="B407" t="s">
        <v>192</v>
      </c>
      <c r="C407" s="66">
        <v>53222043232.709305</v>
      </c>
      <c r="D407" s="66">
        <v>48340684513.982307</v>
      </c>
      <c r="E407" s="66">
        <v>61818943031.22097</v>
      </c>
      <c r="F407" s="66">
        <v>62428240502.78138</v>
      </c>
      <c r="G407" s="66">
        <v>63815994668.788803</v>
      </c>
      <c r="H407" s="66">
        <v>62443197545.534294</v>
      </c>
      <c r="I407" s="66">
        <v>352069103495.01709</v>
      </c>
    </row>
    <row r="408" spans="1:9" x14ac:dyDescent="0.3">
      <c r="B408" t="s">
        <v>193</v>
      </c>
      <c r="C408" s="66">
        <v>342689303128.20038</v>
      </c>
      <c r="D408" s="66">
        <v>548157293456.64191</v>
      </c>
      <c r="E408" s="66">
        <v>566861522668.74463</v>
      </c>
      <c r="F408" s="66">
        <v>241546459446.93143</v>
      </c>
      <c r="G408" s="66">
        <v>218838411045.3934</v>
      </c>
      <c r="H408" s="66">
        <v>217305999837.3028</v>
      </c>
      <c r="I408" s="66">
        <v>2135398989583.2144</v>
      </c>
    </row>
    <row r="409" spans="1:9" x14ac:dyDescent="0.3">
      <c r="B409" t="s">
        <v>194</v>
      </c>
      <c r="C409" s="66">
        <v>368498996324.13464</v>
      </c>
      <c r="D409" s="66">
        <v>387640513796.6427</v>
      </c>
      <c r="E409" s="66">
        <v>400196998088.77148</v>
      </c>
      <c r="F409" s="66">
        <v>374151540993.17596</v>
      </c>
      <c r="G409" s="66">
        <v>358478870182.7428</v>
      </c>
      <c r="H409" s="66">
        <v>361667034358.92426</v>
      </c>
      <c r="I409" s="66">
        <v>2250633953744.3921</v>
      </c>
    </row>
    <row r="410" spans="1:9" x14ac:dyDescent="0.3">
      <c r="B410" t="s">
        <v>195</v>
      </c>
      <c r="C410" s="66">
        <v>130748825400.22079</v>
      </c>
      <c r="D410" s="66">
        <v>147989279934.63434</v>
      </c>
      <c r="E410" s="66">
        <v>140201845478.89148</v>
      </c>
      <c r="F410" s="66">
        <v>139989154849.19257</v>
      </c>
      <c r="G410" s="66">
        <v>133903632238.54301</v>
      </c>
      <c r="H410" s="66">
        <v>133573195265.20708</v>
      </c>
      <c r="I410" s="66">
        <v>826405933166.68921</v>
      </c>
    </row>
    <row r="411" spans="1:9" x14ac:dyDescent="0.3">
      <c r="B411" t="s">
        <v>196</v>
      </c>
      <c r="C411" s="66">
        <v>112082121276.53925</v>
      </c>
      <c r="D411" s="66">
        <v>117984234845.08305</v>
      </c>
      <c r="E411" s="66">
        <v>118439738806.57535</v>
      </c>
      <c r="F411" s="66">
        <v>114837374592.89632</v>
      </c>
      <c r="G411" s="66">
        <v>122476907404.79588</v>
      </c>
      <c r="H411" s="66">
        <v>118693920458.59868</v>
      </c>
      <c r="I411" s="66">
        <v>704514297384.4884</v>
      </c>
    </row>
    <row r="412" spans="1:9" x14ac:dyDescent="0.3">
      <c r="B412" t="s">
        <v>197</v>
      </c>
      <c r="C412" s="66">
        <v>214866768993.82297</v>
      </c>
      <c r="D412" s="66">
        <v>213492832148.95151</v>
      </c>
      <c r="E412" s="66">
        <v>212665396801.43512</v>
      </c>
      <c r="F412" s="66">
        <v>208506723666.41074</v>
      </c>
      <c r="G412" s="66">
        <v>208094271382.8952</v>
      </c>
      <c r="H412" s="66">
        <v>232882622622.89117</v>
      </c>
      <c r="I412" s="66">
        <v>1290508615616.4067</v>
      </c>
    </row>
    <row r="413" spans="1:9" x14ac:dyDescent="0.3">
      <c r="B413" t="s">
        <v>198</v>
      </c>
      <c r="C413" s="66">
        <v>261743851735.22034</v>
      </c>
      <c r="D413" s="66">
        <v>202882867824.75296</v>
      </c>
      <c r="E413" s="66">
        <v>222531791367.97037</v>
      </c>
      <c r="F413" s="66">
        <v>225942526446.83218</v>
      </c>
      <c r="G413" s="66">
        <v>182321394907.15881</v>
      </c>
      <c r="H413" s="66">
        <v>172977952977.43091</v>
      </c>
      <c r="I413" s="66">
        <v>1268400385259.3655</v>
      </c>
    </row>
    <row r="414" spans="1:9" x14ac:dyDescent="0.3">
      <c r="B414" t="s">
        <v>199</v>
      </c>
      <c r="C414" s="66">
        <v>169862277096.87872</v>
      </c>
      <c r="D414" s="66">
        <v>288234924717.05841</v>
      </c>
      <c r="E414" s="66">
        <v>234881535995.04022</v>
      </c>
      <c r="F414" s="66">
        <v>207673939782.78595</v>
      </c>
      <c r="G414" s="66">
        <v>186061166760.99222</v>
      </c>
      <c r="H414" s="66">
        <v>191157080913.56064</v>
      </c>
      <c r="I414" s="66">
        <v>1277870925266.3159</v>
      </c>
    </row>
    <row r="415" spans="1:9" x14ac:dyDescent="0.3">
      <c r="B415" t="s">
        <v>200</v>
      </c>
      <c r="C415" s="66">
        <v>213243357031.80966</v>
      </c>
      <c r="D415" s="66">
        <v>219589615389.53857</v>
      </c>
      <c r="E415" s="66">
        <v>200621671895.85675</v>
      </c>
      <c r="F415" s="66">
        <v>193490661602.4671</v>
      </c>
      <c r="G415" s="66">
        <v>208052466904.85254</v>
      </c>
      <c r="H415" s="66">
        <v>210979139074.53549</v>
      </c>
      <c r="I415" s="66">
        <v>1245976911899.0601</v>
      </c>
    </row>
    <row r="416" spans="1:9" x14ac:dyDescent="0.3">
      <c r="B416" t="s">
        <v>202</v>
      </c>
      <c r="C416" s="66">
        <v>80823005600.041748</v>
      </c>
      <c r="D416" s="66">
        <v>82996632562.412384</v>
      </c>
      <c r="E416" s="66">
        <v>81149384660.299957</v>
      </c>
      <c r="F416" s="66">
        <v>82974083842.742874</v>
      </c>
      <c r="G416" s="66">
        <v>110111937112.56529</v>
      </c>
      <c r="H416" s="66">
        <v>88884927133.224884</v>
      </c>
      <c r="I416" s="66">
        <v>526939970911.28711</v>
      </c>
    </row>
    <row r="417" spans="1:9" x14ac:dyDescent="0.3">
      <c r="A417" t="s">
        <v>175</v>
      </c>
      <c r="B417" t="s">
        <v>188</v>
      </c>
      <c r="C417" s="66">
        <v>7190980094.0678024</v>
      </c>
      <c r="D417" s="66">
        <v>7686513454.0259008</v>
      </c>
      <c r="E417" s="66">
        <v>8292875920.0363979</v>
      </c>
      <c r="F417" s="66">
        <v>8105922468.4573984</v>
      </c>
      <c r="G417" s="66">
        <v>8575911093.280798</v>
      </c>
      <c r="H417" s="66">
        <v>8722525287.5580978</v>
      </c>
      <c r="I417" s="66">
        <v>48574728317.426399</v>
      </c>
    </row>
    <row r="418" spans="1:9" x14ac:dyDescent="0.3">
      <c r="B418" t="s">
        <v>189</v>
      </c>
      <c r="C418" s="66">
        <v>45501370024.18</v>
      </c>
      <c r="D418" s="66">
        <v>51962259156.027214</v>
      </c>
      <c r="E418" s="66">
        <v>43336703792.222786</v>
      </c>
      <c r="F418" s="66">
        <v>35193144946.226212</v>
      </c>
      <c r="G418" s="66">
        <v>38397290825.368164</v>
      </c>
      <c r="H418" s="66">
        <v>35323272710.663597</v>
      </c>
      <c r="I418" s="66">
        <v>249714041454.68796</v>
      </c>
    </row>
    <row r="419" spans="1:9" x14ac:dyDescent="0.3">
      <c r="B419" t="s">
        <v>190</v>
      </c>
      <c r="C419" s="66">
        <v>499576683361.3186</v>
      </c>
      <c r="D419" s="66">
        <v>549553039292.93408</v>
      </c>
      <c r="E419" s="66">
        <v>460709694768.46631</v>
      </c>
      <c r="F419" s="66">
        <v>484505511940.15289</v>
      </c>
      <c r="G419" s="66">
        <v>446474559409.09045</v>
      </c>
      <c r="H419" s="66">
        <v>425172087521.94598</v>
      </c>
      <c r="I419" s="66">
        <v>2865991576293.9082</v>
      </c>
    </row>
    <row r="420" spans="1:9" x14ac:dyDescent="0.3">
      <c r="B420" t="s">
        <v>191</v>
      </c>
      <c r="C420" s="66">
        <v>59540541980.138107</v>
      </c>
      <c r="D420" s="66">
        <v>77333377964.446396</v>
      </c>
      <c r="E420" s="66">
        <v>73816237830.433365</v>
      </c>
      <c r="F420" s="66">
        <v>71207650562.005768</v>
      </c>
      <c r="G420" s="66">
        <v>63496347416.981697</v>
      </c>
      <c r="H420" s="66">
        <v>64707585648.437103</v>
      </c>
      <c r="I420" s="66">
        <v>410101741402.4425</v>
      </c>
    </row>
    <row r="421" spans="1:9" x14ac:dyDescent="0.3">
      <c r="B421" t="s">
        <v>192</v>
      </c>
      <c r="C421" s="66">
        <v>15504173106.674698</v>
      </c>
      <c r="D421" s="66">
        <v>15318865823.676998</v>
      </c>
      <c r="E421" s="66">
        <v>17970044128.922993</v>
      </c>
      <c r="F421" s="66">
        <v>18221431414.259693</v>
      </c>
      <c r="G421" s="66">
        <v>18700669265.064301</v>
      </c>
      <c r="H421" s="66">
        <v>18400287262.779099</v>
      </c>
      <c r="I421" s="66">
        <v>104115471001.37778</v>
      </c>
    </row>
    <row r="422" spans="1:9" x14ac:dyDescent="0.3">
      <c r="B422" t="s">
        <v>193</v>
      </c>
      <c r="C422" s="66">
        <v>167096109411.65253</v>
      </c>
      <c r="D422" s="66">
        <v>175114000517.90457</v>
      </c>
      <c r="E422" s="66">
        <v>160351485480.48703</v>
      </c>
      <c r="F422" s="66">
        <v>136720243147.69896</v>
      </c>
      <c r="G422" s="66">
        <v>130314870934.62582</v>
      </c>
      <c r="H422" s="66">
        <v>131860045378.88669</v>
      </c>
      <c r="I422" s="66">
        <v>901456754871.25574</v>
      </c>
    </row>
    <row r="423" spans="1:9" x14ac:dyDescent="0.3">
      <c r="B423" t="s">
        <v>194</v>
      </c>
      <c r="C423" s="66">
        <v>608414343630.20422</v>
      </c>
      <c r="D423" s="66">
        <v>614948128640.23218</v>
      </c>
      <c r="E423" s="66">
        <v>604525424861.96252</v>
      </c>
      <c r="F423" s="66">
        <v>599011371657.70715</v>
      </c>
      <c r="G423" s="66">
        <v>572306978307.78577</v>
      </c>
      <c r="H423" s="66">
        <v>572920560616.34009</v>
      </c>
      <c r="I423" s="66">
        <v>3572126807714.2314</v>
      </c>
    </row>
    <row r="424" spans="1:9" x14ac:dyDescent="0.3">
      <c r="B424" t="s">
        <v>195</v>
      </c>
      <c r="C424" s="66">
        <v>138031653691.38232</v>
      </c>
      <c r="D424" s="66">
        <v>134621226430.05383</v>
      </c>
      <c r="E424" s="66">
        <v>120513821372.21666</v>
      </c>
      <c r="F424" s="66">
        <v>115693454858.94586</v>
      </c>
      <c r="G424" s="66">
        <v>115224389873.27283</v>
      </c>
      <c r="H424" s="66">
        <v>116361949159.58514</v>
      </c>
      <c r="I424" s="66">
        <v>740446495385.45679</v>
      </c>
    </row>
    <row r="425" spans="1:9" x14ac:dyDescent="0.3">
      <c r="B425" t="s">
        <v>196</v>
      </c>
      <c r="C425" s="66">
        <v>38589234685.291328</v>
      </c>
      <c r="D425" s="66">
        <v>38019701096.837524</v>
      </c>
      <c r="E425" s="66">
        <v>37451472646.523071</v>
      </c>
      <c r="F425" s="66">
        <v>38235666541.352585</v>
      </c>
      <c r="G425" s="66">
        <v>44591217938.036911</v>
      </c>
      <c r="H425" s="66">
        <v>40346728805.752106</v>
      </c>
      <c r="I425" s="66">
        <v>237234021713.79355</v>
      </c>
    </row>
    <row r="426" spans="1:9" x14ac:dyDescent="0.3">
      <c r="B426" t="s">
        <v>197</v>
      </c>
      <c r="C426" s="66">
        <v>135342640789.91913</v>
      </c>
      <c r="D426" s="66">
        <v>129915737251.5611</v>
      </c>
      <c r="E426" s="66">
        <v>130119520247.54909</v>
      </c>
      <c r="F426" s="66">
        <v>121911816130.61075</v>
      </c>
      <c r="G426" s="66">
        <v>129659008577.65428</v>
      </c>
      <c r="H426" s="66">
        <v>148431389145.66467</v>
      </c>
      <c r="I426" s="66">
        <v>795380112142.95898</v>
      </c>
    </row>
    <row r="427" spans="1:9" x14ac:dyDescent="0.3">
      <c r="B427" t="s">
        <v>198</v>
      </c>
      <c r="C427" s="66">
        <v>36788896504.221786</v>
      </c>
      <c r="D427" s="66">
        <v>37029845971.202591</v>
      </c>
      <c r="E427" s="66">
        <v>33646292857.608799</v>
      </c>
      <c r="F427" s="66">
        <v>33368292857.896927</v>
      </c>
      <c r="G427" s="66">
        <v>34636858101.27491</v>
      </c>
      <c r="H427" s="66">
        <v>29873604011.580002</v>
      </c>
      <c r="I427" s="66">
        <v>205343790303.78503</v>
      </c>
    </row>
    <row r="428" spans="1:9" x14ac:dyDescent="0.3">
      <c r="B428" t="s">
        <v>199</v>
      </c>
      <c r="C428" s="66">
        <v>109326280086.60861</v>
      </c>
      <c r="D428" s="66">
        <v>119393135348.03654</v>
      </c>
      <c r="E428" s="66">
        <v>119528017027.29218</v>
      </c>
      <c r="F428" s="66">
        <v>109306653205.56815</v>
      </c>
      <c r="G428" s="66">
        <v>104141329452.37448</v>
      </c>
      <c r="H428" s="66">
        <v>107374234574.57448</v>
      </c>
      <c r="I428" s="66">
        <v>669069649694.45447</v>
      </c>
    </row>
    <row r="429" spans="1:9" x14ac:dyDescent="0.3">
      <c r="B429" t="s">
        <v>200</v>
      </c>
      <c r="C429" s="66">
        <v>141391468043.55429</v>
      </c>
      <c r="D429" s="66">
        <v>134160237546.22955</v>
      </c>
      <c r="E429" s="66">
        <v>142756121474.56842</v>
      </c>
      <c r="F429" s="66">
        <v>134116687381.66684</v>
      </c>
      <c r="G429" s="66">
        <v>147140444081.31775</v>
      </c>
      <c r="H429" s="66">
        <v>150434157578.65042</v>
      </c>
      <c r="I429" s="66">
        <v>849999116105.98718</v>
      </c>
    </row>
    <row r="430" spans="1:9" x14ac:dyDescent="0.3">
      <c r="B430" t="s">
        <v>202</v>
      </c>
      <c r="C430" s="66">
        <v>234262073897.11523</v>
      </c>
      <c r="D430" s="66">
        <v>76793015669.786621</v>
      </c>
      <c r="E430" s="66">
        <v>78056246215.643829</v>
      </c>
      <c r="F430" s="66">
        <v>76725210442.670685</v>
      </c>
      <c r="G430" s="66">
        <v>78218609659.401566</v>
      </c>
      <c r="H430" s="66">
        <v>82726177197.568405</v>
      </c>
      <c r="I430" s="66">
        <v>626781333082.18628</v>
      </c>
    </row>
    <row r="431" spans="1:9" x14ac:dyDescent="0.3">
      <c r="A431" t="s">
        <v>171</v>
      </c>
      <c r="C431" s="66">
        <v>299257</v>
      </c>
      <c r="D431" s="66">
        <v>285363</v>
      </c>
      <c r="E431" s="66">
        <v>217349</v>
      </c>
      <c r="F431" s="66">
        <v>188737</v>
      </c>
      <c r="G431" s="66">
        <v>156415</v>
      </c>
      <c r="H431" s="66">
        <v>143466</v>
      </c>
      <c r="I431" s="66">
        <v>1290587</v>
      </c>
    </row>
    <row r="432" spans="1:9" x14ac:dyDescent="0.3">
      <c r="A432" t="s">
        <v>173</v>
      </c>
      <c r="C432" s="66">
        <v>2709260940467.6348</v>
      </c>
      <c r="D432" s="66">
        <v>3085064788110.2197</v>
      </c>
      <c r="E432" s="66">
        <v>2995264612626.2651</v>
      </c>
      <c r="F432" s="66">
        <v>2652526563374.3887</v>
      </c>
      <c r="G432" s="66">
        <v>2456382230963.1182</v>
      </c>
      <c r="H432" s="66">
        <v>2460514185389.4951</v>
      </c>
      <c r="I432" s="66">
        <v>16359013320931.121</v>
      </c>
    </row>
    <row r="433" spans="1:9" x14ac:dyDescent="0.3">
      <c r="A433" t="s">
        <v>176</v>
      </c>
      <c r="C433" s="66">
        <v>2236556449306.3281</v>
      </c>
      <c r="D433" s="66">
        <v>2161849084162.9551</v>
      </c>
      <c r="E433" s="66">
        <v>2031073958623.9333</v>
      </c>
      <c r="F433" s="66">
        <v>1982323057555.2197</v>
      </c>
      <c r="G433" s="66">
        <v>1931878484935.53</v>
      </c>
      <c r="H433" s="66">
        <v>1932654604899.9861</v>
      </c>
      <c r="I433" s="66">
        <v>12276335639483.951</v>
      </c>
    </row>
  </sheetData>
  <mergeCells count="23">
    <mergeCell ref="M4:S4"/>
    <mergeCell ref="V4:AB4"/>
    <mergeCell ref="AE4:AK4"/>
    <mergeCell ref="M22:S22"/>
    <mergeCell ref="V22:AB22"/>
    <mergeCell ref="AE22:AK22"/>
    <mergeCell ref="M40:S40"/>
    <mergeCell ref="V40:AB40"/>
    <mergeCell ref="AE40:AK40"/>
    <mergeCell ref="M58:S58"/>
    <mergeCell ref="V58:AB58"/>
    <mergeCell ref="AE58:AK58"/>
    <mergeCell ref="M77:S77"/>
    <mergeCell ref="V77:AB77"/>
    <mergeCell ref="AE77:AK77"/>
    <mergeCell ref="M96:S96"/>
    <mergeCell ref="V96:AB96"/>
    <mergeCell ref="AE96:AK96"/>
    <mergeCell ref="AE132:AK132"/>
    <mergeCell ref="M133:S133"/>
    <mergeCell ref="M143:S143"/>
    <mergeCell ref="V143:AB143"/>
    <mergeCell ref="AE143:AK14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6"/>
  <sheetViews>
    <sheetView topLeftCell="N1" zoomScale="40" zoomScaleNormal="40" workbookViewId="0">
      <selection activeCell="Y39" sqref="Y39"/>
    </sheetView>
  </sheetViews>
  <sheetFormatPr defaultRowHeight="14.4" x14ac:dyDescent="0.3"/>
  <cols>
    <col min="1" max="1" width="25" bestFit="1" customWidth="1"/>
    <col min="2" max="2" width="35.44140625" bestFit="1" customWidth="1"/>
    <col min="3" max="4" width="19.44140625" bestFit="1" customWidth="1"/>
    <col min="5" max="6" width="20.44140625" bestFit="1" customWidth="1"/>
    <col min="7" max="8" width="19.44140625" bestFit="1" customWidth="1"/>
    <col min="9" max="9" width="20.44140625" bestFit="1" customWidth="1"/>
    <col min="10" max="10" width="20.5546875" bestFit="1" customWidth="1"/>
    <col min="11" max="11" width="18" bestFit="1" customWidth="1"/>
    <col min="12" max="13" width="18" customWidth="1"/>
    <col min="15" max="15" width="42.33203125" customWidth="1"/>
    <col min="16" max="22" width="19" customWidth="1"/>
    <col min="23" max="24" width="17" customWidth="1"/>
    <col min="25" max="25" width="34" bestFit="1" customWidth="1"/>
    <col min="26" max="27" width="15.33203125" bestFit="1" customWidth="1"/>
    <col min="28" max="28" width="12.33203125" bestFit="1" customWidth="1"/>
    <col min="29" max="31" width="15.33203125" bestFit="1" customWidth="1"/>
    <col min="32" max="32" width="15.5546875" bestFit="1" customWidth="1"/>
    <col min="33" max="33" width="15.33203125" bestFit="1" customWidth="1"/>
    <col min="34" max="34" width="40.44140625" customWidth="1"/>
    <col min="35" max="41" width="19.109375" customWidth="1"/>
  </cols>
  <sheetData>
    <row r="1" spans="1:23" ht="15" x14ac:dyDescent="0.25">
      <c r="A1" t="s">
        <v>177</v>
      </c>
      <c r="B1" t="s">
        <v>165</v>
      </c>
      <c r="C1" t="s">
        <v>178</v>
      </c>
    </row>
    <row r="2" spans="1:23" ht="15" x14ac:dyDescent="0.25">
      <c r="A2" t="s">
        <v>70</v>
      </c>
      <c r="B2" s="64">
        <v>1</v>
      </c>
    </row>
    <row r="3" spans="1:23" x14ac:dyDescent="0.3">
      <c r="A3" t="s">
        <v>72</v>
      </c>
      <c r="B3" s="64">
        <v>0</v>
      </c>
      <c r="O3" s="470" t="s">
        <v>179</v>
      </c>
      <c r="P3" s="470"/>
      <c r="Q3" s="470"/>
      <c r="R3" s="470"/>
      <c r="S3" s="470"/>
      <c r="T3" s="470"/>
      <c r="U3" s="470"/>
      <c r="V3" s="470"/>
      <c r="W3" s="470"/>
    </row>
    <row r="4" spans="1:23" ht="15" x14ac:dyDescent="0.25">
      <c r="A4" t="s">
        <v>79</v>
      </c>
      <c r="B4" s="64">
        <v>0</v>
      </c>
      <c r="O4" s="52" t="s">
        <v>180</v>
      </c>
      <c r="P4" s="69" t="str">
        <f t="shared" ref="P4:V4" si="0">MID(C9,3,99)</f>
        <v>indep 1-4</v>
      </c>
      <c r="Q4" s="69" t="str">
        <f t="shared" si="0"/>
        <v>indep 5-49</v>
      </c>
      <c r="R4" s="69" t="str">
        <f t="shared" si="0"/>
        <v>indep 50-249</v>
      </c>
      <c r="S4" s="69" t="str">
        <f t="shared" si="0"/>
        <v>indep 250+</v>
      </c>
      <c r="T4" s="69" t="str">
        <f t="shared" si="0"/>
        <v>group simple</v>
      </c>
      <c r="U4" s="69" t="str">
        <f t="shared" si="0"/>
        <v>group medium</v>
      </c>
      <c r="V4" s="69" t="str">
        <f t="shared" si="0"/>
        <v>group complex</v>
      </c>
      <c r="W4" s="69" t="str">
        <f>MID(J9,7,99)</f>
        <v>Total</v>
      </c>
    </row>
    <row r="5" spans="1:23" ht="15" x14ac:dyDescent="0.25">
      <c r="A5" t="s">
        <v>71</v>
      </c>
      <c r="B5" t="s">
        <v>69</v>
      </c>
      <c r="O5" s="70" t="str">
        <f t="shared" ref="O5:O18" si="1">MID(B10,3,99)</f>
        <v>Agriculture, forrestry and fishing</v>
      </c>
      <c r="P5" s="71">
        <f t="shared" ref="P5:W18" si="2">C24/C10</f>
        <v>48391.067049580328</v>
      </c>
      <c r="Q5" s="71">
        <f t="shared" si="2"/>
        <v>138881.04815758948</v>
      </c>
      <c r="R5" s="71">
        <f t="shared" si="2"/>
        <v>475450.93054338236</v>
      </c>
      <c r="S5" s="71">
        <f t="shared" si="2"/>
        <v>1894.5862499999996</v>
      </c>
      <c r="T5" s="71">
        <f t="shared" si="2"/>
        <v>210522.71367827459</v>
      </c>
      <c r="U5" s="71">
        <f t="shared" si="2"/>
        <v>269115.52154169959</v>
      </c>
      <c r="V5" s="71">
        <f t="shared" si="2"/>
        <v>767485.29375069262</v>
      </c>
      <c r="W5" s="72">
        <f t="shared" si="2"/>
        <v>97874.997564053599</v>
      </c>
    </row>
    <row r="6" spans="1:23" ht="15" x14ac:dyDescent="0.25">
      <c r="A6" t="s">
        <v>88</v>
      </c>
      <c r="B6" t="s">
        <v>181</v>
      </c>
      <c r="O6" s="73" t="str">
        <f t="shared" si="1"/>
        <v>Mining and quarrying</v>
      </c>
      <c r="P6" s="74">
        <f t="shared" si="2"/>
        <v>59154.186523407079</v>
      </c>
      <c r="Q6" s="74">
        <f t="shared" si="2"/>
        <v>366064.72878262907</v>
      </c>
      <c r="R6" s="74">
        <f t="shared" si="2"/>
        <v>2178358.3010416664</v>
      </c>
      <c r="S6" s="74">
        <f t="shared" si="2"/>
        <v>814194.51249999995</v>
      </c>
      <c r="T6" s="74">
        <f t="shared" si="2"/>
        <v>343226.11057270895</v>
      </c>
      <c r="U6" s="74">
        <f t="shared" si="2"/>
        <v>661829.83177261148</v>
      </c>
      <c r="V6" s="74">
        <f t="shared" si="2"/>
        <v>9230099.6192559134</v>
      </c>
      <c r="W6" s="75">
        <f t="shared" si="2"/>
        <v>1183107.3503798654</v>
      </c>
    </row>
    <row r="7" spans="1:23" ht="15" x14ac:dyDescent="0.25">
      <c r="O7" s="70" t="str">
        <f t="shared" si="1"/>
        <v>Manufacturing</v>
      </c>
      <c r="P7" s="71">
        <f t="shared" si="2"/>
        <v>33780.43017775668</v>
      </c>
      <c r="Q7" s="71">
        <f t="shared" si="2"/>
        <v>112864.41986874322</v>
      </c>
      <c r="R7" s="71">
        <f t="shared" si="2"/>
        <v>424237.41446078889</v>
      </c>
      <c r="S7" s="71">
        <f t="shared" si="2"/>
        <v>2323816.1516053756</v>
      </c>
      <c r="T7" s="71">
        <f t="shared" si="2"/>
        <v>279430.86135804345</v>
      </c>
      <c r="U7" s="71">
        <f t="shared" si="2"/>
        <v>432428.45102033007</v>
      </c>
      <c r="V7" s="71">
        <f t="shared" si="2"/>
        <v>3066776.4033297906</v>
      </c>
      <c r="W7" s="72">
        <f t="shared" si="2"/>
        <v>274832.77713470889</v>
      </c>
    </row>
    <row r="8" spans="1:23" ht="15" x14ac:dyDescent="0.25">
      <c r="C8" t="s">
        <v>182</v>
      </c>
      <c r="O8" s="73" t="str">
        <f t="shared" si="1"/>
        <v>Electricity and gas</v>
      </c>
      <c r="P8" s="74">
        <f t="shared" si="2"/>
        <v>29382.175697745897</v>
      </c>
      <c r="Q8" s="74">
        <f t="shared" si="2"/>
        <v>143193.52688297874</v>
      </c>
      <c r="R8" s="74">
        <f t="shared" si="2"/>
        <v>242839.93571428568</v>
      </c>
      <c r="S8" s="74">
        <f t="shared" si="2"/>
        <v>0</v>
      </c>
      <c r="T8" s="74">
        <f t="shared" si="2"/>
        <v>832507.20366379316</v>
      </c>
      <c r="U8" s="74">
        <f t="shared" si="2"/>
        <v>2020601.1676250005</v>
      </c>
      <c r="V8" s="74">
        <f t="shared" si="2"/>
        <v>6797260.0156899458</v>
      </c>
      <c r="W8" s="75">
        <f t="shared" si="2"/>
        <v>2385302.4755892348</v>
      </c>
    </row>
    <row r="9" spans="1:23" ht="15" x14ac:dyDescent="0.25">
      <c r="A9" t="s">
        <v>101</v>
      </c>
      <c r="B9" t="s">
        <v>183</v>
      </c>
      <c r="C9" t="s">
        <v>184</v>
      </c>
      <c r="D9" t="s">
        <v>185</v>
      </c>
      <c r="E9" t="s">
        <v>186</v>
      </c>
      <c r="F9" t="s">
        <v>187</v>
      </c>
      <c r="G9" t="s">
        <v>143</v>
      </c>
      <c r="H9" t="s">
        <v>153</v>
      </c>
      <c r="I9" t="s">
        <v>161</v>
      </c>
      <c r="J9" t="s">
        <v>136</v>
      </c>
      <c r="O9" s="70" t="str">
        <f t="shared" si="1"/>
        <v>Water and waste</v>
      </c>
      <c r="P9" s="71">
        <f t="shared" si="2"/>
        <v>35060.573220718616</v>
      </c>
      <c r="Q9" s="71">
        <f t="shared" si="2"/>
        <v>108670.55114838966</v>
      </c>
      <c r="R9" s="71">
        <f t="shared" si="2"/>
        <v>430221.72685617977</v>
      </c>
      <c r="S9" s="71">
        <f t="shared" si="2"/>
        <v>661529.70000000007</v>
      </c>
      <c r="T9" s="71">
        <f t="shared" si="2"/>
        <v>247988.02279836652</v>
      </c>
      <c r="U9" s="71">
        <f t="shared" si="2"/>
        <v>273251.72441836738</v>
      </c>
      <c r="V9" s="71">
        <f t="shared" si="2"/>
        <v>3404885.2804275439</v>
      </c>
      <c r="W9" s="72">
        <f t="shared" si="2"/>
        <v>343804.76488169463</v>
      </c>
    </row>
    <row r="10" spans="1:23" ht="15" x14ac:dyDescent="0.25">
      <c r="A10" t="s">
        <v>167</v>
      </c>
      <c r="B10" t="s">
        <v>188</v>
      </c>
      <c r="C10" s="76">
        <v>13106</v>
      </c>
      <c r="D10" s="76">
        <v>2207</v>
      </c>
      <c r="E10" s="76">
        <v>136</v>
      </c>
      <c r="F10" s="76">
        <v>6</v>
      </c>
      <c r="G10" s="76">
        <v>1588</v>
      </c>
      <c r="H10" s="76">
        <v>506</v>
      </c>
      <c r="I10" s="76">
        <v>361</v>
      </c>
      <c r="J10" s="76">
        <v>17910</v>
      </c>
      <c r="O10" s="73" t="str">
        <f t="shared" si="1"/>
        <v>Construction</v>
      </c>
      <c r="P10" s="74">
        <f t="shared" si="2"/>
        <v>37520.634309685782</v>
      </c>
      <c r="Q10" s="74">
        <f t="shared" si="2"/>
        <v>103243.47089381462</v>
      </c>
      <c r="R10" s="74">
        <f t="shared" si="2"/>
        <v>420628.83151185629</v>
      </c>
      <c r="S10" s="74">
        <f t="shared" si="2"/>
        <v>930324.62156363635</v>
      </c>
      <c r="T10" s="74">
        <f t="shared" si="2"/>
        <v>326755.99184436561</v>
      </c>
      <c r="U10" s="74">
        <f t="shared" si="2"/>
        <v>322752.61164715624</v>
      </c>
      <c r="V10" s="74">
        <f t="shared" si="2"/>
        <v>1792316.8811090086</v>
      </c>
      <c r="W10" s="75">
        <f t="shared" si="2"/>
        <v>144300.16110544064</v>
      </c>
    </row>
    <row r="11" spans="1:23" ht="15" x14ac:dyDescent="0.25">
      <c r="B11" t="s">
        <v>189</v>
      </c>
      <c r="C11" s="76">
        <v>2260</v>
      </c>
      <c r="D11" s="76">
        <v>213</v>
      </c>
      <c r="E11" s="76">
        <v>24</v>
      </c>
      <c r="F11" s="76">
        <v>2</v>
      </c>
      <c r="G11" s="76">
        <v>491</v>
      </c>
      <c r="H11" s="76">
        <v>314</v>
      </c>
      <c r="I11" s="76">
        <v>406</v>
      </c>
      <c r="J11" s="76">
        <v>3710</v>
      </c>
      <c r="O11" s="70" t="str">
        <f t="shared" si="1"/>
        <v>Distribution</v>
      </c>
      <c r="P11" s="71">
        <f t="shared" si="2"/>
        <v>33371.951236381028</v>
      </c>
      <c r="Q11" s="71">
        <f t="shared" si="2"/>
        <v>112030.89642111935</v>
      </c>
      <c r="R11" s="71">
        <f t="shared" si="2"/>
        <v>449330.91273582052</v>
      </c>
      <c r="S11" s="71">
        <f t="shared" si="2"/>
        <v>1245043.1602076334</v>
      </c>
      <c r="T11" s="71">
        <f t="shared" si="2"/>
        <v>233777.41444235519</v>
      </c>
      <c r="U11" s="71">
        <f t="shared" si="2"/>
        <v>454010.03562042682</v>
      </c>
      <c r="V11" s="71">
        <f t="shared" si="2"/>
        <v>2588981.2399606421</v>
      </c>
      <c r="W11" s="72">
        <f t="shared" si="2"/>
        <v>185689.93855132558</v>
      </c>
    </row>
    <row r="12" spans="1:23" ht="15" x14ac:dyDescent="0.25">
      <c r="B12" t="s">
        <v>190</v>
      </c>
      <c r="C12" s="76">
        <v>51076</v>
      </c>
      <c r="D12" s="76">
        <v>33084</v>
      </c>
      <c r="E12" s="76">
        <v>2155</v>
      </c>
      <c r="F12" s="76">
        <v>93</v>
      </c>
      <c r="G12" s="76">
        <v>17709</v>
      </c>
      <c r="H12" s="76">
        <v>6916</v>
      </c>
      <c r="I12" s="76">
        <v>5726</v>
      </c>
      <c r="J12" s="76">
        <v>116759</v>
      </c>
      <c r="O12" s="73" t="str">
        <f t="shared" si="1"/>
        <v>Transport</v>
      </c>
      <c r="P12" s="74">
        <f t="shared" si="2"/>
        <v>21726.532598323454</v>
      </c>
      <c r="Q12" s="74">
        <f t="shared" si="2"/>
        <v>107801.11138334154</v>
      </c>
      <c r="R12" s="74">
        <f t="shared" si="2"/>
        <v>273159.40304661926</v>
      </c>
      <c r="S12" s="74">
        <f t="shared" si="2"/>
        <v>388080.06316111115</v>
      </c>
      <c r="T12" s="74">
        <f t="shared" si="2"/>
        <v>279232.67392191716</v>
      </c>
      <c r="U12" s="74">
        <f t="shared" si="2"/>
        <v>691784.23970103881</v>
      </c>
      <c r="V12" s="74">
        <f t="shared" si="2"/>
        <v>4157168.5863420395</v>
      </c>
      <c r="W12" s="75">
        <f t="shared" si="2"/>
        <v>248049.44669467292</v>
      </c>
    </row>
    <row r="13" spans="1:23" ht="15" x14ac:dyDescent="0.25">
      <c r="B13" t="s">
        <v>191</v>
      </c>
      <c r="C13" s="76">
        <v>488</v>
      </c>
      <c r="D13" s="76">
        <v>94</v>
      </c>
      <c r="E13" s="76">
        <v>7</v>
      </c>
      <c r="F13" s="76">
        <v>1</v>
      </c>
      <c r="G13" s="76">
        <v>116</v>
      </c>
      <c r="H13" s="76">
        <v>180</v>
      </c>
      <c r="I13" s="76">
        <v>368</v>
      </c>
      <c r="J13" s="76">
        <v>1254</v>
      </c>
      <c r="O13" s="70" t="str">
        <f t="shared" si="1"/>
        <v>Accommodation and food services</v>
      </c>
      <c r="P13" s="71">
        <f t="shared" si="2"/>
        <v>25118.913331397762</v>
      </c>
      <c r="Q13" s="71">
        <f t="shared" si="2"/>
        <v>50720.797401119744</v>
      </c>
      <c r="R13" s="71">
        <f t="shared" si="2"/>
        <v>280778.60216193902</v>
      </c>
      <c r="S13" s="71">
        <f t="shared" si="2"/>
        <v>495413.04390694451</v>
      </c>
      <c r="T13" s="71">
        <f t="shared" si="2"/>
        <v>188426.74309087309</v>
      </c>
      <c r="U13" s="71">
        <f t="shared" si="2"/>
        <v>290534.37236478186</v>
      </c>
      <c r="V13" s="71">
        <f t="shared" si="2"/>
        <v>1900209.5551368971</v>
      </c>
      <c r="W13" s="72">
        <f t="shared" si="2"/>
        <v>107204.15235216857</v>
      </c>
    </row>
    <row r="14" spans="1:23" ht="15" x14ac:dyDescent="0.25">
      <c r="B14" t="s">
        <v>192</v>
      </c>
      <c r="C14" s="76">
        <v>2143</v>
      </c>
      <c r="D14" s="76">
        <v>1273</v>
      </c>
      <c r="E14" s="76">
        <v>89</v>
      </c>
      <c r="F14" s="76">
        <v>3</v>
      </c>
      <c r="G14" s="76">
        <v>551</v>
      </c>
      <c r="H14" s="76">
        <v>245</v>
      </c>
      <c r="I14" s="76">
        <v>334</v>
      </c>
      <c r="J14" s="76">
        <v>4638</v>
      </c>
      <c r="O14" s="73" t="str">
        <f t="shared" si="1"/>
        <v>Information and communication</v>
      </c>
      <c r="P14" s="74">
        <f t="shared" si="2"/>
        <v>28827.453322326674</v>
      </c>
      <c r="Q14" s="74">
        <f t="shared" si="2"/>
        <v>118951.82740437708</v>
      </c>
      <c r="R14" s="74">
        <f t="shared" si="2"/>
        <v>609074.80268367345</v>
      </c>
      <c r="S14" s="74">
        <f t="shared" si="2"/>
        <v>795135.94775000005</v>
      </c>
      <c r="T14" s="74">
        <f t="shared" si="2"/>
        <v>226186.87059962994</v>
      </c>
      <c r="U14" s="74">
        <f t="shared" si="2"/>
        <v>585384.71489829046</v>
      </c>
      <c r="V14" s="74">
        <f t="shared" si="2"/>
        <v>4686205.7300022943</v>
      </c>
      <c r="W14" s="75">
        <f t="shared" si="2"/>
        <v>187462.5890989558</v>
      </c>
    </row>
    <row r="15" spans="1:23" ht="15" x14ac:dyDescent="0.25">
      <c r="B15" t="s">
        <v>193</v>
      </c>
      <c r="C15" s="76">
        <v>138812</v>
      </c>
      <c r="D15" s="76">
        <v>29925</v>
      </c>
      <c r="E15" s="76">
        <v>1670</v>
      </c>
      <c r="F15" s="76">
        <v>66</v>
      </c>
      <c r="G15" s="76">
        <v>14074</v>
      </c>
      <c r="H15" s="76">
        <v>8809</v>
      </c>
      <c r="I15" s="76">
        <v>6916</v>
      </c>
      <c r="J15" s="76">
        <v>200272</v>
      </c>
      <c r="O15" s="70" t="str">
        <f t="shared" si="1"/>
        <v>Real estate</v>
      </c>
      <c r="P15" s="71">
        <f t="shared" si="2"/>
        <v>45795.452691468054</v>
      </c>
      <c r="Q15" s="71">
        <f t="shared" si="2"/>
        <v>162066.66387500952</v>
      </c>
      <c r="R15" s="71">
        <f t="shared" si="2"/>
        <v>628320.60251834523</v>
      </c>
      <c r="S15" s="71">
        <f t="shared" si="2"/>
        <v>1760822.0455902778</v>
      </c>
      <c r="T15" s="71">
        <f t="shared" si="2"/>
        <v>230752.14338473807</v>
      </c>
      <c r="U15" s="71">
        <f t="shared" si="2"/>
        <v>287226.66400460445</v>
      </c>
      <c r="V15" s="71">
        <f t="shared" si="2"/>
        <v>1483628.4491549025</v>
      </c>
      <c r="W15" s="72">
        <f t="shared" si="2"/>
        <v>156343.60008282855</v>
      </c>
    </row>
    <row r="16" spans="1:23" ht="15" x14ac:dyDescent="0.25">
      <c r="B16" t="s">
        <v>194</v>
      </c>
      <c r="C16" s="76">
        <v>111231</v>
      </c>
      <c r="D16" s="76">
        <v>38912</v>
      </c>
      <c r="E16" s="76">
        <v>1957</v>
      </c>
      <c r="F16" s="76">
        <v>131</v>
      </c>
      <c r="G16" s="76">
        <v>18090</v>
      </c>
      <c r="H16" s="76">
        <v>6511</v>
      </c>
      <c r="I16" s="76">
        <v>6881</v>
      </c>
      <c r="J16" s="76">
        <v>183713</v>
      </c>
      <c r="O16" s="73" t="str">
        <f t="shared" si="1"/>
        <v>Professional business services</v>
      </c>
      <c r="P16" s="74">
        <f t="shared" si="2"/>
        <v>31828.339963398157</v>
      </c>
      <c r="Q16" s="74">
        <f t="shared" si="2"/>
        <v>111212.5581967763</v>
      </c>
      <c r="R16" s="74">
        <f t="shared" si="2"/>
        <v>418075.99020313926</v>
      </c>
      <c r="S16" s="74">
        <f t="shared" si="2"/>
        <v>836179.10043076961</v>
      </c>
      <c r="T16" s="74">
        <f t="shared" si="2"/>
        <v>168749.46107872674</v>
      </c>
      <c r="U16" s="74">
        <f t="shared" si="2"/>
        <v>357959.52616932767</v>
      </c>
      <c r="V16" s="74">
        <f t="shared" si="2"/>
        <v>2016092.7406772291</v>
      </c>
      <c r="W16" s="75">
        <f t="shared" si="2"/>
        <v>145716.97044703216</v>
      </c>
    </row>
    <row r="17" spans="1:33" ht="15" x14ac:dyDescent="0.25">
      <c r="B17" t="s">
        <v>195</v>
      </c>
      <c r="C17" s="76">
        <v>31195</v>
      </c>
      <c r="D17" s="76">
        <v>8140</v>
      </c>
      <c r="E17" s="76">
        <v>843</v>
      </c>
      <c r="F17" s="76">
        <v>36</v>
      </c>
      <c r="G17" s="76">
        <v>3860</v>
      </c>
      <c r="H17" s="76">
        <v>1829</v>
      </c>
      <c r="I17" s="76">
        <v>1853</v>
      </c>
      <c r="J17" s="76">
        <v>47756</v>
      </c>
      <c r="O17" s="70" t="str">
        <f t="shared" si="1"/>
        <v>Administrative and support services</v>
      </c>
      <c r="P17" s="71">
        <f t="shared" si="2"/>
        <v>17137.921241452044</v>
      </c>
      <c r="Q17" s="71">
        <f t="shared" si="2"/>
        <v>95283.831318389202</v>
      </c>
      <c r="R17" s="71">
        <f t="shared" si="2"/>
        <v>260009.81136848984</v>
      </c>
      <c r="S17" s="71">
        <f t="shared" si="2"/>
        <v>343499.07510961534</v>
      </c>
      <c r="T17" s="71">
        <f t="shared" si="2"/>
        <v>131670.36781279914</v>
      </c>
      <c r="U17" s="71">
        <f t="shared" si="2"/>
        <v>133577.11238663684</v>
      </c>
      <c r="V17" s="71">
        <f t="shared" si="2"/>
        <v>1233826.2043953775</v>
      </c>
      <c r="W17" s="72">
        <f t="shared" si="2"/>
        <v>78049.162611668406</v>
      </c>
    </row>
    <row r="18" spans="1:33" ht="15" x14ac:dyDescent="0.25">
      <c r="B18" t="s">
        <v>196</v>
      </c>
      <c r="C18" s="76">
        <v>33754</v>
      </c>
      <c r="D18" s="76">
        <v>8484</v>
      </c>
      <c r="E18" s="76">
        <v>557</v>
      </c>
      <c r="F18" s="76">
        <v>72</v>
      </c>
      <c r="G18" s="76">
        <v>4032</v>
      </c>
      <c r="H18" s="76">
        <v>2087</v>
      </c>
      <c r="I18" s="76">
        <v>1347</v>
      </c>
      <c r="J18" s="76">
        <v>50333</v>
      </c>
      <c r="O18" s="73" t="str">
        <f t="shared" si="1"/>
        <v>Arts, recreation and other services</v>
      </c>
      <c r="P18" s="74">
        <f t="shared" si="2"/>
        <v>34218.889426876922</v>
      </c>
      <c r="Q18" s="74">
        <f t="shared" si="2"/>
        <v>71193.07569042375</v>
      </c>
      <c r="R18" s="74">
        <f t="shared" si="2"/>
        <v>291629.42594320403</v>
      </c>
      <c r="S18" s="74">
        <f t="shared" si="2"/>
        <v>770212.74386447365</v>
      </c>
      <c r="T18" s="74">
        <f t="shared" si="2"/>
        <v>171346.14539893105</v>
      </c>
      <c r="U18" s="74">
        <f t="shared" si="2"/>
        <v>271261.16151100112</v>
      </c>
      <c r="V18" s="74">
        <f t="shared" si="2"/>
        <v>1827926.017938118</v>
      </c>
      <c r="W18" s="75">
        <f t="shared" si="2"/>
        <v>107496.9740123277</v>
      </c>
    </row>
    <row r="19" spans="1:33" ht="15" x14ac:dyDescent="0.25">
      <c r="B19" t="s">
        <v>197</v>
      </c>
      <c r="C19" s="76">
        <v>110406</v>
      </c>
      <c r="D19" s="76">
        <v>11926</v>
      </c>
      <c r="E19" s="76">
        <v>441</v>
      </c>
      <c r="F19" s="76">
        <v>38</v>
      </c>
      <c r="G19" s="76">
        <v>9461</v>
      </c>
      <c r="H19" s="76">
        <v>4679</v>
      </c>
      <c r="I19" s="76">
        <v>3533</v>
      </c>
      <c r="J19" s="76">
        <v>140484</v>
      </c>
      <c r="O19" s="52" t="s">
        <v>137</v>
      </c>
      <c r="P19" s="60">
        <f t="shared" ref="P19:W19" si="3">C53/C52</f>
        <v>30624.166234892178</v>
      </c>
      <c r="Q19" s="60">
        <f t="shared" si="3"/>
        <v>106194.01367059701</v>
      </c>
      <c r="R19" s="60">
        <f t="shared" si="3"/>
        <v>399740.37213821377</v>
      </c>
      <c r="S19" s="60">
        <f t="shared" si="3"/>
        <v>957488.91148603335</v>
      </c>
      <c r="T19" s="60">
        <f t="shared" si="3"/>
        <v>225688.9884435242</v>
      </c>
      <c r="U19" s="60">
        <f t="shared" si="3"/>
        <v>331241.16635570274</v>
      </c>
      <c r="V19" s="60">
        <f t="shared" si="3"/>
        <v>2353317.205008795</v>
      </c>
      <c r="W19" s="60">
        <f t="shared" si="3"/>
        <v>158730.09522383686</v>
      </c>
    </row>
    <row r="20" spans="1:33" ht="15" x14ac:dyDescent="0.25">
      <c r="B20" t="s">
        <v>198</v>
      </c>
      <c r="C20" s="76">
        <v>76735</v>
      </c>
      <c r="D20" s="76">
        <v>5266</v>
      </c>
      <c r="E20" s="76">
        <v>278</v>
      </c>
      <c r="F20" s="76">
        <v>72</v>
      </c>
      <c r="G20" s="76">
        <v>11925</v>
      </c>
      <c r="H20" s="76">
        <v>8448</v>
      </c>
      <c r="I20" s="76">
        <v>4681</v>
      </c>
      <c r="J20" s="76">
        <v>107405</v>
      </c>
    </row>
    <row r="21" spans="1:33" ht="15" x14ac:dyDescent="0.25">
      <c r="B21" t="s">
        <v>199</v>
      </c>
      <c r="C21" s="76">
        <v>127540</v>
      </c>
      <c r="D21" s="76">
        <v>19512</v>
      </c>
      <c r="E21" s="76">
        <v>860</v>
      </c>
      <c r="F21" s="76">
        <v>91</v>
      </c>
      <c r="G21" s="76">
        <v>16805</v>
      </c>
      <c r="H21" s="76">
        <v>7554</v>
      </c>
      <c r="I21" s="76">
        <v>6903</v>
      </c>
      <c r="J21" s="76">
        <v>179265</v>
      </c>
    </row>
    <row r="22" spans="1:33" x14ac:dyDescent="0.3">
      <c r="B22" t="s">
        <v>200</v>
      </c>
      <c r="C22" s="76">
        <v>195035</v>
      </c>
      <c r="D22" s="76">
        <v>16178</v>
      </c>
      <c r="E22" s="76">
        <v>1225</v>
      </c>
      <c r="F22" s="76">
        <v>208</v>
      </c>
      <c r="G22" s="76">
        <v>15376</v>
      </c>
      <c r="H22" s="76">
        <v>16119</v>
      </c>
      <c r="I22" s="76">
        <v>8309</v>
      </c>
      <c r="J22" s="76">
        <v>252450</v>
      </c>
      <c r="O22" s="470" t="s">
        <v>201</v>
      </c>
      <c r="P22" s="470"/>
      <c r="Q22" s="470"/>
      <c r="R22" s="470"/>
      <c r="S22" s="470"/>
      <c r="T22" s="470"/>
      <c r="U22" s="470"/>
      <c r="V22" s="470"/>
      <c r="W22" s="77"/>
      <c r="Y22" s="470" t="s">
        <v>462</v>
      </c>
      <c r="Z22" s="470"/>
      <c r="AA22" s="470"/>
      <c r="AB22" s="470"/>
      <c r="AC22" s="470"/>
      <c r="AD22" s="470"/>
      <c r="AE22" s="470"/>
      <c r="AF22" s="470"/>
      <c r="AG22" s="470"/>
    </row>
    <row r="23" spans="1:33" ht="15" x14ac:dyDescent="0.25">
      <c r="B23" t="s">
        <v>202</v>
      </c>
      <c r="C23" s="76">
        <v>67850</v>
      </c>
      <c r="D23" s="76">
        <v>11539</v>
      </c>
      <c r="E23" s="76">
        <v>618</v>
      </c>
      <c r="F23" s="76">
        <v>76</v>
      </c>
      <c r="G23" s="76">
        <v>6547</v>
      </c>
      <c r="H23" s="76">
        <v>3236</v>
      </c>
      <c r="I23" s="76">
        <v>2487</v>
      </c>
      <c r="J23" s="76">
        <v>92353</v>
      </c>
      <c r="O23" s="52" t="s">
        <v>180</v>
      </c>
      <c r="P23" s="69" t="str">
        <f>P4</f>
        <v>indep 1-4</v>
      </c>
      <c r="Q23" s="69" t="str">
        <f t="shared" ref="Q23:W23" si="4">Q4</f>
        <v>indep 5-49</v>
      </c>
      <c r="R23" s="69" t="str">
        <f t="shared" si="4"/>
        <v>indep 50-249</v>
      </c>
      <c r="S23" s="69" t="str">
        <f t="shared" si="4"/>
        <v>indep 250+</v>
      </c>
      <c r="T23" s="69" t="str">
        <f t="shared" si="4"/>
        <v>group simple</v>
      </c>
      <c r="U23" s="69" t="str">
        <f t="shared" si="4"/>
        <v>group medium</v>
      </c>
      <c r="V23" s="69" t="str">
        <f t="shared" si="4"/>
        <v>group complex</v>
      </c>
      <c r="W23" s="69" t="str">
        <f t="shared" si="4"/>
        <v>Total</v>
      </c>
      <c r="Y23" s="52" t="s">
        <v>180</v>
      </c>
      <c r="Z23" s="69" t="s">
        <v>626</v>
      </c>
      <c r="AA23" s="69" t="s">
        <v>627</v>
      </c>
      <c r="AB23" s="69" t="s">
        <v>628</v>
      </c>
      <c r="AC23" s="69" t="s">
        <v>629</v>
      </c>
      <c r="AD23" s="69"/>
      <c r="AE23" s="69" t="s">
        <v>630</v>
      </c>
      <c r="AF23" s="69" t="s">
        <v>631</v>
      </c>
      <c r="AG23" s="69" t="s">
        <v>632</v>
      </c>
    </row>
    <row r="24" spans="1:33" ht="15" x14ac:dyDescent="0.25">
      <c r="A24" t="s">
        <v>111</v>
      </c>
      <c r="B24" t="s">
        <v>188</v>
      </c>
      <c r="C24" s="76">
        <v>634213324.75179982</v>
      </c>
      <c r="D24" s="76">
        <v>306510473.28380001</v>
      </c>
      <c r="E24" s="76">
        <v>64661326.553900003</v>
      </c>
      <c r="F24" s="76">
        <v>11367.517499999998</v>
      </c>
      <c r="G24" s="76">
        <v>334310069.32110006</v>
      </c>
      <c r="H24" s="76">
        <v>136172453.90009999</v>
      </c>
      <c r="I24" s="76">
        <v>277062191.04400003</v>
      </c>
      <c r="J24" s="76">
        <v>1752941206.3722</v>
      </c>
      <c r="O24" s="70" t="str">
        <f>O5</f>
        <v>Agriculture, forrestry and fishing</v>
      </c>
      <c r="P24" s="71">
        <f t="shared" ref="P24:W37" si="5">C80/C66</f>
        <v>51029.577840683654</v>
      </c>
      <c r="Q24" s="71">
        <f t="shared" si="5"/>
        <v>140077.39909672792</v>
      </c>
      <c r="R24" s="71">
        <f t="shared" si="5"/>
        <v>510209.78931071429</v>
      </c>
      <c r="S24" s="71">
        <f t="shared" si="5"/>
        <v>113241.16666666667</v>
      </c>
      <c r="T24" s="71">
        <f t="shared" si="5"/>
        <v>169559.02617000003</v>
      </c>
      <c r="U24" s="71">
        <f t="shared" si="5"/>
        <v>250436.9668100877</v>
      </c>
      <c r="V24" s="71">
        <f t="shared" si="5"/>
        <v>1025356.5784102893</v>
      </c>
      <c r="W24" s="72">
        <f t="shared" si="5"/>
        <v>91380.084555955473</v>
      </c>
      <c r="Y24" s="70" t="s">
        <v>212</v>
      </c>
      <c r="Z24" s="71">
        <f>P24</f>
        <v>51029.577840683654</v>
      </c>
      <c r="AA24" s="71">
        <f t="shared" ref="AA24:AC38" si="6">Q24</f>
        <v>140077.39909672792</v>
      </c>
      <c r="AB24" s="71">
        <f t="shared" si="6"/>
        <v>510209.78931071429</v>
      </c>
      <c r="AC24" s="71">
        <f t="shared" si="6"/>
        <v>113241.16666666667</v>
      </c>
      <c r="AD24" s="164"/>
      <c r="AE24" s="71">
        <f>T24</f>
        <v>169559.02617000003</v>
      </c>
      <c r="AF24" s="71">
        <f t="shared" ref="AF24:AG38" si="7">U24</f>
        <v>250436.9668100877</v>
      </c>
      <c r="AG24" s="71">
        <f t="shared" si="7"/>
        <v>1025356.5784102893</v>
      </c>
    </row>
    <row r="25" spans="1:33" ht="15" x14ac:dyDescent="0.25">
      <c r="B25" t="s">
        <v>189</v>
      </c>
      <c r="C25" s="76">
        <v>133688461.5429</v>
      </c>
      <c r="D25" s="76">
        <v>77971787.230699986</v>
      </c>
      <c r="E25" s="76">
        <v>52280599.224999994</v>
      </c>
      <c r="F25" s="76">
        <v>1628389.0249999999</v>
      </c>
      <c r="G25" s="76">
        <v>168524020.2912001</v>
      </c>
      <c r="H25" s="76">
        <v>207814567.17660001</v>
      </c>
      <c r="I25" s="76">
        <v>3747420445.4179006</v>
      </c>
      <c r="J25" s="76">
        <v>4389328269.9093008</v>
      </c>
      <c r="O25" s="73" t="str">
        <f t="shared" ref="O25:O38" si="8">O6</f>
        <v>Mining and quarrying</v>
      </c>
      <c r="P25" s="74">
        <f t="shared" si="5"/>
        <v>59396.876367327292</v>
      </c>
      <c r="Q25" s="74">
        <f t="shared" si="5"/>
        <v>327010.76768451609</v>
      </c>
      <c r="R25" s="74">
        <f t="shared" si="5"/>
        <v>1654239.2666666666</v>
      </c>
      <c r="S25" s="74">
        <f t="shared" si="5"/>
        <v>884163</v>
      </c>
      <c r="T25" s="74">
        <f t="shared" si="5"/>
        <v>524255.2648509728</v>
      </c>
      <c r="U25" s="74">
        <f t="shared" si="5"/>
        <v>675891.63718096877</v>
      </c>
      <c r="V25" s="74">
        <f t="shared" si="5"/>
        <v>4611966.3078497304</v>
      </c>
      <c r="W25" s="75">
        <f t="shared" si="5"/>
        <v>504134.87853702338</v>
      </c>
      <c r="Y25" s="73" t="s">
        <v>213</v>
      </c>
      <c r="Z25" s="74">
        <f t="shared" ref="Z25:Z38" si="9">P25</f>
        <v>59396.876367327292</v>
      </c>
      <c r="AA25" s="74">
        <f t="shared" si="6"/>
        <v>327010.76768451609</v>
      </c>
      <c r="AB25" s="74">
        <f t="shared" si="6"/>
        <v>1654239.2666666666</v>
      </c>
      <c r="AC25" s="74">
        <f t="shared" si="6"/>
        <v>884163</v>
      </c>
      <c r="AD25" s="166"/>
      <c r="AE25" s="74">
        <f t="shared" ref="AE25:AE38" si="10">T25</f>
        <v>524255.2648509728</v>
      </c>
      <c r="AF25" s="74">
        <f t="shared" si="7"/>
        <v>675891.63718096877</v>
      </c>
      <c r="AG25" s="74">
        <f t="shared" si="7"/>
        <v>4611966.3078497304</v>
      </c>
    </row>
    <row r="26" spans="1:33" ht="15" x14ac:dyDescent="0.25">
      <c r="B26" t="s">
        <v>190</v>
      </c>
      <c r="C26" s="76">
        <v>1725369251.7591002</v>
      </c>
      <c r="D26" s="76">
        <v>3734006466.937501</v>
      </c>
      <c r="E26" s="76">
        <v>914231628.16300011</v>
      </c>
      <c r="F26" s="76">
        <v>216114902.09929994</v>
      </c>
      <c r="G26" s="76">
        <v>4948441123.7895918</v>
      </c>
      <c r="H26" s="76">
        <v>2990675167.2566028</v>
      </c>
      <c r="I26" s="76">
        <v>17560361685.466381</v>
      </c>
      <c r="J26" s="76">
        <v>32089200225.471478</v>
      </c>
      <c r="O26" s="70" t="str">
        <f t="shared" si="8"/>
        <v>Manufacturing</v>
      </c>
      <c r="P26" s="71">
        <f t="shared" si="5"/>
        <v>35081.932353310338</v>
      </c>
      <c r="Q26" s="71">
        <f t="shared" si="5"/>
        <v>125150.59656969598</v>
      </c>
      <c r="R26" s="71">
        <f t="shared" si="5"/>
        <v>549004.13658259902</v>
      </c>
      <c r="S26" s="71">
        <f t="shared" si="5"/>
        <v>2138884.9415087719</v>
      </c>
      <c r="T26" s="71">
        <f t="shared" si="5"/>
        <v>303824.65450395481</v>
      </c>
      <c r="U26" s="71">
        <f t="shared" si="5"/>
        <v>564401.6751763447</v>
      </c>
      <c r="V26" s="71">
        <f t="shared" si="5"/>
        <v>3391419.6804150552</v>
      </c>
      <c r="W26" s="72">
        <f t="shared" si="5"/>
        <v>265269.31360039103</v>
      </c>
      <c r="Y26" s="70" t="s">
        <v>214</v>
      </c>
      <c r="Z26" s="71">
        <f t="shared" si="9"/>
        <v>35081.932353310338</v>
      </c>
      <c r="AA26" s="71">
        <f t="shared" si="6"/>
        <v>125150.59656969598</v>
      </c>
      <c r="AB26" s="71">
        <f t="shared" si="6"/>
        <v>549004.13658259902</v>
      </c>
      <c r="AC26" s="71">
        <f t="shared" si="6"/>
        <v>2138884.9415087719</v>
      </c>
      <c r="AD26" s="164"/>
      <c r="AE26" s="71">
        <f t="shared" si="10"/>
        <v>303824.65450395481</v>
      </c>
      <c r="AF26" s="71">
        <f t="shared" si="7"/>
        <v>564401.6751763447</v>
      </c>
      <c r="AG26" s="71">
        <f t="shared" si="7"/>
        <v>3391419.6804150552</v>
      </c>
    </row>
    <row r="27" spans="1:33" ht="15" x14ac:dyDescent="0.25">
      <c r="B27" t="s">
        <v>191</v>
      </c>
      <c r="C27" s="76">
        <v>14338501.740499998</v>
      </c>
      <c r="D27" s="76">
        <v>13460191.527000003</v>
      </c>
      <c r="E27" s="76">
        <v>1699879.5499999998</v>
      </c>
      <c r="F27" s="76">
        <v>0</v>
      </c>
      <c r="G27" s="76">
        <v>96570835.625</v>
      </c>
      <c r="H27" s="76">
        <v>363708210.17250007</v>
      </c>
      <c r="I27" s="76">
        <v>2501391685.7739</v>
      </c>
      <c r="J27" s="76">
        <v>2991169304.3889003</v>
      </c>
      <c r="O27" s="73" t="str">
        <f t="shared" si="8"/>
        <v>Electricity and gas</v>
      </c>
      <c r="P27" s="74">
        <f t="shared" si="5"/>
        <v>69127.847440489131</v>
      </c>
      <c r="Q27" s="74">
        <f t="shared" si="5"/>
        <v>958523.92990617291</v>
      </c>
      <c r="R27" s="74">
        <f t="shared" si="5"/>
        <v>1204231.8333333333</v>
      </c>
      <c r="S27" s="74"/>
      <c r="T27" s="74">
        <f t="shared" si="5"/>
        <v>955033.55215452134</v>
      </c>
      <c r="U27" s="74">
        <f t="shared" si="5"/>
        <v>1108490.2876880381</v>
      </c>
      <c r="V27" s="74">
        <f t="shared" si="5"/>
        <v>3428569.147917056</v>
      </c>
      <c r="W27" s="75">
        <f t="shared" si="5"/>
        <v>1138213.0386114083</v>
      </c>
      <c r="Y27" s="73" t="s">
        <v>215</v>
      </c>
      <c r="Z27" s="74">
        <f t="shared" si="9"/>
        <v>69127.847440489131</v>
      </c>
      <c r="AA27" s="74">
        <f t="shared" si="6"/>
        <v>958523.92990617291</v>
      </c>
      <c r="AB27" s="74">
        <f t="shared" si="6"/>
        <v>1204231.8333333333</v>
      </c>
      <c r="AC27" s="74">
        <f t="shared" si="6"/>
        <v>0</v>
      </c>
      <c r="AD27" s="291"/>
      <c r="AE27" s="74">
        <f t="shared" si="10"/>
        <v>955033.55215452134</v>
      </c>
      <c r="AF27" s="74">
        <f t="shared" si="7"/>
        <v>1108490.2876880381</v>
      </c>
      <c r="AG27" s="74">
        <f t="shared" si="7"/>
        <v>3428569.147917056</v>
      </c>
    </row>
    <row r="28" spans="1:33" ht="15" x14ac:dyDescent="0.25">
      <c r="B28" t="s">
        <v>192</v>
      </c>
      <c r="C28" s="76">
        <v>75134808.412</v>
      </c>
      <c r="D28" s="76">
        <v>138337611.61190003</v>
      </c>
      <c r="E28" s="76">
        <v>38289733.690200001</v>
      </c>
      <c r="F28" s="76">
        <v>1984589.1</v>
      </c>
      <c r="G28" s="76">
        <v>136641400.56189996</v>
      </c>
      <c r="H28" s="76">
        <v>66946672.482500002</v>
      </c>
      <c r="I28" s="76">
        <v>1137231683.6627996</v>
      </c>
      <c r="J28" s="76">
        <v>1594566499.5212996</v>
      </c>
      <c r="O28" s="70" t="str">
        <f t="shared" si="8"/>
        <v>Water and waste</v>
      </c>
      <c r="P28" s="71">
        <f t="shared" si="5"/>
        <v>39060.042283154122</v>
      </c>
      <c r="Q28" s="71">
        <f t="shared" si="5"/>
        <v>111131.36129743056</v>
      </c>
      <c r="R28" s="71">
        <f t="shared" si="5"/>
        <v>676198.54820714297</v>
      </c>
      <c r="S28" s="71">
        <f t="shared" si="5"/>
        <v>819916.5</v>
      </c>
      <c r="T28" s="71">
        <f t="shared" si="5"/>
        <v>297513.12605226482</v>
      </c>
      <c r="U28" s="71">
        <f t="shared" si="5"/>
        <v>695744.04839623289</v>
      </c>
      <c r="V28" s="71">
        <f t="shared" si="5"/>
        <v>4641106.199461177</v>
      </c>
      <c r="W28" s="72">
        <f t="shared" si="5"/>
        <v>396299.81782490149</v>
      </c>
      <c r="Y28" s="70" t="s">
        <v>217</v>
      </c>
      <c r="Z28" s="71">
        <f t="shared" si="9"/>
        <v>39060.042283154122</v>
      </c>
      <c r="AA28" s="71">
        <f t="shared" si="6"/>
        <v>111131.36129743056</v>
      </c>
      <c r="AB28" s="71">
        <f t="shared" si="6"/>
        <v>676198.54820714297</v>
      </c>
      <c r="AC28" s="71">
        <f t="shared" si="6"/>
        <v>819916.5</v>
      </c>
      <c r="AD28" s="164"/>
      <c r="AE28" s="71">
        <f t="shared" si="10"/>
        <v>297513.12605226482</v>
      </c>
      <c r="AF28" s="71">
        <f t="shared" si="7"/>
        <v>695744.04839623289</v>
      </c>
      <c r="AG28" s="71">
        <f t="shared" si="7"/>
        <v>4641106.199461177</v>
      </c>
    </row>
    <row r="29" spans="1:33" ht="15" x14ac:dyDescent="0.25">
      <c r="B29" t="s">
        <v>193</v>
      </c>
      <c r="C29" s="76">
        <v>5208314289.7961025</v>
      </c>
      <c r="D29" s="76">
        <v>3089560866.4974027</v>
      </c>
      <c r="E29" s="76">
        <v>702450148.62479997</v>
      </c>
      <c r="F29" s="76">
        <v>61401425.023199998</v>
      </c>
      <c r="G29" s="76">
        <v>4598763829.2176018</v>
      </c>
      <c r="H29" s="76">
        <v>2843127755.9997993</v>
      </c>
      <c r="I29" s="76">
        <v>12395663549.749903</v>
      </c>
      <c r="J29" s="76">
        <v>28899281864.908806</v>
      </c>
      <c r="O29" s="73" t="str">
        <f t="shared" si="8"/>
        <v>Construction</v>
      </c>
      <c r="P29" s="74">
        <f t="shared" si="5"/>
        <v>27826.724956516802</v>
      </c>
      <c r="Q29" s="74">
        <f t="shared" si="5"/>
        <v>96200.65264272847</v>
      </c>
      <c r="R29" s="74">
        <f t="shared" si="5"/>
        <v>500272.2717263418</v>
      </c>
      <c r="S29" s="74">
        <f t="shared" si="5"/>
        <v>1028296.7307055556</v>
      </c>
      <c r="T29" s="74">
        <f t="shared" si="5"/>
        <v>215109.25438049142</v>
      </c>
      <c r="U29" s="74">
        <f t="shared" si="5"/>
        <v>292928.40889942844</v>
      </c>
      <c r="V29" s="74">
        <f t="shared" si="5"/>
        <v>1775310.8851874173</v>
      </c>
      <c r="W29" s="75">
        <f t="shared" si="5"/>
        <v>96672.887756090495</v>
      </c>
      <c r="Y29" s="73" t="s">
        <v>218</v>
      </c>
      <c r="Z29" s="74">
        <f t="shared" si="9"/>
        <v>27826.724956516802</v>
      </c>
      <c r="AA29" s="74">
        <f t="shared" si="6"/>
        <v>96200.65264272847</v>
      </c>
      <c r="AB29" s="74">
        <f t="shared" si="6"/>
        <v>500272.2717263418</v>
      </c>
      <c r="AC29" s="74">
        <f t="shared" si="6"/>
        <v>1028296.7307055556</v>
      </c>
      <c r="AD29" s="166"/>
      <c r="AE29" s="74">
        <f t="shared" si="10"/>
        <v>215109.25438049142</v>
      </c>
      <c r="AF29" s="74">
        <f t="shared" si="7"/>
        <v>292928.40889942844</v>
      </c>
      <c r="AG29" s="74">
        <f t="shared" si="7"/>
        <v>1775310.8851874173</v>
      </c>
    </row>
    <row r="30" spans="1:33" ht="15" x14ac:dyDescent="0.25">
      <c r="B30" t="s">
        <v>194</v>
      </c>
      <c r="C30" s="76">
        <v>3711995507.9738984</v>
      </c>
      <c r="D30" s="76">
        <v>4359346241.5385962</v>
      </c>
      <c r="E30" s="76">
        <v>879340596.22400069</v>
      </c>
      <c r="F30" s="76">
        <v>163100653.98719996</v>
      </c>
      <c r="G30" s="76">
        <v>4229033427.2622056</v>
      </c>
      <c r="H30" s="76">
        <v>2956059341.9245992</v>
      </c>
      <c r="I30" s="76">
        <v>17814779912.169178</v>
      </c>
      <c r="J30" s="76">
        <v>34113655681.079678</v>
      </c>
      <c r="O30" s="70" t="str">
        <f t="shared" si="8"/>
        <v>Distribution</v>
      </c>
      <c r="P30" s="71">
        <f t="shared" si="5"/>
        <v>30176.422403190027</v>
      </c>
      <c r="Q30" s="71">
        <f t="shared" si="5"/>
        <v>112041.21134802079</v>
      </c>
      <c r="R30" s="71">
        <f t="shared" si="5"/>
        <v>492903.26147873921</v>
      </c>
      <c r="S30" s="71">
        <f t="shared" si="5"/>
        <v>2123779.8318252251</v>
      </c>
      <c r="T30" s="71">
        <f t="shared" si="5"/>
        <v>221908.88544329422</v>
      </c>
      <c r="U30" s="71">
        <f t="shared" si="5"/>
        <v>403428.74689653405</v>
      </c>
      <c r="V30" s="71">
        <f t="shared" si="5"/>
        <v>2682556.6252640686</v>
      </c>
      <c r="W30" s="72">
        <f t="shared" si="5"/>
        <v>152085.31448845376</v>
      </c>
      <c r="Y30" s="70" t="s">
        <v>219</v>
      </c>
      <c r="Z30" s="71">
        <f t="shared" si="9"/>
        <v>30176.422403190027</v>
      </c>
      <c r="AA30" s="71">
        <f t="shared" si="6"/>
        <v>112041.21134802079</v>
      </c>
      <c r="AB30" s="71">
        <f t="shared" si="6"/>
        <v>492903.26147873921</v>
      </c>
      <c r="AC30" s="71">
        <f t="shared" si="6"/>
        <v>2123779.8318252251</v>
      </c>
      <c r="AD30" s="164"/>
      <c r="AE30" s="71">
        <f t="shared" si="10"/>
        <v>221908.88544329422</v>
      </c>
      <c r="AF30" s="71">
        <f t="shared" si="7"/>
        <v>403428.74689653405</v>
      </c>
      <c r="AG30" s="71">
        <f t="shared" si="7"/>
        <v>2682556.6252640686</v>
      </c>
    </row>
    <row r="31" spans="1:33" ht="15" x14ac:dyDescent="0.25">
      <c r="B31" t="s">
        <v>195</v>
      </c>
      <c r="C31" s="76">
        <v>677759184.40470016</v>
      </c>
      <c r="D31" s="76">
        <v>877501046.66040015</v>
      </c>
      <c r="E31" s="76">
        <v>230273376.76830006</v>
      </c>
      <c r="F31" s="76">
        <v>13970882.273800001</v>
      </c>
      <c r="G31" s="76">
        <v>1077838121.3386002</v>
      </c>
      <c r="H31" s="76">
        <v>1265273374.4131999</v>
      </c>
      <c r="I31" s="76">
        <v>7703233390.4917994</v>
      </c>
      <c r="J31" s="76">
        <v>11845849376.3508</v>
      </c>
      <c r="O31" s="73" t="str">
        <f t="shared" si="8"/>
        <v>Transport</v>
      </c>
      <c r="P31" s="74">
        <f t="shared" si="5"/>
        <v>24302.637066586231</v>
      </c>
      <c r="Q31" s="74">
        <f t="shared" si="5"/>
        <v>105539.38973723528</v>
      </c>
      <c r="R31" s="74">
        <f t="shared" si="5"/>
        <v>306973.94090511807</v>
      </c>
      <c r="S31" s="74">
        <f t="shared" si="5"/>
        <v>557553.15281250002</v>
      </c>
      <c r="T31" s="74">
        <f t="shared" si="5"/>
        <v>765627.73555196053</v>
      </c>
      <c r="U31" s="74">
        <f t="shared" si="5"/>
        <v>404714.45477682637</v>
      </c>
      <c r="V31" s="74">
        <f t="shared" si="5"/>
        <v>4643712.3119275896</v>
      </c>
      <c r="W31" s="75">
        <f t="shared" si="5"/>
        <v>281741.8136874371</v>
      </c>
      <c r="Y31" s="73" t="s">
        <v>220</v>
      </c>
      <c r="Z31" s="74">
        <f t="shared" si="9"/>
        <v>24302.637066586231</v>
      </c>
      <c r="AA31" s="74">
        <f t="shared" si="6"/>
        <v>105539.38973723528</v>
      </c>
      <c r="AB31" s="74">
        <f t="shared" si="6"/>
        <v>306973.94090511807</v>
      </c>
      <c r="AC31" s="74">
        <f t="shared" si="6"/>
        <v>557553.15281250002</v>
      </c>
      <c r="AD31" s="166"/>
      <c r="AE31" s="74">
        <f t="shared" si="10"/>
        <v>765627.73555196053</v>
      </c>
      <c r="AF31" s="74">
        <f t="shared" si="7"/>
        <v>404714.45477682637</v>
      </c>
      <c r="AG31" s="74">
        <f t="shared" si="7"/>
        <v>4643712.3119275896</v>
      </c>
    </row>
    <row r="32" spans="1:33" ht="15" x14ac:dyDescent="0.25">
      <c r="B32" t="s">
        <v>196</v>
      </c>
      <c r="C32" s="76">
        <v>847863800.58800006</v>
      </c>
      <c r="D32" s="76">
        <v>430315245.15109992</v>
      </c>
      <c r="E32" s="76">
        <v>156393681.40420005</v>
      </c>
      <c r="F32" s="76">
        <v>35669739.161300004</v>
      </c>
      <c r="G32" s="76">
        <v>759736628.14240026</v>
      </c>
      <c r="H32" s="76">
        <v>606345235.12529969</v>
      </c>
      <c r="I32" s="76">
        <v>2559582270.7694006</v>
      </c>
      <c r="J32" s="76">
        <v>5395906600.3417006</v>
      </c>
      <c r="O32" s="70" t="str">
        <f t="shared" si="8"/>
        <v>Accommodation and food services</v>
      </c>
      <c r="P32" s="71">
        <f t="shared" si="5"/>
        <v>20404.270098403103</v>
      </c>
      <c r="Q32" s="71">
        <f t="shared" si="5"/>
        <v>44359.865302222934</v>
      </c>
      <c r="R32" s="71">
        <f t="shared" si="5"/>
        <v>319463.03402913531</v>
      </c>
      <c r="S32" s="71">
        <f t="shared" si="5"/>
        <v>913706.89405656571</v>
      </c>
      <c r="T32" s="71">
        <f t="shared" si="5"/>
        <v>135937.46106827771</v>
      </c>
      <c r="U32" s="71">
        <f t="shared" si="5"/>
        <v>217581.94115811426</v>
      </c>
      <c r="V32" s="71">
        <f t="shared" si="5"/>
        <v>2433860.7799815745</v>
      </c>
      <c r="W32" s="72">
        <f t="shared" si="5"/>
        <v>89695.758037666601</v>
      </c>
      <c r="Y32" s="70" t="s">
        <v>221</v>
      </c>
      <c r="Z32" s="71">
        <f t="shared" si="9"/>
        <v>20404.270098403103</v>
      </c>
      <c r="AA32" s="71">
        <f t="shared" si="6"/>
        <v>44359.865302222934</v>
      </c>
      <c r="AB32" s="71">
        <f t="shared" si="6"/>
        <v>319463.03402913531</v>
      </c>
      <c r="AC32" s="71">
        <f t="shared" si="6"/>
        <v>913706.89405656571</v>
      </c>
      <c r="AD32" s="164"/>
      <c r="AE32" s="71">
        <f t="shared" si="10"/>
        <v>135937.46106827771</v>
      </c>
      <c r="AF32" s="71">
        <f t="shared" si="7"/>
        <v>217581.94115811426</v>
      </c>
      <c r="AG32" s="71">
        <f t="shared" si="7"/>
        <v>2433860.7799815745</v>
      </c>
    </row>
    <row r="33" spans="1:33" ht="15" x14ac:dyDescent="0.25">
      <c r="B33" t="s">
        <v>197</v>
      </c>
      <c r="C33" s="76">
        <v>3182723811.5047989</v>
      </c>
      <c r="D33" s="76">
        <v>1418619493.6246011</v>
      </c>
      <c r="E33" s="76">
        <v>268601987.9835</v>
      </c>
      <c r="F33" s="76">
        <v>30215166.014500003</v>
      </c>
      <c r="G33" s="76">
        <v>2139953982.743099</v>
      </c>
      <c r="H33" s="76">
        <v>2739015081.0091009</v>
      </c>
      <c r="I33" s="76">
        <v>16556364844.098104</v>
      </c>
      <c r="J33" s="76">
        <v>26335494366.977707</v>
      </c>
      <c r="O33" s="73" t="str">
        <f t="shared" si="8"/>
        <v>Information and communication</v>
      </c>
      <c r="P33" s="74">
        <f t="shared" si="5"/>
        <v>30521.188617268184</v>
      </c>
      <c r="Q33" s="74">
        <f t="shared" si="5"/>
        <v>129874.34232911476</v>
      </c>
      <c r="R33" s="74">
        <f t="shared" si="5"/>
        <v>801208.36105723388</v>
      </c>
      <c r="S33" s="74">
        <f t="shared" si="5"/>
        <v>2937985.9275589287</v>
      </c>
      <c r="T33" s="74">
        <f t="shared" si="5"/>
        <v>217115.5364333966</v>
      </c>
      <c r="U33" s="74">
        <f t="shared" si="5"/>
        <v>786445.47399289883</v>
      </c>
      <c r="V33" s="74">
        <f t="shared" si="5"/>
        <v>5664208.1586144548</v>
      </c>
      <c r="W33" s="75">
        <f t="shared" si="5"/>
        <v>169160.09646061499</v>
      </c>
      <c r="Y33" s="73" t="s">
        <v>222</v>
      </c>
      <c r="Z33" s="74">
        <f t="shared" si="9"/>
        <v>30521.188617268184</v>
      </c>
      <c r="AA33" s="74">
        <f t="shared" si="6"/>
        <v>129874.34232911476</v>
      </c>
      <c r="AB33" s="74">
        <f t="shared" si="6"/>
        <v>801208.36105723388</v>
      </c>
      <c r="AC33" s="74">
        <f t="shared" si="6"/>
        <v>2937985.9275589287</v>
      </c>
      <c r="AD33" s="166"/>
      <c r="AE33" s="74">
        <f t="shared" si="10"/>
        <v>217115.5364333966</v>
      </c>
      <c r="AF33" s="74">
        <f t="shared" si="7"/>
        <v>786445.47399289883</v>
      </c>
      <c r="AG33" s="74">
        <f t="shared" si="7"/>
        <v>5664208.1586144548</v>
      </c>
    </row>
    <row r="34" spans="1:33" ht="15" x14ac:dyDescent="0.25">
      <c r="B34" t="s">
        <v>198</v>
      </c>
      <c r="C34" s="76">
        <v>3514114062.2798009</v>
      </c>
      <c r="D34" s="76">
        <v>853443051.96580017</v>
      </c>
      <c r="E34" s="76">
        <v>174673127.50009999</v>
      </c>
      <c r="F34" s="76">
        <v>126779187.2825</v>
      </c>
      <c r="G34" s="76">
        <v>2751719309.8630013</v>
      </c>
      <c r="H34" s="76">
        <v>2426490857.5108986</v>
      </c>
      <c r="I34" s="76">
        <v>6944864770.4940987</v>
      </c>
      <c r="J34" s="76">
        <v>16792084366.8962</v>
      </c>
      <c r="O34" s="70" t="str">
        <f t="shared" si="8"/>
        <v>Real estate</v>
      </c>
      <c r="P34" s="71">
        <f t="shared" si="5"/>
        <v>34318.073524647574</v>
      </c>
      <c r="Q34" s="71">
        <f t="shared" si="5"/>
        <v>142427.95430872083</v>
      </c>
      <c r="R34" s="71">
        <f t="shared" si="5"/>
        <v>793104.88124060142</v>
      </c>
      <c r="S34" s="71">
        <f t="shared" si="5"/>
        <v>2156648.1399944443</v>
      </c>
      <c r="T34" s="71">
        <f t="shared" si="5"/>
        <v>143534.63174973868</v>
      </c>
      <c r="U34" s="71">
        <f t="shared" si="5"/>
        <v>174343.99703565988</v>
      </c>
      <c r="V34" s="71">
        <f t="shared" si="5"/>
        <v>1043791.318392447</v>
      </c>
      <c r="W34" s="72">
        <f t="shared" si="5"/>
        <v>99409.244112420754</v>
      </c>
      <c r="Y34" s="70" t="s">
        <v>223</v>
      </c>
      <c r="Z34" s="71">
        <f t="shared" si="9"/>
        <v>34318.073524647574</v>
      </c>
      <c r="AA34" s="71">
        <f t="shared" si="6"/>
        <v>142427.95430872083</v>
      </c>
      <c r="AB34" s="71">
        <f t="shared" si="6"/>
        <v>793104.88124060142</v>
      </c>
      <c r="AC34" s="71">
        <f t="shared" si="6"/>
        <v>2156648.1399944443</v>
      </c>
      <c r="AD34" s="164"/>
      <c r="AE34" s="71">
        <f t="shared" si="10"/>
        <v>143534.63174973868</v>
      </c>
      <c r="AF34" s="71">
        <f t="shared" si="7"/>
        <v>174343.99703565988</v>
      </c>
      <c r="AG34" s="71">
        <f t="shared" si="7"/>
        <v>1043791.318392447</v>
      </c>
    </row>
    <row r="35" spans="1:33" ht="15" x14ac:dyDescent="0.25">
      <c r="B35" t="s">
        <v>199</v>
      </c>
      <c r="C35" s="76">
        <v>4059386478.9318008</v>
      </c>
      <c r="D35" s="76">
        <v>2169979435.5354991</v>
      </c>
      <c r="E35" s="76">
        <v>359545351.57469976</v>
      </c>
      <c r="F35" s="76">
        <v>76092298.139200032</v>
      </c>
      <c r="G35" s="76">
        <v>2835834693.4280028</v>
      </c>
      <c r="H35" s="76">
        <v>2704026260.6831012</v>
      </c>
      <c r="I35" s="76">
        <v>13917088188.894913</v>
      </c>
      <c r="J35" s="76">
        <v>26121952707.187218</v>
      </c>
      <c r="O35" s="73" t="str">
        <f t="shared" si="8"/>
        <v>Professional business services</v>
      </c>
      <c r="P35" s="74">
        <f t="shared" si="5"/>
        <v>31030.249458648101</v>
      </c>
      <c r="Q35" s="74">
        <f t="shared" si="5"/>
        <v>123299.03216503085</v>
      </c>
      <c r="R35" s="74">
        <f t="shared" si="5"/>
        <v>494953.25811411411</v>
      </c>
      <c r="S35" s="74">
        <f t="shared" si="5"/>
        <v>1931155.4383207315</v>
      </c>
      <c r="T35" s="74">
        <f t="shared" si="5"/>
        <v>159136.80051101447</v>
      </c>
      <c r="U35" s="74">
        <f t="shared" si="5"/>
        <v>279292.39302885788</v>
      </c>
      <c r="V35" s="74">
        <f t="shared" si="5"/>
        <v>2287848.2287751324</v>
      </c>
      <c r="W35" s="75">
        <f t="shared" si="5"/>
        <v>118451.53869383747</v>
      </c>
      <c r="Y35" s="73" t="s">
        <v>224</v>
      </c>
      <c r="Z35" s="74">
        <f t="shared" si="9"/>
        <v>31030.249458648101</v>
      </c>
      <c r="AA35" s="74">
        <f t="shared" si="6"/>
        <v>123299.03216503085</v>
      </c>
      <c r="AB35" s="74">
        <f t="shared" si="6"/>
        <v>494953.25811411411</v>
      </c>
      <c r="AC35" s="74">
        <f t="shared" si="6"/>
        <v>1931155.4383207315</v>
      </c>
      <c r="AD35" s="166"/>
      <c r="AE35" s="74">
        <f t="shared" si="10"/>
        <v>159136.80051101447</v>
      </c>
      <c r="AF35" s="74">
        <f t="shared" si="7"/>
        <v>279292.39302885788</v>
      </c>
      <c r="AG35" s="74">
        <f t="shared" si="7"/>
        <v>2287848.2287751324</v>
      </c>
    </row>
    <row r="36" spans="1:33" ht="15" x14ac:dyDescent="0.25">
      <c r="B36" t="s">
        <v>200</v>
      </c>
      <c r="C36" s="76">
        <v>3342494469.3265991</v>
      </c>
      <c r="D36" s="76">
        <v>1541501823.0689006</v>
      </c>
      <c r="E36" s="76">
        <v>318512018.92640007</v>
      </c>
      <c r="F36" s="76">
        <v>71447807.622799993</v>
      </c>
      <c r="G36" s="76">
        <v>2024563575.4895997</v>
      </c>
      <c r="H36" s="76">
        <v>2153129474.5601993</v>
      </c>
      <c r="I36" s="76">
        <v>10251861932.321192</v>
      </c>
      <c r="J36" s="76">
        <v>19703511101.315689</v>
      </c>
      <c r="O36" s="70" t="str">
        <f t="shared" si="8"/>
        <v>Administrative and support services</v>
      </c>
      <c r="P36" s="71">
        <f t="shared" si="5"/>
        <v>27553.292979345661</v>
      </c>
      <c r="Q36" s="71">
        <f t="shared" si="5"/>
        <v>120744.7688977595</v>
      </c>
      <c r="R36" s="71">
        <f t="shared" si="5"/>
        <v>296940.75542997033</v>
      </c>
      <c r="S36" s="71">
        <f t="shared" si="5"/>
        <v>1068390.1863989073</v>
      </c>
      <c r="T36" s="71">
        <f t="shared" si="5"/>
        <v>248760.71366543468</v>
      </c>
      <c r="U36" s="71">
        <f t="shared" si="5"/>
        <v>199948.72191597725</v>
      </c>
      <c r="V36" s="71">
        <f t="shared" si="5"/>
        <v>2351431.3508954672</v>
      </c>
      <c r="W36" s="72">
        <f t="shared" si="5"/>
        <v>145771.02380159765</v>
      </c>
      <c r="Y36" s="70" t="s">
        <v>225</v>
      </c>
      <c r="Z36" s="71">
        <f t="shared" si="9"/>
        <v>27553.292979345661</v>
      </c>
      <c r="AA36" s="71">
        <f t="shared" si="6"/>
        <v>120744.7688977595</v>
      </c>
      <c r="AB36" s="71">
        <f t="shared" si="6"/>
        <v>296940.75542997033</v>
      </c>
      <c r="AC36" s="71">
        <f t="shared" si="6"/>
        <v>1068390.1863989073</v>
      </c>
      <c r="AD36" s="164"/>
      <c r="AE36" s="71">
        <f t="shared" si="10"/>
        <v>248760.71366543468</v>
      </c>
      <c r="AF36" s="71">
        <f t="shared" si="7"/>
        <v>199948.72191597725</v>
      </c>
      <c r="AG36" s="71">
        <f t="shared" si="7"/>
        <v>2351431.3508954672</v>
      </c>
    </row>
    <row r="37" spans="1:33" ht="15" x14ac:dyDescent="0.25">
      <c r="B37" t="s">
        <v>202</v>
      </c>
      <c r="C37" s="76">
        <v>2321751647.6135993</v>
      </c>
      <c r="D37" s="76">
        <v>821496900.39179969</v>
      </c>
      <c r="E37" s="76">
        <v>180226985.23290008</v>
      </c>
      <c r="F37" s="76">
        <v>58536168.533699997</v>
      </c>
      <c r="G37" s="76">
        <v>1121803213.9268017</v>
      </c>
      <c r="H37" s="76">
        <v>877801118.64959967</v>
      </c>
      <c r="I37" s="76">
        <v>4546052006.6120996</v>
      </c>
      <c r="J37" s="76">
        <v>9927668040.9605007</v>
      </c>
      <c r="O37" s="73" t="str">
        <f t="shared" si="8"/>
        <v>Arts, recreation and other services</v>
      </c>
      <c r="P37" s="74">
        <f t="shared" si="5"/>
        <v>21930.532260353884</v>
      </c>
      <c r="Q37" s="74">
        <f t="shared" si="5"/>
        <v>65973.763527828967</v>
      </c>
      <c r="R37" s="74">
        <f t="shared" si="5"/>
        <v>427316.92430355877</v>
      </c>
      <c r="S37" s="74">
        <f t="shared" si="5"/>
        <v>3869545.1097298511</v>
      </c>
      <c r="T37" s="74">
        <f t="shared" si="5"/>
        <v>149777.91498571215</v>
      </c>
      <c r="U37" s="74">
        <f t="shared" si="5"/>
        <v>410383.83140387014</v>
      </c>
      <c r="V37" s="74">
        <f t="shared" si="5"/>
        <v>2526312.4115600353</v>
      </c>
      <c r="W37" s="75">
        <f t="shared" si="5"/>
        <v>89906.726396737868</v>
      </c>
      <c r="Y37" s="73" t="s">
        <v>226</v>
      </c>
      <c r="Z37" s="74">
        <f t="shared" si="9"/>
        <v>21930.532260353884</v>
      </c>
      <c r="AA37" s="74">
        <f t="shared" si="6"/>
        <v>65973.763527828967</v>
      </c>
      <c r="AB37" s="74">
        <f t="shared" si="6"/>
        <v>427316.92430355877</v>
      </c>
      <c r="AC37" s="74">
        <f t="shared" si="6"/>
        <v>3869545.1097298511</v>
      </c>
      <c r="AD37" s="166"/>
      <c r="AE37" s="74">
        <f t="shared" si="10"/>
        <v>149777.91498571215</v>
      </c>
      <c r="AF37" s="74">
        <f t="shared" si="7"/>
        <v>410383.83140387014</v>
      </c>
      <c r="AG37" s="74">
        <f t="shared" si="7"/>
        <v>2526312.4115600353</v>
      </c>
    </row>
    <row r="38" spans="1:33" ht="15" x14ac:dyDescent="0.25">
      <c r="A38" t="s">
        <v>175</v>
      </c>
      <c r="B38" t="s">
        <v>188</v>
      </c>
      <c r="C38" s="76">
        <v>460617426.0498001</v>
      </c>
      <c r="D38" s="76">
        <v>347786815.99469995</v>
      </c>
      <c r="E38" s="76">
        <v>261564730.03310001</v>
      </c>
      <c r="F38" s="76">
        <v>170915648.25099999</v>
      </c>
      <c r="G38" s="76">
        <v>866870640.56549954</v>
      </c>
      <c r="H38" s="76">
        <v>1033088086.6114002</v>
      </c>
      <c r="I38" s="76">
        <v>4050046391.4122992</v>
      </c>
      <c r="J38" s="76">
        <v>7190889738.917799</v>
      </c>
      <c r="O38" s="52" t="str">
        <f t="shared" si="8"/>
        <v>tot</v>
      </c>
      <c r="P38" s="60">
        <f t="shared" ref="P38:W38" si="11">C109/C108</f>
        <v>29422.116828300004</v>
      </c>
      <c r="Q38" s="60">
        <f t="shared" si="11"/>
        <v>109785.31131125802</v>
      </c>
      <c r="R38" s="60">
        <f t="shared" si="11"/>
        <v>483762.75377916655</v>
      </c>
      <c r="S38" s="60">
        <f t="shared" si="11"/>
        <v>1760161.1333743811</v>
      </c>
      <c r="T38" s="60">
        <f t="shared" si="11"/>
        <v>229660.1756909806</v>
      </c>
      <c r="U38" s="60">
        <f t="shared" si="11"/>
        <v>352293.86746495741</v>
      </c>
      <c r="V38" s="60">
        <f t="shared" si="11"/>
        <v>2691194.1416267417</v>
      </c>
      <c r="W38" s="60">
        <f t="shared" si="11"/>
        <v>143642.41489674104</v>
      </c>
      <c r="Y38" s="52" t="s">
        <v>168</v>
      </c>
      <c r="Z38" s="60">
        <f t="shared" si="9"/>
        <v>29422.116828300004</v>
      </c>
      <c r="AA38" s="60">
        <f t="shared" si="6"/>
        <v>109785.31131125802</v>
      </c>
      <c r="AB38" s="60">
        <f t="shared" si="6"/>
        <v>483762.75377916655</v>
      </c>
      <c r="AC38" s="60">
        <f t="shared" si="6"/>
        <v>1760161.1333743811</v>
      </c>
      <c r="AD38" s="60"/>
      <c r="AE38" s="60">
        <f t="shared" si="10"/>
        <v>229660.1756909806</v>
      </c>
      <c r="AF38" s="60">
        <f t="shared" si="7"/>
        <v>352293.86746495741</v>
      </c>
      <c r="AG38" s="60">
        <f t="shared" si="7"/>
        <v>2691194.1416267417</v>
      </c>
    </row>
    <row r="39" spans="1:33" ht="15" x14ac:dyDescent="0.25">
      <c r="B39" t="s">
        <v>189</v>
      </c>
      <c r="C39" s="76">
        <v>82091420.174300015</v>
      </c>
      <c r="D39" s="76">
        <v>76565162.83950001</v>
      </c>
      <c r="E39" s="76">
        <v>54151653.950000003</v>
      </c>
      <c r="F39" s="76">
        <v>63582876.049999997</v>
      </c>
      <c r="G39" s="76">
        <v>589802040.597</v>
      </c>
      <c r="H39" s="76">
        <v>2189375368.4442</v>
      </c>
      <c r="I39" s="76">
        <v>42316790504.174995</v>
      </c>
      <c r="J39" s="76">
        <v>45372359026.229996</v>
      </c>
    </row>
    <row r="40" spans="1:33" ht="15" x14ac:dyDescent="0.25">
      <c r="B40" t="s">
        <v>190</v>
      </c>
      <c r="C40" s="76">
        <v>2061287177.3679006</v>
      </c>
      <c r="D40" s="76">
        <v>5930446978.0424967</v>
      </c>
      <c r="E40" s="76">
        <v>5497607926.1599016</v>
      </c>
      <c r="F40" s="76">
        <v>2524749315.0085001</v>
      </c>
      <c r="G40" s="76">
        <v>32793350210.152447</v>
      </c>
      <c r="H40" s="76">
        <v>39371219400.903099</v>
      </c>
      <c r="I40" s="76">
        <v>406020590947.21588</v>
      </c>
      <c r="J40" s="76">
        <v>494199251954.85022</v>
      </c>
    </row>
    <row r="41" spans="1:33" ht="15" x14ac:dyDescent="0.25">
      <c r="B41" t="s">
        <v>191</v>
      </c>
      <c r="C41" s="76">
        <v>19262538.188199997</v>
      </c>
      <c r="D41" s="76">
        <v>325808046.70000005</v>
      </c>
      <c r="E41" s="76">
        <v>868856.1</v>
      </c>
      <c r="F41" s="76">
        <v>0</v>
      </c>
      <c r="G41" s="76">
        <v>192874968.94999999</v>
      </c>
      <c r="H41" s="76">
        <v>1163896757.0330002</v>
      </c>
      <c r="I41" s="76">
        <v>57796000813.166901</v>
      </c>
      <c r="J41" s="76">
        <v>59498711980.1381</v>
      </c>
      <c r="O41" s="471" t="s">
        <v>203</v>
      </c>
      <c r="P41" s="471"/>
      <c r="Q41" s="471"/>
      <c r="R41" s="471"/>
      <c r="S41" s="471"/>
      <c r="T41" s="471"/>
      <c r="U41" s="471"/>
      <c r="V41" s="471"/>
      <c r="W41" s="471"/>
    </row>
    <row r="42" spans="1:33" ht="15" x14ac:dyDescent="0.25">
      <c r="B42" t="s">
        <v>192</v>
      </c>
      <c r="C42" s="76">
        <v>101086749.64690003</v>
      </c>
      <c r="D42" s="76">
        <v>222595731.36439991</v>
      </c>
      <c r="E42" s="76">
        <v>125077911.05000001</v>
      </c>
      <c r="F42" s="76">
        <v>13270903.550000001</v>
      </c>
      <c r="G42" s="76">
        <v>780596325.24989998</v>
      </c>
      <c r="H42" s="76">
        <v>977696102.57839978</v>
      </c>
      <c r="I42" s="76">
        <v>13283677703.985098</v>
      </c>
      <c r="J42" s="76">
        <v>15504001427.424698</v>
      </c>
      <c r="O42" s="52" t="s">
        <v>180</v>
      </c>
      <c r="P42" s="69" t="s">
        <v>204</v>
      </c>
      <c r="Q42" s="69" t="s">
        <v>205</v>
      </c>
      <c r="R42" s="69" t="s">
        <v>206</v>
      </c>
      <c r="S42" s="69" t="s">
        <v>207</v>
      </c>
      <c r="T42" s="69" t="s">
        <v>208</v>
      </c>
      <c r="U42" s="69" t="s">
        <v>209</v>
      </c>
      <c r="V42" s="69" t="s">
        <v>210</v>
      </c>
      <c r="W42" s="69" t="s">
        <v>211</v>
      </c>
    </row>
    <row r="43" spans="1:33" ht="15" x14ac:dyDescent="0.25">
      <c r="B43" t="s">
        <v>193</v>
      </c>
      <c r="C43" s="76">
        <v>6340792529.6908026</v>
      </c>
      <c r="D43" s="76">
        <v>5814238045.7949934</v>
      </c>
      <c r="E43" s="76">
        <v>3858183253.4459996</v>
      </c>
      <c r="F43" s="76">
        <v>1098569871.8429999</v>
      </c>
      <c r="G43" s="76">
        <v>13764150951.422388</v>
      </c>
      <c r="H43" s="76">
        <v>16109049611.747602</v>
      </c>
      <c r="I43" s="76">
        <v>119820534309.60219</v>
      </c>
      <c r="J43" s="76">
        <v>166805518573.54697</v>
      </c>
      <c r="O43" s="70" t="s">
        <v>212</v>
      </c>
      <c r="P43" s="78">
        <f t="shared" ref="P43:W57" si="12">(P24-P5)/P5</f>
        <v>5.4524749131900141E-2</v>
      </c>
      <c r="Q43" s="78">
        <f t="shared" si="12"/>
        <v>8.6142130622526257E-3</v>
      </c>
      <c r="R43" s="78">
        <f t="shared" si="12"/>
        <v>7.3107142155777877E-2</v>
      </c>
      <c r="S43" s="79">
        <f t="shared" si="12"/>
        <v>58.770921839355005</v>
      </c>
      <c r="T43" s="78">
        <f t="shared" si="12"/>
        <v>-0.19458084494804759</v>
      </c>
      <c r="U43" s="78">
        <f t="shared" si="12"/>
        <v>-6.9407199646482065E-2</v>
      </c>
      <c r="V43" s="78">
        <f t="shared" si="12"/>
        <v>0.33599508258898664</v>
      </c>
      <c r="W43" s="78">
        <f t="shared" si="12"/>
        <v>-6.635926610212764E-2</v>
      </c>
    </row>
    <row r="44" spans="1:33" ht="15" x14ac:dyDescent="0.25">
      <c r="B44" t="s">
        <v>194</v>
      </c>
      <c r="C44" s="76">
        <v>8267320510.5701008</v>
      </c>
      <c r="D44" s="76">
        <v>13429348079.983091</v>
      </c>
      <c r="E44" s="76">
        <v>10599314885.671997</v>
      </c>
      <c r="F44" s="76">
        <v>4213554679.4233994</v>
      </c>
      <c r="G44" s="76">
        <v>34354456709.918274</v>
      </c>
      <c r="H44" s="76">
        <v>55580824339.385414</v>
      </c>
      <c r="I44" s="76">
        <v>481851133263.87683</v>
      </c>
      <c r="J44" s="76">
        <v>608295952468.8291</v>
      </c>
      <c r="O44" s="73" t="s">
        <v>213</v>
      </c>
      <c r="P44" s="78">
        <f t="shared" si="12"/>
        <v>4.1026655623804557E-3</v>
      </c>
      <c r="Q44" s="78">
        <f t="shared" si="12"/>
        <v>-0.10668594384383698</v>
      </c>
      <c r="R44" s="78">
        <f t="shared" si="12"/>
        <v>-0.2406027668287499</v>
      </c>
      <c r="S44" s="78">
        <f t="shared" si="12"/>
        <v>8.5935837721578909E-2</v>
      </c>
      <c r="T44" s="78">
        <f t="shared" si="12"/>
        <v>0.52743409869429114</v>
      </c>
      <c r="U44" s="78">
        <f t="shared" si="12"/>
        <v>2.1246859439223019E-2</v>
      </c>
      <c r="V44" s="78">
        <f t="shared" si="12"/>
        <v>-0.50033407025984789</v>
      </c>
      <c r="W44" s="78">
        <f t="shared" si="12"/>
        <v>-0.57388915014756803</v>
      </c>
    </row>
    <row r="45" spans="1:33" ht="15" x14ac:dyDescent="0.25">
      <c r="B45" t="s">
        <v>195</v>
      </c>
      <c r="C45" s="76">
        <v>1549653302.0942996</v>
      </c>
      <c r="D45" s="76">
        <v>2080046443.3048997</v>
      </c>
      <c r="E45" s="76">
        <v>1348149758.573</v>
      </c>
      <c r="F45" s="76">
        <v>852150645.80599999</v>
      </c>
      <c r="G45" s="76">
        <v>7139521575.1245947</v>
      </c>
      <c r="H45" s="76">
        <v>34493472570.171089</v>
      </c>
      <c r="I45" s="76">
        <v>90568634860.048492</v>
      </c>
      <c r="J45" s="76">
        <v>138031629155.12238</v>
      </c>
      <c r="O45" s="70" t="s">
        <v>214</v>
      </c>
      <c r="P45" s="78">
        <f t="shared" si="12"/>
        <v>3.8528288973970946E-2</v>
      </c>
      <c r="Q45" s="78">
        <f t="shared" si="12"/>
        <v>0.10885783770687948</v>
      </c>
      <c r="R45" s="78">
        <f t="shared" si="12"/>
        <v>0.29409646077630897</v>
      </c>
      <c r="S45" s="78">
        <f t="shared" si="12"/>
        <v>-7.9580826550691888E-2</v>
      </c>
      <c r="T45" s="78">
        <f t="shared" si="12"/>
        <v>8.729813531460591E-2</v>
      </c>
      <c r="U45" s="78">
        <f t="shared" si="12"/>
        <v>0.3051908907580414</v>
      </c>
      <c r="V45" s="78">
        <f t="shared" si="12"/>
        <v>0.10585815018427142</v>
      </c>
      <c r="W45" s="78">
        <f t="shared" si="12"/>
        <v>-3.4797390740735172E-2</v>
      </c>
    </row>
    <row r="46" spans="1:33" ht="15" x14ac:dyDescent="0.25">
      <c r="B46" t="s">
        <v>196</v>
      </c>
      <c r="C46" s="76">
        <v>1390329558.2402999</v>
      </c>
      <c r="D46" s="76">
        <v>972156480.00929976</v>
      </c>
      <c r="E46" s="76">
        <v>574060780.00510001</v>
      </c>
      <c r="F46" s="76">
        <v>578762864.50000012</v>
      </c>
      <c r="G46" s="76">
        <v>3303349309.9635</v>
      </c>
      <c r="H46" s="76">
        <v>3658528240.6185007</v>
      </c>
      <c r="I46" s="76">
        <v>29880832173.467022</v>
      </c>
      <c r="J46" s="76">
        <v>40358019406.803726</v>
      </c>
      <c r="O46" s="73" t="s">
        <v>215</v>
      </c>
      <c r="P46" s="78">
        <f t="shared" si="12"/>
        <v>1.3527137047850539</v>
      </c>
      <c r="Q46" s="78">
        <f t="shared" si="12"/>
        <v>5.693905449298013</v>
      </c>
      <c r="R46" s="78">
        <f t="shared" si="12"/>
        <v>3.9589530230735077</v>
      </c>
      <c r="S46" s="80" t="s">
        <v>216</v>
      </c>
      <c r="T46" s="78">
        <f t="shared" si="12"/>
        <v>0.14717752345144905</v>
      </c>
      <c r="U46" s="78">
        <f t="shared" si="12"/>
        <v>-0.45140569774541439</v>
      </c>
      <c r="V46" s="78">
        <f t="shared" si="12"/>
        <v>-0.49559541050320638</v>
      </c>
      <c r="W46" s="78">
        <f t="shared" si="12"/>
        <v>-0.52282234632308477</v>
      </c>
    </row>
    <row r="47" spans="1:33" ht="15" x14ac:dyDescent="0.25">
      <c r="B47" t="s">
        <v>197</v>
      </c>
      <c r="C47" s="76">
        <v>4180000218.8813004</v>
      </c>
      <c r="D47" s="76">
        <v>3150126790.0921006</v>
      </c>
      <c r="E47" s="76">
        <v>1164613403.6740997</v>
      </c>
      <c r="F47" s="76">
        <v>323781263.99740005</v>
      </c>
      <c r="G47" s="76">
        <v>8825211735.0996017</v>
      </c>
      <c r="H47" s="76">
        <v>22844012701.191624</v>
      </c>
      <c r="I47" s="76">
        <v>95138925048.687271</v>
      </c>
      <c r="J47" s="76">
        <v>135626671161.6234</v>
      </c>
      <c r="O47" s="70" t="s">
        <v>217</v>
      </c>
      <c r="P47" s="78">
        <f t="shared" si="12"/>
        <v>0.11407312245745227</v>
      </c>
      <c r="Q47" s="78">
        <f t="shared" si="12"/>
        <v>2.2644682694952619E-2</v>
      </c>
      <c r="R47" s="78">
        <f t="shared" si="12"/>
        <v>0.57174430298633339</v>
      </c>
      <c r="S47" s="78">
        <f t="shared" si="12"/>
        <v>0.23942507796702084</v>
      </c>
      <c r="T47" s="78">
        <f t="shared" si="12"/>
        <v>0.19970764190561754</v>
      </c>
      <c r="U47" s="78">
        <f t="shared" si="12"/>
        <v>1.5461652616361916</v>
      </c>
      <c r="V47" s="78">
        <f t="shared" si="12"/>
        <v>0.36307270795285168</v>
      </c>
      <c r="W47" s="78">
        <f t="shared" si="12"/>
        <v>0.15268855555643837</v>
      </c>
    </row>
    <row r="48" spans="1:33" ht="15" x14ac:dyDescent="0.25">
      <c r="B48" t="s">
        <v>198</v>
      </c>
      <c r="C48" s="76">
        <v>2314901885.7157989</v>
      </c>
      <c r="D48" s="76">
        <v>897691133.8420006</v>
      </c>
      <c r="E48" s="76">
        <v>1117144608.2340999</v>
      </c>
      <c r="F48" s="76">
        <v>1245383868.4426</v>
      </c>
      <c r="G48" s="76">
        <v>3611092215.2219987</v>
      </c>
      <c r="H48" s="76">
        <v>5629054436.2140999</v>
      </c>
      <c r="I48" s="76">
        <v>21966803844.135403</v>
      </c>
      <c r="J48" s="76">
        <v>36782071991.806</v>
      </c>
      <c r="O48" s="73" t="s">
        <v>218</v>
      </c>
      <c r="P48" s="78">
        <f t="shared" si="12"/>
        <v>-0.25836208612993894</v>
      </c>
      <c r="Q48" s="78">
        <f t="shared" si="12"/>
        <v>-6.8215628456831462E-2</v>
      </c>
      <c r="R48" s="78">
        <f t="shared" si="12"/>
        <v>0.18934374975729784</v>
      </c>
      <c r="S48" s="78">
        <f t="shared" si="12"/>
        <v>0.105309595028511</v>
      </c>
      <c r="T48" s="78">
        <f t="shared" si="12"/>
        <v>-0.34168229581250253</v>
      </c>
      <c r="U48" s="78">
        <f t="shared" si="12"/>
        <v>-9.2405767363185898E-2</v>
      </c>
      <c r="V48" s="78">
        <f t="shared" si="12"/>
        <v>-9.4882752602702247E-3</v>
      </c>
      <c r="W48" s="78">
        <f t="shared" si="12"/>
        <v>-0.33005696587233002</v>
      </c>
    </row>
    <row r="49" spans="1:24" ht="15" x14ac:dyDescent="0.25">
      <c r="B49" t="s">
        <v>199</v>
      </c>
      <c r="C49" s="76">
        <v>3338779512.0878997</v>
      </c>
      <c r="D49" s="76">
        <v>3367022715.106698</v>
      </c>
      <c r="E49" s="76">
        <v>1807045420.6279998</v>
      </c>
      <c r="F49" s="76">
        <v>742994532.77199996</v>
      </c>
      <c r="G49" s="76">
        <v>8475652279.8231955</v>
      </c>
      <c r="H49" s="76">
        <v>12809052466.902792</v>
      </c>
      <c r="I49" s="76">
        <v>78644553211.453354</v>
      </c>
      <c r="J49" s="76">
        <v>109185100138.77394</v>
      </c>
      <c r="O49" s="70" t="s">
        <v>219</v>
      </c>
      <c r="P49" s="78">
        <f t="shared" si="12"/>
        <v>-9.5754929358381022E-2</v>
      </c>
      <c r="Q49" s="78">
        <f t="shared" si="12"/>
        <v>9.2072162510116416E-5</v>
      </c>
      <c r="R49" s="78">
        <f t="shared" si="12"/>
        <v>9.6971624938114606E-2</v>
      </c>
      <c r="S49" s="78">
        <f t="shared" si="12"/>
        <v>0.70578812020544457</v>
      </c>
      <c r="T49" s="78">
        <f t="shared" si="12"/>
        <v>-5.0768501428471037E-2</v>
      </c>
      <c r="U49" s="78">
        <f t="shared" si="12"/>
        <v>-0.11141006752146122</v>
      </c>
      <c r="V49" s="78">
        <f t="shared" si="12"/>
        <v>3.6143709293486065E-2</v>
      </c>
      <c r="W49" s="78">
        <f t="shared" si="12"/>
        <v>-0.18097170113276409</v>
      </c>
    </row>
    <row r="50" spans="1:24" ht="15" x14ac:dyDescent="0.25">
      <c r="B50" t="s">
        <v>200</v>
      </c>
      <c r="C50" s="76">
        <v>5253380880.9565001</v>
      </c>
      <c r="D50" s="76">
        <v>3729091632.1460991</v>
      </c>
      <c r="E50" s="76">
        <v>1778041401.6241999</v>
      </c>
      <c r="F50" s="76">
        <v>1403478863.5158002</v>
      </c>
      <c r="G50" s="76">
        <v>8327195649.5994024</v>
      </c>
      <c r="H50" s="76">
        <v>13491304849.307501</v>
      </c>
      <c r="I50" s="76">
        <v>107399850485.37541</v>
      </c>
      <c r="J50" s="76">
        <v>141382343762.5249</v>
      </c>
      <c r="O50" s="73" t="s">
        <v>220</v>
      </c>
      <c r="P50" s="78">
        <f t="shared" si="12"/>
        <v>0.1185695166315477</v>
      </c>
      <c r="Q50" s="78">
        <f t="shared" si="12"/>
        <v>-2.0980503977028258E-2</v>
      </c>
      <c r="R50" s="78">
        <f t="shared" si="12"/>
        <v>0.12379049551784159</v>
      </c>
      <c r="S50" s="78">
        <f t="shared" si="12"/>
        <v>0.4366962019922993</v>
      </c>
      <c r="T50" s="78">
        <f t="shared" si="12"/>
        <v>1.7418988071791905</v>
      </c>
      <c r="U50" s="78">
        <f t="shared" si="12"/>
        <v>-0.41497011416199997</v>
      </c>
      <c r="V50" s="78">
        <f t="shared" si="12"/>
        <v>0.11703728522919198</v>
      </c>
      <c r="W50" s="78">
        <f t="shared" si="12"/>
        <v>0.13582923663698601</v>
      </c>
    </row>
    <row r="51" spans="1:24" ht="15" x14ac:dyDescent="0.25">
      <c r="B51" t="s">
        <v>202</v>
      </c>
      <c r="C51" s="76">
        <v>1938229676.7762995</v>
      </c>
      <c r="D51" s="76">
        <v>1736650004.9685998</v>
      </c>
      <c r="E51" s="76">
        <v>979271460.82069993</v>
      </c>
      <c r="F51" s="76">
        <v>469160020.43150002</v>
      </c>
      <c r="G51" s="76">
        <v>3921697799.0772004</v>
      </c>
      <c r="H51" s="76">
        <v>4745403458.2817993</v>
      </c>
      <c r="I51" s="76">
        <v>220517908587.78812</v>
      </c>
      <c r="J51" s="76">
        <v>234308321008.14423</v>
      </c>
      <c r="O51" s="70" t="s">
        <v>221</v>
      </c>
      <c r="P51" s="78">
        <f t="shared" si="12"/>
        <v>-0.18769296150648043</v>
      </c>
      <c r="Q51" s="78">
        <f t="shared" si="12"/>
        <v>-0.12541072744957243</v>
      </c>
      <c r="R51" s="78">
        <f t="shared" si="12"/>
        <v>0.13777556968135712</v>
      </c>
      <c r="S51" s="78">
        <f t="shared" si="12"/>
        <v>0.84433354206998046</v>
      </c>
      <c r="T51" s="78">
        <f t="shared" si="12"/>
        <v>-0.27856598889087214</v>
      </c>
      <c r="U51" s="78">
        <f t="shared" si="12"/>
        <v>-0.25109741960263415</v>
      </c>
      <c r="V51" s="78">
        <f t="shared" si="12"/>
        <v>0.2808380914631447</v>
      </c>
      <c r="W51" s="78">
        <f t="shared" si="12"/>
        <v>-0.16331824775766537</v>
      </c>
    </row>
    <row r="52" spans="1:24" ht="15" x14ac:dyDescent="0.25">
      <c r="A52" t="s">
        <v>171</v>
      </c>
      <c r="C52" s="76">
        <v>961631</v>
      </c>
      <c r="D52" s="76">
        <v>186753</v>
      </c>
      <c r="E52" s="76">
        <v>10860</v>
      </c>
      <c r="F52" s="76">
        <v>895</v>
      </c>
      <c r="G52" s="76">
        <v>120625</v>
      </c>
      <c r="H52" s="76">
        <v>67433</v>
      </c>
      <c r="I52" s="76">
        <v>50105</v>
      </c>
      <c r="J52" s="76">
        <v>1398302</v>
      </c>
      <c r="O52" s="73" t="s">
        <v>222</v>
      </c>
      <c r="P52" s="78">
        <f t="shared" si="12"/>
        <v>5.875424637769594E-2</v>
      </c>
      <c r="Q52" s="78">
        <f t="shared" si="12"/>
        <v>9.1823010735316929E-2</v>
      </c>
      <c r="R52" s="78">
        <f t="shared" si="12"/>
        <v>0.31545149713465676</v>
      </c>
      <c r="S52" s="78">
        <f t="shared" si="12"/>
        <v>2.6949479342149743</v>
      </c>
      <c r="T52" s="78">
        <f t="shared" si="12"/>
        <v>-4.0105485089319687E-2</v>
      </c>
      <c r="U52" s="78">
        <f t="shared" si="12"/>
        <v>0.34346772981515639</v>
      </c>
      <c r="V52" s="78">
        <f t="shared" si="12"/>
        <v>0.20869814194258213</v>
      </c>
      <c r="W52" s="78">
        <f t="shared" si="12"/>
        <v>-9.7632774231446645E-2</v>
      </c>
    </row>
    <row r="53" spans="1:24" ht="15" x14ac:dyDescent="0.25">
      <c r="A53" t="s">
        <v>172</v>
      </c>
      <c r="C53" s="76">
        <v>29449147600.625599</v>
      </c>
      <c r="D53" s="76">
        <v>19832050635.025002</v>
      </c>
      <c r="E53" s="76">
        <v>4341180441.4210014</v>
      </c>
      <c r="F53" s="76">
        <v>856952575.77999985</v>
      </c>
      <c r="G53" s="76">
        <v>27223734231.000107</v>
      </c>
      <c r="H53" s="76">
        <v>22336585570.864101</v>
      </c>
      <c r="I53" s="76">
        <v>117912958556.96567</v>
      </c>
      <c r="J53" s="76">
        <v>221952609611.68152</v>
      </c>
      <c r="O53" s="70" t="s">
        <v>223</v>
      </c>
      <c r="P53" s="78">
        <f t="shared" si="12"/>
        <v>-0.2506226817790313</v>
      </c>
      <c r="Q53" s="78">
        <f t="shared" si="12"/>
        <v>-0.12117673737909868</v>
      </c>
      <c r="R53" s="78">
        <f t="shared" si="12"/>
        <v>0.26226146025101088</v>
      </c>
      <c r="S53" s="78">
        <f t="shared" si="12"/>
        <v>0.22479619413867252</v>
      </c>
      <c r="T53" s="78">
        <f t="shared" si="12"/>
        <v>-0.3779705373725597</v>
      </c>
      <c r="U53" s="78">
        <f t="shared" si="12"/>
        <v>-0.393009010358227</v>
      </c>
      <c r="V53" s="78">
        <f t="shared" si="12"/>
        <v>-0.29646043186418641</v>
      </c>
      <c r="W53" s="78">
        <f t="shared" si="12"/>
        <v>-0.36416173057448342</v>
      </c>
    </row>
    <row r="54" spans="1:24" ht="15" x14ac:dyDescent="0.25">
      <c r="A54" t="s">
        <v>176</v>
      </c>
      <c r="C54" s="76">
        <v>37297733386.440399</v>
      </c>
      <c r="D54" s="76">
        <v>42079574060.188873</v>
      </c>
      <c r="E54" s="76">
        <v>29165096049.9702</v>
      </c>
      <c r="F54" s="76">
        <v>13700355353.5912</v>
      </c>
      <c r="G54" s="76">
        <v>126945822410.76497</v>
      </c>
      <c r="H54" s="76">
        <v>214095978389.39053</v>
      </c>
      <c r="I54" s="76">
        <v>1769256282144.3894</v>
      </c>
      <c r="J54" s="76">
        <v>2232540841794.7354</v>
      </c>
      <c r="O54" s="73" t="s">
        <v>224</v>
      </c>
      <c r="P54" s="78">
        <f t="shared" si="12"/>
        <v>-2.5074839142344266E-2</v>
      </c>
      <c r="Q54" s="78">
        <f t="shared" si="12"/>
        <v>0.10867903916812244</v>
      </c>
      <c r="R54" s="78">
        <f t="shared" si="12"/>
        <v>0.18388347982772438</v>
      </c>
      <c r="S54" s="78">
        <f t="shared" si="12"/>
        <v>1.3094997678438378</v>
      </c>
      <c r="T54" s="78">
        <f t="shared" si="12"/>
        <v>-5.696409639630004E-2</v>
      </c>
      <c r="U54" s="78">
        <f t="shared" si="12"/>
        <v>-0.21976544103273121</v>
      </c>
      <c r="V54" s="78">
        <f t="shared" si="12"/>
        <v>0.13479314845735593</v>
      </c>
      <c r="W54" s="78">
        <f t="shared" si="12"/>
        <v>-0.18711226063477363</v>
      </c>
    </row>
    <row r="55" spans="1:24" ht="15" x14ac:dyDescent="0.25">
      <c r="O55" s="70" t="s">
        <v>225</v>
      </c>
      <c r="P55" s="78">
        <f t="shared" si="12"/>
        <v>0.60773833600668092</v>
      </c>
      <c r="Q55" s="78">
        <f t="shared" si="12"/>
        <v>0.267211521903365</v>
      </c>
      <c r="R55" s="78">
        <f t="shared" si="12"/>
        <v>0.14203673264137481</v>
      </c>
      <c r="S55" s="78">
        <f t="shared" si="12"/>
        <v>2.1103145941745813</v>
      </c>
      <c r="T55" s="78">
        <f t="shared" si="12"/>
        <v>0.88926876865041804</v>
      </c>
      <c r="U55" s="78">
        <f t="shared" si="12"/>
        <v>0.49687860699689951</v>
      </c>
      <c r="V55" s="78">
        <f t="shared" si="12"/>
        <v>0.9058043527676245</v>
      </c>
      <c r="W55" s="78">
        <f t="shared" si="12"/>
        <v>0.86768209835738552</v>
      </c>
    </row>
    <row r="56" spans="1:24" ht="15" x14ac:dyDescent="0.25">
      <c r="O56" s="73" t="s">
        <v>226</v>
      </c>
      <c r="P56" s="78">
        <f t="shared" si="12"/>
        <v>-0.3591103443839781</v>
      </c>
      <c r="Q56" s="78">
        <f t="shared" si="12"/>
        <v>-7.3312075816059127E-2</v>
      </c>
      <c r="R56" s="78">
        <f t="shared" si="12"/>
        <v>0.46527368739113595</v>
      </c>
      <c r="S56" s="78">
        <f t="shared" si="12"/>
        <v>4.0239951760792145</v>
      </c>
      <c r="T56" s="78">
        <f t="shared" si="12"/>
        <v>-0.12587520053633758</v>
      </c>
      <c r="U56" s="78">
        <f t="shared" si="12"/>
        <v>0.51287353161033644</v>
      </c>
      <c r="V56" s="78">
        <f t="shared" si="12"/>
        <v>0.38206491223845596</v>
      </c>
      <c r="W56" s="78">
        <f t="shared" si="12"/>
        <v>-0.16363481648862593</v>
      </c>
    </row>
    <row r="57" spans="1:24" ht="15" x14ac:dyDescent="0.25">
      <c r="A57" t="s">
        <v>177</v>
      </c>
      <c r="B57" t="s">
        <v>165</v>
      </c>
      <c r="C57" t="s">
        <v>178</v>
      </c>
      <c r="O57" s="52" t="s">
        <v>137</v>
      </c>
      <c r="P57" s="81">
        <f>(P38-P19)/P19</f>
        <v>-3.9251661494137204E-2</v>
      </c>
      <c r="Q57" s="81">
        <f t="shared" si="12"/>
        <v>3.3818268248159915E-2</v>
      </c>
      <c r="R57" s="81">
        <f t="shared" si="12"/>
        <v>0.21019238360017661</v>
      </c>
      <c r="S57" s="81">
        <f>(S38-S19)/S19</f>
        <v>0.8383096788479687</v>
      </c>
      <c r="T57" s="81">
        <f t="shared" si="12"/>
        <v>1.7595839632424688E-2</v>
      </c>
      <c r="U57" s="81">
        <f t="shared" si="12"/>
        <v>6.3557019016915517E-2</v>
      </c>
      <c r="V57" s="81">
        <f t="shared" si="12"/>
        <v>0.1435747530757053</v>
      </c>
      <c r="W57" s="81">
        <f t="shared" si="12"/>
        <v>-9.505242409021164E-2</v>
      </c>
    </row>
    <row r="58" spans="1:24" ht="15" x14ac:dyDescent="0.25">
      <c r="A58" t="s">
        <v>70</v>
      </c>
      <c r="B58" s="64">
        <v>1</v>
      </c>
    </row>
    <row r="59" spans="1:24" ht="15" x14ac:dyDescent="0.25">
      <c r="A59" t="s">
        <v>72</v>
      </c>
      <c r="B59" s="64">
        <v>0</v>
      </c>
    </row>
    <row r="60" spans="1:24" ht="15" x14ac:dyDescent="0.25">
      <c r="A60" t="s">
        <v>79</v>
      </c>
      <c r="B60" s="64">
        <v>0</v>
      </c>
      <c r="O60" s="52"/>
      <c r="P60" s="69"/>
      <c r="Q60" s="69"/>
      <c r="R60" s="69"/>
      <c r="S60" s="69"/>
      <c r="T60" s="69"/>
      <c r="U60" s="69"/>
      <c r="V60" s="69"/>
      <c r="W60" s="69"/>
      <c r="X60" s="69"/>
    </row>
    <row r="61" spans="1:24" ht="15" x14ac:dyDescent="0.25">
      <c r="A61" t="s">
        <v>71</v>
      </c>
      <c r="B61" t="s">
        <v>69</v>
      </c>
      <c r="P61" s="83"/>
      <c r="Q61" s="83"/>
      <c r="R61" s="83"/>
      <c r="S61" s="83"/>
      <c r="T61" s="83"/>
      <c r="U61" s="83"/>
      <c r="V61" s="83"/>
      <c r="W61" s="83"/>
      <c r="X61" s="83"/>
    </row>
    <row r="62" spans="1:24" ht="15" x14ac:dyDescent="0.25">
      <c r="A62" t="s">
        <v>88</v>
      </c>
      <c r="B62" t="s">
        <v>228</v>
      </c>
      <c r="P62" s="84"/>
      <c r="Q62" s="84"/>
      <c r="R62" s="84"/>
      <c r="S62" s="84"/>
      <c r="T62" s="84"/>
      <c r="U62" s="84"/>
      <c r="V62" s="84"/>
      <c r="W62" s="84"/>
      <c r="X62" s="84"/>
    </row>
    <row r="63" spans="1:24" ht="15" x14ac:dyDescent="0.25">
      <c r="P63" s="84"/>
      <c r="Q63" s="84"/>
      <c r="R63" s="84"/>
      <c r="S63" s="84"/>
      <c r="U63" s="84"/>
      <c r="V63" s="84"/>
      <c r="W63" s="84"/>
      <c r="X63" s="84"/>
    </row>
    <row r="64" spans="1:24" x14ac:dyDescent="0.3">
      <c r="C64" t="s">
        <v>182</v>
      </c>
    </row>
    <row r="65" spans="1:13" x14ac:dyDescent="0.3">
      <c r="A65" t="s">
        <v>101</v>
      </c>
      <c r="B65" t="s">
        <v>183</v>
      </c>
      <c r="C65" t="s">
        <v>184</v>
      </c>
      <c r="D65" t="s">
        <v>185</v>
      </c>
      <c r="E65" t="s">
        <v>186</v>
      </c>
      <c r="F65" t="s">
        <v>187</v>
      </c>
      <c r="G65" t="s">
        <v>143</v>
      </c>
      <c r="H65" t="s">
        <v>153</v>
      </c>
      <c r="I65" t="s">
        <v>161</v>
      </c>
      <c r="J65" t="s">
        <v>136</v>
      </c>
    </row>
    <row r="66" spans="1:13" x14ac:dyDescent="0.3">
      <c r="A66" t="s">
        <v>167</v>
      </c>
      <c r="B66" t="s">
        <v>188</v>
      </c>
      <c r="C66" s="76">
        <v>16090</v>
      </c>
      <c r="D66" s="76">
        <v>2231</v>
      </c>
      <c r="E66" s="76">
        <v>140</v>
      </c>
      <c r="F66" s="76">
        <v>6</v>
      </c>
      <c r="G66" s="76">
        <v>1520</v>
      </c>
      <c r="H66" s="76">
        <v>456</v>
      </c>
      <c r="I66" s="76">
        <v>311</v>
      </c>
      <c r="J66" s="76">
        <v>20754</v>
      </c>
    </row>
    <row r="67" spans="1:13" x14ac:dyDescent="0.3">
      <c r="B67" t="s">
        <v>189</v>
      </c>
      <c r="C67" s="76">
        <v>3532</v>
      </c>
      <c r="D67" s="76">
        <v>155</v>
      </c>
      <c r="E67" s="76">
        <v>15</v>
      </c>
      <c r="F67" s="76">
        <v>3</v>
      </c>
      <c r="G67" s="76">
        <v>514</v>
      </c>
      <c r="H67" s="76">
        <v>289</v>
      </c>
      <c r="I67" s="76">
        <v>370</v>
      </c>
      <c r="J67" s="76">
        <v>4878</v>
      </c>
    </row>
    <row r="68" spans="1:13" x14ac:dyDescent="0.3">
      <c r="B68" t="s">
        <v>190</v>
      </c>
      <c r="C68" s="76">
        <v>60915</v>
      </c>
      <c r="D68" s="76">
        <v>29369</v>
      </c>
      <c r="E68" s="76">
        <v>1793</v>
      </c>
      <c r="F68" s="76">
        <v>57</v>
      </c>
      <c r="G68" s="76">
        <v>15778</v>
      </c>
      <c r="H68" s="76">
        <v>6210</v>
      </c>
      <c r="I68" s="76">
        <v>4816</v>
      </c>
      <c r="J68" s="76">
        <v>118938</v>
      </c>
    </row>
    <row r="69" spans="1:13" x14ac:dyDescent="0.3">
      <c r="B69" t="s">
        <v>191</v>
      </c>
      <c r="C69" s="76">
        <v>1104</v>
      </c>
      <c r="D69" s="76">
        <v>81</v>
      </c>
      <c r="E69" s="76">
        <v>6</v>
      </c>
      <c r="F69" s="76"/>
      <c r="G69" s="76">
        <v>376</v>
      </c>
      <c r="H69" s="76">
        <v>418</v>
      </c>
      <c r="I69" s="76">
        <v>557</v>
      </c>
      <c r="J69" s="76">
        <v>2542</v>
      </c>
    </row>
    <row r="70" spans="1:13" x14ac:dyDescent="0.3">
      <c r="B70" t="s">
        <v>192</v>
      </c>
      <c r="C70" s="76">
        <v>3069</v>
      </c>
      <c r="D70" s="76">
        <v>1440</v>
      </c>
      <c r="E70" s="76">
        <v>112</v>
      </c>
      <c r="F70" s="76">
        <v>4</v>
      </c>
      <c r="G70" s="76">
        <v>574</v>
      </c>
      <c r="H70" s="76">
        <v>292</v>
      </c>
      <c r="I70" s="76">
        <v>340</v>
      </c>
      <c r="J70" s="76">
        <v>5831</v>
      </c>
    </row>
    <row r="71" spans="1:13" x14ac:dyDescent="0.3">
      <c r="B71" t="s">
        <v>193</v>
      </c>
      <c r="C71" s="76">
        <v>164981</v>
      </c>
      <c r="D71" s="76">
        <v>26418</v>
      </c>
      <c r="E71" s="76">
        <v>1211</v>
      </c>
      <c r="F71" s="76">
        <v>54</v>
      </c>
      <c r="G71" s="76">
        <v>12656</v>
      </c>
      <c r="H71" s="76">
        <v>7174</v>
      </c>
      <c r="I71" s="76">
        <v>4721</v>
      </c>
      <c r="J71" s="76">
        <v>217215</v>
      </c>
    </row>
    <row r="72" spans="1:13" x14ac:dyDescent="0.3">
      <c r="B72" t="s">
        <v>194</v>
      </c>
      <c r="C72" s="76">
        <v>139968</v>
      </c>
      <c r="D72" s="76">
        <v>36278</v>
      </c>
      <c r="E72" s="76">
        <v>1745</v>
      </c>
      <c r="F72" s="76">
        <v>111</v>
      </c>
      <c r="G72" s="76">
        <v>16665</v>
      </c>
      <c r="H72" s="76">
        <v>6261</v>
      </c>
      <c r="I72" s="76">
        <v>5914</v>
      </c>
      <c r="J72" s="76">
        <v>206942</v>
      </c>
      <c r="M72" s="86"/>
    </row>
    <row r="73" spans="1:13" x14ac:dyDescent="0.3">
      <c r="B73" t="s">
        <v>195</v>
      </c>
      <c r="C73" s="76">
        <v>30667</v>
      </c>
      <c r="D73" s="76">
        <v>7697</v>
      </c>
      <c r="E73" s="76">
        <v>762</v>
      </c>
      <c r="F73" s="76">
        <v>32</v>
      </c>
      <c r="G73" s="76">
        <v>3672</v>
      </c>
      <c r="H73" s="76">
        <v>1670</v>
      </c>
      <c r="I73" s="76">
        <v>1660</v>
      </c>
      <c r="J73" s="76">
        <v>46160</v>
      </c>
      <c r="M73" s="86"/>
    </row>
    <row r="74" spans="1:13" x14ac:dyDescent="0.3">
      <c r="B74" t="s">
        <v>196</v>
      </c>
      <c r="C74" s="76">
        <v>45651</v>
      </c>
      <c r="D74" s="76">
        <v>9492</v>
      </c>
      <c r="E74" s="76">
        <v>532</v>
      </c>
      <c r="F74" s="76">
        <v>99</v>
      </c>
      <c r="G74" s="76">
        <v>4221</v>
      </c>
      <c r="H74" s="76">
        <v>2397</v>
      </c>
      <c r="I74" s="76">
        <v>1232</v>
      </c>
      <c r="J74" s="76">
        <v>63624</v>
      </c>
      <c r="M74" s="86"/>
    </row>
    <row r="75" spans="1:13" x14ac:dyDescent="0.3">
      <c r="B75" t="s">
        <v>197</v>
      </c>
      <c r="C75" s="76">
        <v>155633</v>
      </c>
      <c r="D75" s="76">
        <v>10438</v>
      </c>
      <c r="E75" s="76">
        <v>470</v>
      </c>
      <c r="F75" s="76">
        <v>56</v>
      </c>
      <c r="G75" s="76">
        <v>10534</v>
      </c>
      <c r="H75" s="76">
        <v>4816</v>
      </c>
      <c r="I75" s="76">
        <v>3286</v>
      </c>
      <c r="J75" s="76">
        <v>185233</v>
      </c>
      <c r="M75" s="86"/>
    </row>
    <row r="76" spans="1:13" x14ac:dyDescent="0.3">
      <c r="B76" t="s">
        <v>198</v>
      </c>
      <c r="C76" s="76">
        <v>92216</v>
      </c>
      <c r="D76" s="76">
        <v>5699</v>
      </c>
      <c r="E76" s="76">
        <v>266</v>
      </c>
      <c r="F76" s="76">
        <v>54</v>
      </c>
      <c r="G76" s="76">
        <v>12819</v>
      </c>
      <c r="H76" s="76">
        <v>8940</v>
      </c>
      <c r="I76" s="76">
        <v>4475</v>
      </c>
      <c r="J76" s="76">
        <v>124469</v>
      </c>
      <c r="M76" s="86"/>
    </row>
    <row r="77" spans="1:13" x14ac:dyDescent="0.3">
      <c r="B77" t="s">
        <v>199</v>
      </c>
      <c r="C77" s="76">
        <v>194898</v>
      </c>
      <c r="D77" s="76">
        <v>21702</v>
      </c>
      <c r="E77" s="76">
        <v>999</v>
      </c>
      <c r="F77" s="76">
        <v>82</v>
      </c>
      <c r="G77" s="76">
        <v>19211</v>
      </c>
      <c r="H77" s="76">
        <v>7880</v>
      </c>
      <c r="I77" s="76">
        <v>6619</v>
      </c>
      <c r="J77" s="76">
        <v>251391</v>
      </c>
      <c r="M77" s="86"/>
    </row>
    <row r="78" spans="1:13" x14ac:dyDescent="0.3">
      <c r="B78" t="s">
        <v>200</v>
      </c>
      <c r="C78" s="76">
        <v>159274</v>
      </c>
      <c r="D78" s="76">
        <v>13345</v>
      </c>
      <c r="E78" s="76">
        <v>1011</v>
      </c>
      <c r="F78" s="76">
        <v>183</v>
      </c>
      <c r="G78" s="76">
        <v>17396</v>
      </c>
      <c r="H78" s="76">
        <v>10177</v>
      </c>
      <c r="I78" s="76">
        <v>7480</v>
      </c>
      <c r="J78" s="76">
        <v>208866</v>
      </c>
      <c r="M78" s="86"/>
    </row>
    <row r="79" spans="1:13" x14ac:dyDescent="0.3">
      <c r="B79" t="s">
        <v>202</v>
      </c>
      <c r="C79" s="76">
        <v>104613</v>
      </c>
      <c r="D79" s="76">
        <v>12045</v>
      </c>
      <c r="E79" s="76">
        <v>562</v>
      </c>
      <c r="F79" s="76">
        <v>67</v>
      </c>
      <c r="G79" s="76">
        <v>6789</v>
      </c>
      <c r="H79" s="76">
        <v>3204</v>
      </c>
      <c r="I79" s="76">
        <v>2267</v>
      </c>
      <c r="J79" s="76">
        <v>129547</v>
      </c>
      <c r="M79" s="86"/>
    </row>
    <row r="80" spans="1:13" x14ac:dyDescent="0.3">
      <c r="A80" t="s">
        <v>111</v>
      </c>
      <c r="B80" t="s">
        <v>188</v>
      </c>
      <c r="C80" s="76">
        <v>821065907.45659995</v>
      </c>
      <c r="D80" s="76">
        <v>312512677.38480002</v>
      </c>
      <c r="E80" s="76">
        <v>71429370.5035</v>
      </c>
      <c r="F80" s="76">
        <v>679447</v>
      </c>
      <c r="G80" s="76">
        <v>257729719.77840003</v>
      </c>
      <c r="H80" s="76">
        <v>114199256.86539999</v>
      </c>
      <c r="I80" s="76">
        <v>318885895.88559997</v>
      </c>
      <c r="J80" s="76">
        <v>1896502274.8743</v>
      </c>
      <c r="M80" s="86"/>
    </row>
    <row r="81" spans="1:13" x14ac:dyDescent="0.3">
      <c r="B81" t="s">
        <v>189</v>
      </c>
      <c r="C81" s="76">
        <v>209789767.3294</v>
      </c>
      <c r="D81" s="76">
        <v>50686668.991099998</v>
      </c>
      <c r="E81" s="76">
        <v>24813589</v>
      </c>
      <c r="F81" s="76">
        <v>2652489</v>
      </c>
      <c r="G81" s="76">
        <v>269467206.13340002</v>
      </c>
      <c r="H81" s="76">
        <v>195332683.14529997</v>
      </c>
      <c r="I81" s="76">
        <v>1706427533.9044001</v>
      </c>
      <c r="J81" s="76">
        <v>2459169937.5036001</v>
      </c>
      <c r="M81" s="86"/>
    </row>
    <row r="82" spans="1:13" x14ac:dyDescent="0.3">
      <c r="B82" t="s">
        <v>190</v>
      </c>
      <c r="C82" s="76">
        <v>2137015909.3018992</v>
      </c>
      <c r="D82" s="76">
        <v>3675547870.6554012</v>
      </c>
      <c r="E82" s="76">
        <v>984364416.89260006</v>
      </c>
      <c r="F82" s="76">
        <v>121916441.66599999</v>
      </c>
      <c r="G82" s="76">
        <v>4793745398.7633991</v>
      </c>
      <c r="H82" s="76">
        <v>3504934402.8451009</v>
      </c>
      <c r="I82" s="76">
        <v>16333077180.878906</v>
      </c>
      <c r="J82" s="76">
        <v>31550601621.003307</v>
      </c>
      <c r="M82" s="86"/>
    </row>
    <row r="83" spans="1:13" x14ac:dyDescent="0.3">
      <c r="B83" t="s">
        <v>191</v>
      </c>
      <c r="C83" s="76">
        <v>76317143.574300006</v>
      </c>
      <c r="D83" s="76">
        <v>77640438.322400004</v>
      </c>
      <c r="E83" s="76">
        <v>7225391</v>
      </c>
      <c r="F83" s="76"/>
      <c r="G83" s="76">
        <v>359092615.61010003</v>
      </c>
      <c r="H83" s="76">
        <v>463348940.25359994</v>
      </c>
      <c r="I83" s="76">
        <v>1909713015.3898001</v>
      </c>
      <c r="J83" s="76">
        <v>2893337544.1501999</v>
      </c>
      <c r="M83" s="86"/>
    </row>
    <row r="84" spans="1:13" x14ac:dyDescent="0.3">
      <c r="B84" t="s">
        <v>192</v>
      </c>
      <c r="C84" s="76">
        <v>119875269.767</v>
      </c>
      <c r="D84" s="76">
        <v>160029160.2683</v>
      </c>
      <c r="E84" s="76">
        <v>75734237.399200007</v>
      </c>
      <c r="F84" s="76">
        <v>3279666</v>
      </c>
      <c r="G84" s="76">
        <v>170772534.354</v>
      </c>
      <c r="H84" s="76">
        <v>203157262.13170001</v>
      </c>
      <c r="I84" s="76">
        <v>1577976107.8168001</v>
      </c>
      <c r="J84" s="76">
        <v>2310824237.7370005</v>
      </c>
      <c r="M84" s="86"/>
    </row>
    <row r="85" spans="1:13" x14ac:dyDescent="0.3">
      <c r="B85" t="s">
        <v>193</v>
      </c>
      <c r="C85" s="76">
        <v>4590880910.0510988</v>
      </c>
      <c r="D85" s="76">
        <v>2541428841.5156007</v>
      </c>
      <c r="E85" s="76">
        <v>605829721.06059992</v>
      </c>
      <c r="F85" s="76">
        <v>55528023.458100006</v>
      </c>
      <c r="G85" s="76">
        <v>2722422723.4394994</v>
      </c>
      <c r="H85" s="76">
        <v>2101468405.4444997</v>
      </c>
      <c r="I85" s="76">
        <v>8381242688.9697971</v>
      </c>
      <c r="J85" s="76">
        <v>20998801313.939198</v>
      </c>
      <c r="M85" s="86"/>
    </row>
    <row r="86" spans="1:13" x14ac:dyDescent="0.3">
      <c r="B86" t="s">
        <v>194</v>
      </c>
      <c r="C86" s="76">
        <v>4223733490.9297018</v>
      </c>
      <c r="D86" s="76">
        <v>4064631065.2834983</v>
      </c>
      <c r="E86" s="76">
        <v>860116191.28039992</v>
      </c>
      <c r="F86" s="76">
        <v>235739561.3326</v>
      </c>
      <c r="G86" s="76">
        <v>3698111575.912498</v>
      </c>
      <c r="H86" s="76">
        <v>2525867384.3191996</v>
      </c>
      <c r="I86" s="76">
        <v>15864639881.811703</v>
      </c>
      <c r="J86" s="76">
        <v>31472839150.869598</v>
      </c>
      <c r="M86" s="86"/>
    </row>
    <row r="87" spans="1:13" x14ac:dyDescent="0.3">
      <c r="B87" t="s">
        <v>195</v>
      </c>
      <c r="C87" s="76">
        <v>745288970.92099988</v>
      </c>
      <c r="D87" s="76">
        <v>812336682.8075</v>
      </c>
      <c r="E87" s="76">
        <v>233914142.96969998</v>
      </c>
      <c r="F87" s="76">
        <v>17841700.890000001</v>
      </c>
      <c r="G87" s="76">
        <v>2811385044.9467993</v>
      </c>
      <c r="H87" s="76">
        <v>675873139.47730005</v>
      </c>
      <c r="I87" s="76">
        <v>7708562437.799798</v>
      </c>
      <c r="J87" s="76">
        <v>13005202119.812096</v>
      </c>
    </row>
    <row r="88" spans="1:13" x14ac:dyDescent="0.3">
      <c r="B88" t="s">
        <v>196</v>
      </c>
      <c r="C88" s="76">
        <v>931475334.2622</v>
      </c>
      <c r="D88" s="76">
        <v>421063841.44870007</v>
      </c>
      <c r="E88" s="76">
        <v>169954334.10349998</v>
      </c>
      <c r="F88" s="76">
        <v>90456982.511600003</v>
      </c>
      <c r="G88" s="76">
        <v>573792023.16920018</v>
      </c>
      <c r="H88" s="76">
        <v>521543912.95599991</v>
      </c>
      <c r="I88" s="76">
        <v>2998516480.9372997</v>
      </c>
      <c r="J88" s="76">
        <v>5706802909.3885002</v>
      </c>
    </row>
    <row r="89" spans="1:13" x14ac:dyDescent="0.3">
      <c r="B89" t="s">
        <v>197</v>
      </c>
      <c r="C89" s="76">
        <v>4750104148.0712996</v>
      </c>
      <c r="D89" s="76">
        <v>1355628385.2312999</v>
      </c>
      <c r="E89" s="76">
        <v>376567929.69689995</v>
      </c>
      <c r="F89" s="76">
        <v>164527211.94330001</v>
      </c>
      <c r="G89" s="76">
        <v>2287095060.7893996</v>
      </c>
      <c r="H89" s="76">
        <v>3787521402.7498007</v>
      </c>
      <c r="I89" s="76">
        <v>18612588009.2071</v>
      </c>
      <c r="J89" s="76">
        <v>31334032147.689098</v>
      </c>
    </row>
    <row r="90" spans="1:13" x14ac:dyDescent="0.3">
      <c r="B90" t="s">
        <v>198</v>
      </c>
      <c r="C90" s="76">
        <v>3164675468.1489005</v>
      </c>
      <c r="D90" s="76">
        <v>811696911.60540009</v>
      </c>
      <c r="E90" s="76">
        <v>210965898.40999997</v>
      </c>
      <c r="F90" s="76">
        <v>116458999.5597</v>
      </c>
      <c r="G90" s="76">
        <v>1839970444.3999002</v>
      </c>
      <c r="H90" s="76">
        <v>1558635333.4987993</v>
      </c>
      <c r="I90" s="76">
        <v>4670966149.8062</v>
      </c>
      <c r="J90" s="76">
        <v>12373369205.4289</v>
      </c>
    </row>
    <row r="91" spans="1:13" x14ac:dyDescent="0.3">
      <c r="B91" t="s">
        <v>199</v>
      </c>
      <c r="C91" s="76">
        <v>6047733558.9915972</v>
      </c>
      <c r="D91" s="76">
        <v>2675835596.0454993</v>
      </c>
      <c r="E91" s="76">
        <v>494458304.85600001</v>
      </c>
      <c r="F91" s="76">
        <v>158354745.94229999</v>
      </c>
      <c r="G91" s="76">
        <v>3057177074.6170988</v>
      </c>
      <c r="H91" s="76">
        <v>2200824057.0674</v>
      </c>
      <c r="I91" s="76">
        <v>15143267426.262602</v>
      </c>
      <c r="J91" s="76">
        <v>29777650763.782497</v>
      </c>
    </row>
    <row r="92" spans="1:13" x14ac:dyDescent="0.3">
      <c r="B92" t="s">
        <v>200</v>
      </c>
      <c r="C92" s="76">
        <v>4388523185.992301</v>
      </c>
      <c r="D92" s="76">
        <v>1611338940.9406004</v>
      </c>
      <c r="E92" s="76">
        <v>300207103.73970002</v>
      </c>
      <c r="F92" s="76">
        <v>195515404.11100003</v>
      </c>
      <c r="G92" s="76">
        <v>4327441374.9239016</v>
      </c>
      <c r="H92" s="76">
        <v>2034878142.9389005</v>
      </c>
      <c r="I92" s="76">
        <v>17588706504.698093</v>
      </c>
      <c r="J92" s="76">
        <v>30446610657.344498</v>
      </c>
    </row>
    <row r="93" spans="1:13" x14ac:dyDescent="0.3">
      <c r="B93" t="s">
        <v>202</v>
      </c>
      <c r="C93" s="76">
        <v>2294218771.3524008</v>
      </c>
      <c r="D93" s="76">
        <v>794653981.69269991</v>
      </c>
      <c r="E93" s="76">
        <v>240152111.45860001</v>
      </c>
      <c r="F93" s="76">
        <v>259259522.35190001</v>
      </c>
      <c r="G93" s="76">
        <v>1016842264.8379998</v>
      </c>
      <c r="H93" s="76">
        <v>1314869795.8179998</v>
      </c>
      <c r="I93" s="76">
        <v>5727150237.0066004</v>
      </c>
      <c r="J93" s="76">
        <v>11647146684.5182</v>
      </c>
      <c r="M93" s="86"/>
    </row>
    <row r="94" spans="1:13" x14ac:dyDescent="0.3">
      <c r="A94" t="s">
        <v>175</v>
      </c>
      <c r="B94" t="s">
        <v>188</v>
      </c>
      <c r="C94" s="76">
        <v>301088632.17299998</v>
      </c>
      <c r="D94" s="76">
        <v>684695674.88679993</v>
      </c>
      <c r="E94" s="76">
        <v>909080570</v>
      </c>
      <c r="F94" s="76">
        <v>72824307</v>
      </c>
      <c r="G94" s="76">
        <v>1123678509.5188999</v>
      </c>
      <c r="H94" s="76">
        <v>1287542706.8738999</v>
      </c>
      <c r="I94" s="76">
        <v>4343610087.1054993</v>
      </c>
      <c r="J94" s="76">
        <v>8722520487.5580997</v>
      </c>
      <c r="M94" s="86"/>
    </row>
    <row r="95" spans="1:13" x14ac:dyDescent="0.3">
      <c r="B95" t="s">
        <v>189</v>
      </c>
      <c r="C95" s="76">
        <v>45061979.763799995</v>
      </c>
      <c r="D95" s="76">
        <v>67462861.770999998</v>
      </c>
      <c r="E95" s="76">
        <v>76814279</v>
      </c>
      <c r="F95" s="76">
        <v>106236334</v>
      </c>
      <c r="G95" s="76">
        <v>813168537.51689994</v>
      </c>
      <c r="H95" s="76">
        <v>2125477194.9304998</v>
      </c>
      <c r="I95" s="76">
        <v>32089031531.6814</v>
      </c>
      <c r="J95" s="76">
        <v>35323252718.663597</v>
      </c>
      <c r="M95" s="86"/>
    </row>
    <row r="96" spans="1:13" x14ac:dyDescent="0.3">
      <c r="B96" t="s">
        <v>190</v>
      </c>
      <c r="C96" s="76">
        <v>1318270456.680299</v>
      </c>
      <c r="D96" s="76">
        <v>6351772813.1382999</v>
      </c>
      <c r="E96" s="76">
        <v>10338893688.447199</v>
      </c>
      <c r="F96" s="76">
        <v>1433087006</v>
      </c>
      <c r="G96" s="76">
        <v>37569419375.970299</v>
      </c>
      <c r="H96" s="76">
        <v>53375723989.451408</v>
      </c>
      <c r="I96" s="76">
        <v>315821095166.46045</v>
      </c>
      <c r="J96" s="76">
        <v>426208262496.14795</v>
      </c>
      <c r="M96" s="86"/>
    </row>
    <row r="97" spans="1:13" x14ac:dyDescent="0.3">
      <c r="B97" t="s">
        <v>191</v>
      </c>
      <c r="C97" s="76">
        <v>86156210.951699987</v>
      </c>
      <c r="D97" s="76">
        <v>521398380.88139999</v>
      </c>
      <c r="E97" s="76">
        <v>0</v>
      </c>
      <c r="F97" s="76"/>
      <c r="G97" s="76">
        <v>216472607.26010001</v>
      </c>
      <c r="H97" s="76">
        <v>3255979334.7863002</v>
      </c>
      <c r="I97" s="76">
        <v>60626932835.712601</v>
      </c>
      <c r="J97" s="76">
        <v>64706939369.592102</v>
      </c>
      <c r="M97" s="86"/>
    </row>
    <row r="98" spans="1:13" x14ac:dyDescent="0.3">
      <c r="B98" t="s">
        <v>192</v>
      </c>
      <c r="C98" s="76">
        <v>60521013.231399998</v>
      </c>
      <c r="D98" s="76">
        <v>331486347.27850002</v>
      </c>
      <c r="E98" s="76">
        <v>797124503.25559998</v>
      </c>
      <c r="F98" s="76">
        <v>413355000</v>
      </c>
      <c r="G98" s="76">
        <v>1519550027.9426</v>
      </c>
      <c r="H98" s="76">
        <v>1816198198.7922003</v>
      </c>
      <c r="I98" s="76">
        <v>13462052172.278801</v>
      </c>
      <c r="J98" s="76">
        <v>18400287262.779102</v>
      </c>
      <c r="M98" s="86"/>
    </row>
    <row r="99" spans="1:13" x14ac:dyDescent="0.3">
      <c r="B99" t="s">
        <v>193</v>
      </c>
      <c r="C99" s="76">
        <v>2531681645.4296989</v>
      </c>
      <c r="D99" s="76">
        <v>3617826592.6077991</v>
      </c>
      <c r="E99" s="76">
        <v>5046808867.5622005</v>
      </c>
      <c r="F99" s="76">
        <v>831732432.82449996</v>
      </c>
      <c r="G99" s="76">
        <v>11651351614.373903</v>
      </c>
      <c r="H99" s="76">
        <v>14495243758.0221</v>
      </c>
      <c r="I99" s="76">
        <v>93756450614.532806</v>
      </c>
      <c r="J99" s="76">
        <v>131931095525.35301</v>
      </c>
      <c r="M99" s="86"/>
    </row>
    <row r="100" spans="1:13" x14ac:dyDescent="0.3">
      <c r="B100" t="s">
        <v>194</v>
      </c>
      <c r="C100" s="76">
        <v>3933300873.7255998</v>
      </c>
      <c r="D100" s="76">
        <v>17068042466.739401</v>
      </c>
      <c r="E100" s="76">
        <v>16219190804.814301</v>
      </c>
      <c r="F100" s="76">
        <v>5872022658.3661003</v>
      </c>
      <c r="G100" s="76">
        <v>37289058931.728088</v>
      </c>
      <c r="H100" s="76">
        <v>53110314226.173706</v>
      </c>
      <c r="I100" s="76">
        <v>439401808867.47125</v>
      </c>
      <c r="J100" s="76">
        <v>572893738829.01843</v>
      </c>
      <c r="M100" s="86"/>
    </row>
    <row r="101" spans="1:13" x14ac:dyDescent="0.3">
      <c r="B101" t="s">
        <v>195</v>
      </c>
      <c r="C101" s="76">
        <v>741758056.02990007</v>
      </c>
      <c r="D101" s="76">
        <v>2318783031.4103003</v>
      </c>
      <c r="E101" s="76">
        <v>2708049208.8551998</v>
      </c>
      <c r="F101" s="76">
        <v>445408341.85220003</v>
      </c>
      <c r="G101" s="76">
        <v>8231031495.0426006</v>
      </c>
      <c r="H101" s="76">
        <v>10735377596.328701</v>
      </c>
      <c r="I101" s="76">
        <v>91203535428.266205</v>
      </c>
      <c r="J101" s="76">
        <v>116383943157.78511</v>
      </c>
      <c r="M101" s="86"/>
    </row>
    <row r="102" spans="1:13" x14ac:dyDescent="0.3">
      <c r="B102" t="s">
        <v>196</v>
      </c>
      <c r="C102" s="76">
        <v>733424094.4605</v>
      </c>
      <c r="D102" s="76">
        <v>506673620.67270005</v>
      </c>
      <c r="E102" s="76">
        <v>1089448351.8915</v>
      </c>
      <c r="F102" s="76">
        <v>1524691504.2995</v>
      </c>
      <c r="G102" s="76">
        <v>3450942079.2031999</v>
      </c>
      <c r="H102" s="76">
        <v>4385686960.6929998</v>
      </c>
      <c r="I102" s="76">
        <v>28655730877.457195</v>
      </c>
      <c r="J102" s="76">
        <v>40346597488.677597</v>
      </c>
      <c r="M102" s="86"/>
    </row>
    <row r="103" spans="1:13" x14ac:dyDescent="0.3">
      <c r="B103" t="s">
        <v>197</v>
      </c>
      <c r="C103" s="76">
        <v>1462854926.0522001</v>
      </c>
      <c r="D103" s="76">
        <v>1902086734.9244003</v>
      </c>
      <c r="E103" s="76">
        <v>1792543855.3699</v>
      </c>
      <c r="F103" s="76">
        <v>708826326.88310003</v>
      </c>
      <c r="G103" s="76">
        <v>9195872380.4482956</v>
      </c>
      <c r="H103" s="76">
        <v>19323716441.671799</v>
      </c>
      <c r="I103" s="76">
        <v>114064427657.86879</v>
      </c>
      <c r="J103" s="76">
        <v>148450328323.21848</v>
      </c>
      <c r="M103" s="86"/>
    </row>
    <row r="104" spans="1:13" x14ac:dyDescent="0.3">
      <c r="B104" t="s">
        <v>198</v>
      </c>
      <c r="C104" s="76">
        <v>1098348953.6541002</v>
      </c>
      <c r="D104" s="76">
        <v>690061482.71980011</v>
      </c>
      <c r="E104" s="76">
        <v>1142196319.3783998</v>
      </c>
      <c r="F104" s="76">
        <v>981734878.30000007</v>
      </c>
      <c r="G104" s="76">
        <v>2387876899.348</v>
      </c>
      <c r="H104" s="76">
        <v>4489192589.8011007</v>
      </c>
      <c r="I104" s="76">
        <v>19032929820.590004</v>
      </c>
      <c r="J104" s="76">
        <v>29822340943.791405</v>
      </c>
      <c r="M104" s="86"/>
    </row>
    <row r="105" spans="1:13" x14ac:dyDescent="0.3">
      <c r="B105" t="s">
        <v>199</v>
      </c>
      <c r="C105" s="76">
        <v>1459465435.7349005</v>
      </c>
      <c r="D105" s="76">
        <v>3330905861.2441988</v>
      </c>
      <c r="E105" s="76">
        <v>3180303267.3647003</v>
      </c>
      <c r="F105" s="76">
        <v>1117549425.7681999</v>
      </c>
      <c r="G105" s="76">
        <v>9800758980.1863976</v>
      </c>
      <c r="H105" s="76">
        <v>13295799100.899704</v>
      </c>
      <c r="I105" s="76">
        <v>75201945650.099075</v>
      </c>
      <c r="J105" s="76">
        <v>107386727721.29718</v>
      </c>
      <c r="M105" s="86"/>
    </row>
    <row r="106" spans="1:13" x14ac:dyDescent="0.3">
      <c r="B106" t="s">
        <v>200</v>
      </c>
      <c r="C106" s="76">
        <v>2710915421.0898018</v>
      </c>
      <c r="D106" s="76">
        <v>3856187237.4229002</v>
      </c>
      <c r="E106" s="76">
        <v>2643865045.5855999</v>
      </c>
      <c r="F106" s="76">
        <v>1816782212.3000002</v>
      </c>
      <c r="G106" s="76">
        <v>9762042157.0991993</v>
      </c>
      <c r="H106" s="76">
        <v>10693272639.867899</v>
      </c>
      <c r="I106" s="76">
        <v>118981343202.0412</v>
      </c>
      <c r="J106" s="76">
        <v>150464407915.40659</v>
      </c>
      <c r="M106" s="86"/>
    </row>
    <row r="107" spans="1:13" x14ac:dyDescent="0.3">
      <c r="B107" t="s">
        <v>202</v>
      </c>
      <c r="C107" s="76">
        <v>1124931079.7277002</v>
      </c>
      <c r="D107" s="76">
        <v>1323029319.6814997</v>
      </c>
      <c r="E107" s="76">
        <v>1167592675.6750002</v>
      </c>
      <c r="F107" s="76">
        <v>2427875898.9646001</v>
      </c>
      <c r="G107" s="76">
        <v>4130635793.7832994</v>
      </c>
      <c r="H107" s="76">
        <v>5298809654.9808006</v>
      </c>
      <c r="I107" s="76">
        <v>67261732658.789307</v>
      </c>
      <c r="J107" s="76">
        <v>82734607081.602203</v>
      </c>
      <c r="M107" s="86"/>
    </row>
    <row r="108" spans="1:13" x14ac:dyDescent="0.3">
      <c r="A108" t="s">
        <v>171</v>
      </c>
      <c r="C108" s="76">
        <v>1172611</v>
      </c>
      <c r="D108" s="76">
        <v>176390</v>
      </c>
      <c r="E108" s="76">
        <v>9624</v>
      </c>
      <c r="F108" s="76">
        <v>808</v>
      </c>
      <c r="G108" s="76">
        <v>122725</v>
      </c>
      <c r="H108" s="76">
        <v>60184</v>
      </c>
      <c r="I108" s="76">
        <v>44048</v>
      </c>
      <c r="J108" s="76">
        <v>1586390</v>
      </c>
    </row>
    <row r="109" spans="1:13" x14ac:dyDescent="0.3">
      <c r="A109" t="s">
        <v>172</v>
      </c>
      <c r="C109" s="76">
        <v>34500697836.149696</v>
      </c>
      <c r="D109" s="76">
        <v>19365031062.192802</v>
      </c>
      <c r="E109" s="76">
        <v>4655732742.3706989</v>
      </c>
      <c r="F109" s="76">
        <v>1422210195.7665</v>
      </c>
      <c r="G109" s="76">
        <v>28185045061.675594</v>
      </c>
      <c r="H109" s="76">
        <v>21202454119.510998</v>
      </c>
      <c r="I109" s="76">
        <v>118541719550.37471</v>
      </c>
      <c r="J109" s="76">
        <v>227872890568.04102</v>
      </c>
    </row>
    <row r="110" spans="1:13" x14ac:dyDescent="0.3">
      <c r="A110" t="s">
        <v>176</v>
      </c>
      <c r="C110" s="76">
        <v>17607778778.704601</v>
      </c>
      <c r="D110" s="76">
        <v>42570412425.378998</v>
      </c>
      <c r="E110" s="76">
        <v>47111911437.199615</v>
      </c>
      <c r="F110" s="76">
        <v>17752126326.558201</v>
      </c>
      <c r="G110" s="76">
        <v>137141859389.42178</v>
      </c>
      <c r="H110" s="76">
        <v>197688334393.27307</v>
      </c>
      <c r="I110" s="76">
        <v>1473902626570.3547</v>
      </c>
      <c r="J110" s="76">
        <v>1933775049320.8909</v>
      </c>
    </row>
    <row r="113" spans="1:10" x14ac:dyDescent="0.3">
      <c r="A113" t="s">
        <v>230</v>
      </c>
      <c r="B113" t="s">
        <v>165</v>
      </c>
      <c r="C113" t="s">
        <v>178</v>
      </c>
      <c r="J113" s="76"/>
    </row>
    <row r="114" spans="1:10" x14ac:dyDescent="0.3">
      <c r="A114" t="s">
        <v>70</v>
      </c>
      <c r="B114" s="64">
        <v>1</v>
      </c>
      <c r="J114" s="76"/>
    </row>
    <row r="115" spans="1:10" x14ac:dyDescent="0.3">
      <c r="A115" t="s">
        <v>72</v>
      </c>
      <c r="B115" s="64">
        <v>0</v>
      </c>
      <c r="J115" s="76"/>
    </row>
    <row r="116" spans="1:10" x14ac:dyDescent="0.3">
      <c r="A116" t="s">
        <v>79</v>
      </c>
      <c r="B116" s="64">
        <v>0</v>
      </c>
      <c r="J116" s="76"/>
    </row>
    <row r="117" spans="1:10" x14ac:dyDescent="0.3">
      <c r="A117" t="s">
        <v>71</v>
      </c>
      <c r="B117" t="s">
        <v>69</v>
      </c>
      <c r="J117" s="76"/>
    </row>
    <row r="118" spans="1:10" x14ac:dyDescent="0.3">
      <c r="A118" t="s">
        <v>88</v>
      </c>
      <c r="B118" t="s">
        <v>181</v>
      </c>
      <c r="J118" s="76"/>
    </row>
    <row r="119" spans="1:10" x14ac:dyDescent="0.3">
      <c r="J119" s="76"/>
    </row>
    <row r="120" spans="1:10" x14ac:dyDescent="0.3">
      <c r="B120" t="s">
        <v>182</v>
      </c>
      <c r="J120" s="76"/>
    </row>
    <row r="121" spans="1:10" x14ac:dyDescent="0.3">
      <c r="A121" t="s">
        <v>101</v>
      </c>
      <c r="B121" t="s">
        <v>184</v>
      </c>
      <c r="C121" t="s">
        <v>185</v>
      </c>
      <c r="D121" t="s">
        <v>186</v>
      </c>
      <c r="E121" t="s">
        <v>187</v>
      </c>
      <c r="F121" t="s">
        <v>143</v>
      </c>
      <c r="G121" t="s">
        <v>153</v>
      </c>
      <c r="H121" t="s">
        <v>161</v>
      </c>
      <c r="I121" t="s">
        <v>136</v>
      </c>
      <c r="J121" s="76"/>
    </row>
    <row r="122" spans="1:10" x14ac:dyDescent="0.3">
      <c r="A122" t="s">
        <v>167</v>
      </c>
      <c r="B122" s="76">
        <v>198578</v>
      </c>
      <c r="C122" s="76">
        <v>27712</v>
      </c>
      <c r="D122" s="76">
        <v>2507</v>
      </c>
      <c r="E122" s="76">
        <v>410</v>
      </c>
      <c r="F122" s="76">
        <v>24400</v>
      </c>
      <c r="G122" s="76">
        <v>22852</v>
      </c>
      <c r="H122" s="76">
        <v>22824</v>
      </c>
      <c r="I122" s="76">
        <v>299283</v>
      </c>
      <c r="J122" s="76"/>
    </row>
    <row r="123" spans="1:10" x14ac:dyDescent="0.3">
      <c r="A123" t="s">
        <v>175</v>
      </c>
      <c r="B123" s="76">
        <v>37321837574.341698</v>
      </c>
      <c r="C123" s="76">
        <v>42080907760.879951</v>
      </c>
      <c r="D123" s="76">
        <v>29171914746.520195</v>
      </c>
      <c r="E123" s="76">
        <v>13700356496.796106</v>
      </c>
      <c r="F123" s="76">
        <v>126974995134.73184</v>
      </c>
      <c r="G123" s="76">
        <v>214330667551.51572</v>
      </c>
      <c r="H123" s="76">
        <v>1775219533140.6509</v>
      </c>
      <c r="I123" s="76">
        <v>2238800212405.4365</v>
      </c>
      <c r="J123" s="76"/>
    </row>
    <row r="124" spans="1:10" x14ac:dyDescent="0.3">
      <c r="C124" s="76"/>
      <c r="D124" s="76"/>
      <c r="E124" s="76"/>
      <c r="F124" s="76"/>
      <c r="G124" s="76"/>
      <c r="H124" s="76"/>
      <c r="I124" s="76"/>
      <c r="J124" s="76"/>
    </row>
    <row r="125" spans="1:10" x14ac:dyDescent="0.3">
      <c r="A125" t="s">
        <v>230</v>
      </c>
      <c r="B125" t="s">
        <v>165</v>
      </c>
      <c r="C125" t="s">
        <v>178</v>
      </c>
      <c r="J125" s="76"/>
    </row>
    <row r="126" spans="1:10" x14ac:dyDescent="0.3">
      <c r="A126" t="s">
        <v>70</v>
      </c>
      <c r="B126" s="64">
        <v>1</v>
      </c>
      <c r="J126" s="76"/>
    </row>
    <row r="127" spans="1:10" x14ac:dyDescent="0.3">
      <c r="A127" t="s">
        <v>72</v>
      </c>
      <c r="B127" s="64">
        <v>0</v>
      </c>
      <c r="J127" s="76"/>
    </row>
    <row r="128" spans="1:10" x14ac:dyDescent="0.3">
      <c r="A128" t="s">
        <v>79</v>
      </c>
      <c r="B128" s="64">
        <v>0</v>
      </c>
      <c r="J128" s="76"/>
    </row>
    <row r="129" spans="1:10" x14ac:dyDescent="0.3">
      <c r="A129" t="s">
        <v>71</v>
      </c>
      <c r="B129" t="s">
        <v>69</v>
      </c>
      <c r="J129" s="76"/>
    </row>
    <row r="130" spans="1:10" x14ac:dyDescent="0.3">
      <c r="A130" t="s">
        <v>88</v>
      </c>
      <c r="B130" t="s">
        <v>228</v>
      </c>
      <c r="J130" s="76"/>
    </row>
    <row r="131" spans="1:10" x14ac:dyDescent="0.3">
      <c r="J131" s="76"/>
    </row>
    <row r="132" spans="1:10" x14ac:dyDescent="0.3">
      <c r="B132" t="s">
        <v>182</v>
      </c>
      <c r="J132" s="76"/>
    </row>
    <row r="133" spans="1:10" x14ac:dyDescent="0.3">
      <c r="A133" t="s">
        <v>101</v>
      </c>
      <c r="B133" t="s">
        <v>184</v>
      </c>
      <c r="C133" t="s">
        <v>185</v>
      </c>
      <c r="D133" t="s">
        <v>186</v>
      </c>
      <c r="E133" t="s">
        <v>187</v>
      </c>
      <c r="F133" t="s">
        <v>143</v>
      </c>
      <c r="G133" t="s">
        <v>153</v>
      </c>
      <c r="H133" t="s">
        <v>161</v>
      </c>
      <c r="I133" t="s">
        <v>136</v>
      </c>
      <c r="J133" s="76"/>
    </row>
    <row r="134" spans="1:10" x14ac:dyDescent="0.3">
      <c r="A134" t="s">
        <v>167</v>
      </c>
      <c r="B134" s="76">
        <v>72363</v>
      </c>
      <c r="C134" s="76">
        <v>11158</v>
      </c>
      <c r="D134" s="76">
        <v>3609</v>
      </c>
      <c r="E134" s="76">
        <v>446</v>
      </c>
      <c r="F134" s="76">
        <v>18539</v>
      </c>
      <c r="G134" s="76">
        <v>16837</v>
      </c>
      <c r="H134" s="76">
        <v>20552</v>
      </c>
      <c r="I134" s="76">
        <v>143504</v>
      </c>
      <c r="J134" s="76"/>
    </row>
    <row r="135" spans="1:10" x14ac:dyDescent="0.3">
      <c r="A135" t="s">
        <v>175</v>
      </c>
      <c r="B135" s="76">
        <v>17690626246.93243</v>
      </c>
      <c r="C135" s="76">
        <v>42574292767.342285</v>
      </c>
      <c r="D135" s="76">
        <v>47111942604.199615</v>
      </c>
      <c r="E135" s="76">
        <v>17752126326.558197</v>
      </c>
      <c r="F135" s="76">
        <v>137142963107.04353</v>
      </c>
      <c r="G135" s="76">
        <v>197751582341.94522</v>
      </c>
      <c r="H135" s="76">
        <v>1473963890144.9172</v>
      </c>
      <c r="I135" s="76">
        <v>1933987423538.9385</v>
      </c>
      <c r="J135" s="76"/>
    </row>
    <row r="136" spans="1:10" x14ac:dyDescent="0.3">
      <c r="C136" s="76"/>
      <c r="D136" s="76"/>
      <c r="E136" s="76"/>
      <c r="F136" s="76"/>
      <c r="G136" s="76"/>
      <c r="H136" s="76"/>
      <c r="I136" s="76"/>
      <c r="J136" s="76"/>
    </row>
    <row r="137" spans="1:10" x14ac:dyDescent="0.3">
      <c r="C137" s="76"/>
      <c r="D137" s="76"/>
      <c r="E137" s="76"/>
      <c r="F137" s="76"/>
      <c r="G137" s="76"/>
      <c r="H137" s="76"/>
      <c r="I137" s="76"/>
      <c r="J137" s="76"/>
    </row>
    <row r="138" spans="1:10" x14ac:dyDescent="0.3">
      <c r="A138" t="s">
        <v>174</v>
      </c>
      <c r="B138" t="s">
        <v>165</v>
      </c>
      <c r="C138" t="s">
        <v>178</v>
      </c>
      <c r="J138" s="76"/>
    </row>
    <row r="139" spans="1:10" x14ac:dyDescent="0.3">
      <c r="A139" t="s">
        <v>70</v>
      </c>
      <c r="B139" s="64">
        <v>1</v>
      </c>
      <c r="J139" s="76"/>
    </row>
    <row r="140" spans="1:10" x14ac:dyDescent="0.3">
      <c r="A140" t="s">
        <v>72</v>
      </c>
      <c r="B140" s="64">
        <v>0</v>
      </c>
      <c r="J140" s="76"/>
    </row>
    <row r="141" spans="1:10" x14ac:dyDescent="0.3">
      <c r="A141" t="s">
        <v>79</v>
      </c>
      <c r="B141" s="64">
        <v>0</v>
      </c>
      <c r="J141" s="76"/>
    </row>
    <row r="142" spans="1:10" x14ac:dyDescent="0.3">
      <c r="A142" t="s">
        <v>71</v>
      </c>
      <c r="B142" t="s">
        <v>69</v>
      </c>
      <c r="J142" s="76"/>
    </row>
    <row r="143" spans="1:10" x14ac:dyDescent="0.3">
      <c r="A143" t="s">
        <v>88</v>
      </c>
      <c r="B143" t="s">
        <v>181</v>
      </c>
      <c r="J143" s="76"/>
    </row>
    <row r="144" spans="1:10" x14ac:dyDescent="0.3">
      <c r="J144" s="76"/>
    </row>
    <row r="145" spans="1:10" x14ac:dyDescent="0.3">
      <c r="B145" t="s">
        <v>182</v>
      </c>
      <c r="J145" s="76"/>
    </row>
    <row r="146" spans="1:10" x14ac:dyDescent="0.3">
      <c r="A146" t="s">
        <v>101</v>
      </c>
      <c r="B146" t="s">
        <v>184</v>
      </c>
      <c r="C146" t="s">
        <v>185</v>
      </c>
      <c r="D146" t="s">
        <v>186</v>
      </c>
      <c r="E146" t="s">
        <v>187</v>
      </c>
      <c r="F146" t="s">
        <v>143</v>
      </c>
      <c r="G146" t="s">
        <v>153</v>
      </c>
      <c r="H146" t="s">
        <v>161</v>
      </c>
      <c r="I146" t="s">
        <v>136</v>
      </c>
      <c r="J146" s="76"/>
    </row>
    <row r="147" spans="1:10" x14ac:dyDescent="0.3">
      <c r="A147" t="s">
        <v>167</v>
      </c>
      <c r="B147" s="76">
        <v>143618</v>
      </c>
      <c r="C147" s="76">
        <v>24507</v>
      </c>
      <c r="D147" s="76">
        <v>2352</v>
      </c>
      <c r="E147" s="76">
        <v>387</v>
      </c>
      <c r="F147" s="76">
        <v>22013</v>
      </c>
      <c r="G147" s="76">
        <v>15376</v>
      </c>
      <c r="H147" s="76">
        <v>16476</v>
      </c>
      <c r="I147" s="76">
        <v>224729</v>
      </c>
      <c r="J147" s="76"/>
    </row>
    <row r="148" spans="1:10" x14ac:dyDescent="0.3">
      <c r="A148" t="s">
        <v>111</v>
      </c>
      <c r="B148" s="76">
        <v>5122093435.5453978</v>
      </c>
      <c r="C148" s="76">
        <v>3840847265.5430994</v>
      </c>
      <c r="D148" s="76">
        <v>1843351271.5092025</v>
      </c>
      <c r="E148" s="76">
        <v>676374613.9533999</v>
      </c>
      <c r="F148" s="76">
        <v>12083703671.300901</v>
      </c>
      <c r="G148" s="76">
        <v>16091622716.030176</v>
      </c>
      <c r="H148" s="76">
        <v>79987886229.304184</v>
      </c>
      <c r="I148" s="76">
        <v>119645879203.18637</v>
      </c>
    </row>
    <row r="149" spans="1:10" x14ac:dyDescent="0.3">
      <c r="A149" t="s">
        <v>175</v>
      </c>
      <c r="B149" s="76">
        <v>33411765604.996559</v>
      </c>
      <c r="C149" s="76">
        <v>39352996584.875595</v>
      </c>
      <c r="D149" s="76">
        <v>28017234436.25238</v>
      </c>
      <c r="E149" s="76">
        <v>12851213493.504297</v>
      </c>
      <c r="F149" s="76">
        <v>120238378250.06752</v>
      </c>
      <c r="G149" s="76">
        <v>200818828018.99695</v>
      </c>
      <c r="H149" s="76">
        <v>1375380436194.3296</v>
      </c>
      <c r="I149" s="76">
        <v>1810070852583.0229</v>
      </c>
    </row>
    <row r="152" spans="1:10" x14ac:dyDescent="0.3">
      <c r="A152" t="s">
        <v>174</v>
      </c>
      <c r="B152" t="s">
        <v>165</v>
      </c>
      <c r="C152" t="s">
        <v>178</v>
      </c>
    </row>
    <row r="153" spans="1:10" x14ac:dyDescent="0.3">
      <c r="A153" t="s">
        <v>70</v>
      </c>
      <c r="B153">
        <v>1</v>
      </c>
    </row>
    <row r="154" spans="1:10" x14ac:dyDescent="0.3">
      <c r="A154" t="s">
        <v>72</v>
      </c>
      <c r="B154" s="64">
        <v>0</v>
      </c>
    </row>
    <row r="155" spans="1:10" x14ac:dyDescent="0.3">
      <c r="A155" t="s">
        <v>79</v>
      </c>
      <c r="B155" s="64">
        <v>0</v>
      </c>
    </row>
    <row r="156" spans="1:10" x14ac:dyDescent="0.3">
      <c r="A156" t="s">
        <v>71</v>
      </c>
      <c r="B156" t="s">
        <v>69</v>
      </c>
    </row>
    <row r="157" spans="1:10" x14ac:dyDescent="0.3">
      <c r="A157" t="s">
        <v>88</v>
      </c>
      <c r="B157" t="s">
        <v>228</v>
      </c>
    </row>
    <row r="159" spans="1:10" x14ac:dyDescent="0.3">
      <c r="B159" t="s">
        <v>182</v>
      </c>
    </row>
    <row r="160" spans="1:10" x14ac:dyDescent="0.3">
      <c r="A160" t="s">
        <v>101</v>
      </c>
      <c r="B160" t="s">
        <v>184</v>
      </c>
      <c r="C160" t="s">
        <v>185</v>
      </c>
      <c r="D160" t="s">
        <v>186</v>
      </c>
      <c r="E160" t="s">
        <v>187</v>
      </c>
      <c r="F160" t="s">
        <v>143</v>
      </c>
      <c r="G160" t="s">
        <v>153</v>
      </c>
      <c r="H160" t="s">
        <v>161</v>
      </c>
      <c r="I160" t="s">
        <v>136</v>
      </c>
    </row>
    <row r="161" spans="1:10" x14ac:dyDescent="0.3">
      <c r="A161" t="s">
        <v>167</v>
      </c>
      <c r="B161" s="76">
        <v>65625</v>
      </c>
      <c r="C161" s="76">
        <v>10270</v>
      </c>
      <c r="D161" s="76">
        <v>3492</v>
      </c>
      <c r="E161" s="76">
        <v>434</v>
      </c>
      <c r="F161" s="76">
        <v>17300</v>
      </c>
      <c r="G161" s="76">
        <v>14182</v>
      </c>
      <c r="H161" s="76">
        <v>15132</v>
      </c>
      <c r="I161" s="76">
        <v>126435</v>
      </c>
    </row>
    <row r="162" spans="1:10" x14ac:dyDescent="0.3">
      <c r="A162" t="s">
        <v>111</v>
      </c>
      <c r="B162" s="76">
        <v>2747477112.2586031</v>
      </c>
      <c r="C162" s="76">
        <v>3825328035.4249039</v>
      </c>
      <c r="D162" s="76">
        <v>3414979045.0742993</v>
      </c>
      <c r="E162" s="76">
        <v>1337736976.0372002</v>
      </c>
      <c r="F162" s="76">
        <v>13241867364.197598</v>
      </c>
      <c r="G162" s="76">
        <v>16238226949.01388</v>
      </c>
      <c r="H162" s="76">
        <v>86733010516.509247</v>
      </c>
      <c r="I162" s="76">
        <v>127538625998.51573</v>
      </c>
    </row>
    <row r="163" spans="1:10" x14ac:dyDescent="0.3">
      <c r="A163" t="s">
        <v>175</v>
      </c>
      <c r="B163" s="76">
        <v>16500838582.967609</v>
      </c>
      <c r="C163" s="76">
        <v>40822691477.900414</v>
      </c>
      <c r="D163" s="76">
        <v>46034798204.06321</v>
      </c>
      <c r="E163" s="76">
        <v>17043495828.558197</v>
      </c>
      <c r="F163" s="76">
        <v>131729211879.91402</v>
      </c>
      <c r="G163" s="76">
        <v>185164216230.49698</v>
      </c>
      <c r="H163" s="76">
        <v>1300565662974.9783</v>
      </c>
      <c r="I163" s="76">
        <v>1737860915178.8787</v>
      </c>
    </row>
    <row r="168" spans="1:10" x14ac:dyDescent="0.3">
      <c r="B168" s="64"/>
    </row>
    <row r="169" spans="1:10" x14ac:dyDescent="0.3">
      <c r="B169" s="64"/>
    </row>
    <row r="170" spans="1:10" x14ac:dyDescent="0.3">
      <c r="B170" s="64"/>
    </row>
    <row r="176" spans="1:10" x14ac:dyDescent="0.3">
      <c r="C176" s="76"/>
      <c r="D176" s="76"/>
      <c r="E176" s="76"/>
      <c r="F176" s="76"/>
      <c r="G176" s="76"/>
      <c r="H176" s="76"/>
      <c r="I176" s="76"/>
      <c r="J176" s="76"/>
    </row>
    <row r="177" spans="3:10" x14ac:dyDescent="0.3">
      <c r="C177" s="76"/>
      <c r="D177" s="76"/>
      <c r="E177" s="76"/>
      <c r="F177" s="76"/>
      <c r="G177" s="76"/>
      <c r="H177" s="76"/>
      <c r="I177" s="76"/>
      <c r="J177" s="76"/>
    </row>
    <row r="178" spans="3:10" x14ac:dyDescent="0.3">
      <c r="C178" s="76"/>
      <c r="D178" s="76"/>
      <c r="E178" s="76"/>
      <c r="F178" s="76"/>
      <c r="G178" s="76"/>
      <c r="H178" s="76"/>
      <c r="I178" s="76"/>
      <c r="J178" s="76"/>
    </row>
    <row r="179" spans="3:10" x14ac:dyDescent="0.3">
      <c r="C179" s="76"/>
      <c r="D179" s="76"/>
      <c r="E179" s="76"/>
      <c r="F179" s="76"/>
      <c r="G179" s="76"/>
      <c r="H179" s="76"/>
      <c r="I179" s="76"/>
      <c r="J179" s="76"/>
    </row>
    <row r="180" spans="3:10" x14ac:dyDescent="0.3">
      <c r="C180" s="76"/>
      <c r="D180" s="76"/>
      <c r="E180" s="76"/>
      <c r="F180" s="76"/>
      <c r="G180" s="76"/>
      <c r="H180" s="76"/>
      <c r="I180" s="76"/>
      <c r="J180" s="76"/>
    </row>
    <row r="181" spans="3:10" x14ac:dyDescent="0.3">
      <c r="C181" s="76"/>
      <c r="D181" s="76"/>
      <c r="E181" s="76"/>
      <c r="F181" s="76"/>
      <c r="G181" s="76"/>
      <c r="H181" s="76"/>
      <c r="I181" s="76"/>
      <c r="J181" s="76"/>
    </row>
    <row r="182" spans="3:10" x14ac:dyDescent="0.3">
      <c r="C182" s="76"/>
      <c r="D182" s="76"/>
      <c r="E182" s="76"/>
      <c r="F182" s="76"/>
      <c r="G182" s="76"/>
      <c r="H182" s="76"/>
      <c r="I182" s="76"/>
      <c r="J182" s="76"/>
    </row>
    <row r="183" spans="3:10" x14ac:dyDescent="0.3">
      <c r="C183" s="76"/>
      <c r="D183" s="76"/>
      <c r="E183" s="76"/>
      <c r="F183" s="76"/>
      <c r="G183" s="76"/>
      <c r="H183" s="76"/>
      <c r="I183" s="76"/>
      <c r="J183" s="76"/>
    </row>
    <row r="184" spans="3:10" x14ac:dyDescent="0.3">
      <c r="C184" s="76"/>
      <c r="D184" s="76"/>
      <c r="E184" s="76"/>
      <c r="F184" s="76"/>
      <c r="G184" s="76"/>
      <c r="H184" s="76"/>
      <c r="I184" s="76"/>
      <c r="J184" s="76"/>
    </row>
    <row r="185" spans="3:10" x14ac:dyDescent="0.3">
      <c r="C185" s="76"/>
      <c r="D185" s="76"/>
      <c r="E185" s="76"/>
      <c r="F185" s="76"/>
      <c r="G185" s="76"/>
      <c r="H185" s="76"/>
      <c r="I185" s="76"/>
      <c r="J185" s="76"/>
    </row>
    <row r="186" spans="3:10" x14ac:dyDescent="0.3">
      <c r="C186" s="76"/>
      <c r="D186" s="76"/>
      <c r="E186" s="76"/>
      <c r="F186" s="76"/>
      <c r="G186" s="76"/>
      <c r="H186" s="76"/>
      <c r="I186" s="76"/>
      <c r="J186" s="76"/>
    </row>
    <row r="187" spans="3:10" x14ac:dyDescent="0.3">
      <c r="C187" s="76"/>
      <c r="D187" s="76"/>
      <c r="E187" s="76"/>
      <c r="F187" s="76"/>
      <c r="G187" s="76"/>
      <c r="H187" s="76"/>
      <c r="I187" s="76"/>
      <c r="J187" s="76"/>
    </row>
    <row r="188" spans="3:10" x14ac:dyDescent="0.3">
      <c r="C188" s="76"/>
      <c r="D188" s="76"/>
      <c r="E188" s="76"/>
      <c r="F188" s="76"/>
      <c r="G188" s="76"/>
      <c r="H188" s="76"/>
      <c r="I188" s="76"/>
      <c r="J188" s="76"/>
    </row>
    <row r="189" spans="3:10" x14ac:dyDescent="0.3">
      <c r="C189" s="76"/>
      <c r="D189" s="76"/>
      <c r="E189" s="76"/>
      <c r="F189" s="76"/>
      <c r="G189" s="76"/>
      <c r="H189" s="76"/>
      <c r="I189" s="76"/>
      <c r="J189" s="76"/>
    </row>
    <row r="190" spans="3:10" x14ac:dyDescent="0.3">
      <c r="C190" s="76"/>
      <c r="D190" s="76"/>
      <c r="E190" s="76"/>
      <c r="F190" s="76"/>
      <c r="G190" s="76"/>
      <c r="H190" s="76"/>
      <c r="I190" s="76"/>
      <c r="J190" s="76"/>
    </row>
    <row r="191" spans="3:10" x14ac:dyDescent="0.3">
      <c r="C191" s="76"/>
      <c r="D191" s="76"/>
      <c r="E191" s="76"/>
      <c r="F191" s="76"/>
      <c r="G191" s="76"/>
      <c r="H191" s="76"/>
      <c r="I191" s="76"/>
      <c r="J191" s="76"/>
    </row>
    <row r="192" spans="3:10" x14ac:dyDescent="0.3">
      <c r="C192" s="76"/>
      <c r="D192" s="76"/>
      <c r="E192" s="76"/>
      <c r="F192" s="76"/>
      <c r="G192" s="76"/>
      <c r="H192" s="76"/>
      <c r="I192" s="76"/>
      <c r="J192" s="76"/>
    </row>
    <row r="193" spans="3:10" x14ac:dyDescent="0.3">
      <c r="C193" s="76"/>
      <c r="D193" s="76"/>
      <c r="E193" s="76"/>
      <c r="F193" s="76"/>
      <c r="G193" s="76"/>
      <c r="H193" s="76"/>
      <c r="I193" s="76"/>
      <c r="J193" s="76"/>
    </row>
    <row r="194" spans="3:10" x14ac:dyDescent="0.3">
      <c r="C194" s="76"/>
      <c r="D194" s="76"/>
      <c r="E194" s="76"/>
      <c r="F194" s="76"/>
      <c r="G194" s="76"/>
      <c r="H194" s="76"/>
      <c r="I194" s="76"/>
      <c r="J194" s="76"/>
    </row>
    <row r="195" spans="3:10" x14ac:dyDescent="0.3">
      <c r="C195" s="76"/>
      <c r="D195" s="76"/>
      <c r="E195" s="76"/>
      <c r="F195" s="76"/>
      <c r="G195" s="76"/>
      <c r="H195" s="76"/>
      <c r="I195" s="76"/>
      <c r="J195" s="76"/>
    </row>
    <row r="196" spans="3:10" x14ac:dyDescent="0.3">
      <c r="C196" s="76"/>
      <c r="D196" s="76"/>
      <c r="E196" s="76"/>
      <c r="F196" s="76"/>
      <c r="G196" s="76"/>
      <c r="H196" s="76"/>
      <c r="I196" s="76"/>
      <c r="J196" s="76"/>
    </row>
    <row r="197" spans="3:10" x14ac:dyDescent="0.3">
      <c r="C197" s="76"/>
      <c r="D197" s="76"/>
      <c r="E197" s="76"/>
      <c r="F197" s="76"/>
      <c r="G197" s="76"/>
      <c r="H197" s="76"/>
      <c r="I197" s="76"/>
      <c r="J197" s="76"/>
    </row>
    <row r="198" spans="3:10" x14ac:dyDescent="0.3">
      <c r="C198" s="76"/>
      <c r="D198" s="76"/>
      <c r="E198" s="76"/>
      <c r="F198" s="76"/>
      <c r="G198" s="76"/>
      <c r="H198" s="76"/>
      <c r="I198" s="76"/>
      <c r="J198" s="76"/>
    </row>
    <row r="199" spans="3:10" x14ac:dyDescent="0.3">
      <c r="C199" s="76"/>
      <c r="D199" s="76"/>
      <c r="E199" s="76"/>
      <c r="F199" s="76"/>
      <c r="G199" s="76"/>
      <c r="H199" s="76"/>
      <c r="I199" s="76"/>
      <c r="J199" s="76"/>
    </row>
    <row r="200" spans="3:10" x14ac:dyDescent="0.3">
      <c r="C200" s="76"/>
      <c r="D200" s="76"/>
      <c r="E200" s="76"/>
      <c r="F200" s="76"/>
      <c r="G200" s="76"/>
      <c r="H200" s="76"/>
      <c r="I200" s="76"/>
      <c r="J200" s="76"/>
    </row>
    <row r="201" spans="3:10" x14ac:dyDescent="0.3">
      <c r="C201" s="76"/>
      <c r="D201" s="76"/>
      <c r="E201" s="76"/>
      <c r="F201" s="76"/>
      <c r="G201" s="76"/>
      <c r="H201" s="76"/>
      <c r="I201" s="76"/>
      <c r="J201" s="76"/>
    </row>
    <row r="202" spans="3:10" x14ac:dyDescent="0.3">
      <c r="C202" s="76"/>
      <c r="D202" s="76"/>
      <c r="E202" s="76"/>
      <c r="F202" s="76"/>
      <c r="G202" s="76"/>
      <c r="H202" s="76"/>
      <c r="I202" s="76"/>
      <c r="J202" s="76"/>
    </row>
    <row r="203" spans="3:10" x14ac:dyDescent="0.3">
      <c r="C203" s="76"/>
      <c r="D203" s="76"/>
      <c r="E203" s="76"/>
      <c r="F203" s="76"/>
      <c r="G203" s="76"/>
      <c r="H203" s="76"/>
      <c r="I203" s="76"/>
      <c r="J203" s="76"/>
    </row>
    <row r="204" spans="3:10" x14ac:dyDescent="0.3">
      <c r="C204" s="76"/>
      <c r="D204" s="76"/>
      <c r="E204" s="76"/>
      <c r="F204" s="76"/>
      <c r="G204" s="76"/>
      <c r="H204" s="76"/>
      <c r="I204" s="76"/>
      <c r="J204" s="76"/>
    </row>
    <row r="205" spans="3:10" x14ac:dyDescent="0.3">
      <c r="C205" s="76"/>
      <c r="D205" s="76"/>
      <c r="E205" s="76"/>
      <c r="F205" s="76"/>
      <c r="G205" s="76"/>
      <c r="H205" s="76"/>
      <c r="I205" s="76"/>
      <c r="J205" s="76"/>
    </row>
    <row r="206" spans="3:10" x14ac:dyDescent="0.3">
      <c r="C206" s="76"/>
      <c r="D206" s="76"/>
      <c r="E206" s="76"/>
      <c r="F206" s="76"/>
      <c r="G206" s="76"/>
      <c r="H206" s="76"/>
      <c r="I206" s="76"/>
      <c r="J206" s="76"/>
    </row>
    <row r="207" spans="3:10" x14ac:dyDescent="0.3">
      <c r="C207" s="76"/>
      <c r="D207" s="76"/>
      <c r="E207" s="76"/>
      <c r="F207" s="76"/>
      <c r="G207" s="76"/>
      <c r="H207" s="76"/>
      <c r="I207" s="76"/>
      <c r="J207" s="76"/>
    </row>
    <row r="208" spans="3:10" x14ac:dyDescent="0.3">
      <c r="C208" s="76"/>
      <c r="D208" s="76"/>
      <c r="E208" s="76"/>
      <c r="F208" s="76"/>
      <c r="G208" s="76"/>
      <c r="H208" s="76"/>
      <c r="I208" s="76"/>
      <c r="J208" s="76"/>
    </row>
    <row r="209" spans="2:10" x14ac:dyDescent="0.3">
      <c r="C209" s="76"/>
      <c r="D209" s="76"/>
      <c r="E209" s="76"/>
      <c r="F209" s="76"/>
      <c r="G209" s="76"/>
      <c r="H209" s="76"/>
      <c r="I209" s="76"/>
      <c r="J209" s="76"/>
    </row>
    <row r="210" spans="2:10" x14ac:dyDescent="0.3">
      <c r="C210" s="76"/>
      <c r="D210" s="76"/>
      <c r="E210" s="76"/>
      <c r="F210" s="76"/>
      <c r="G210" s="76"/>
      <c r="H210" s="76"/>
      <c r="I210" s="76"/>
      <c r="J210" s="76"/>
    </row>
    <row r="211" spans="2:10" x14ac:dyDescent="0.3">
      <c r="C211" s="76"/>
      <c r="D211" s="76"/>
      <c r="E211" s="76"/>
      <c r="F211" s="76"/>
      <c r="G211" s="76"/>
      <c r="H211" s="76"/>
      <c r="I211" s="76"/>
      <c r="J211" s="76"/>
    </row>
    <row r="212" spans="2:10" x14ac:dyDescent="0.3">
      <c r="C212" s="76"/>
      <c r="D212" s="76"/>
      <c r="E212" s="76"/>
      <c r="F212" s="76"/>
      <c r="G212" s="76"/>
      <c r="H212" s="76"/>
      <c r="I212" s="76"/>
      <c r="J212" s="76"/>
    </row>
    <row r="213" spans="2:10" x14ac:dyDescent="0.3">
      <c r="C213" s="76"/>
      <c r="D213" s="76"/>
      <c r="E213" s="76"/>
      <c r="F213" s="76"/>
      <c r="G213" s="76"/>
      <c r="H213" s="76"/>
      <c r="I213" s="76"/>
      <c r="J213" s="76"/>
    </row>
    <row r="214" spans="2:10" x14ac:dyDescent="0.3">
      <c r="C214" s="76"/>
      <c r="D214" s="76"/>
      <c r="E214" s="76"/>
      <c r="F214" s="76"/>
      <c r="G214" s="76"/>
      <c r="H214" s="76"/>
      <c r="I214" s="76"/>
      <c r="J214" s="76"/>
    </row>
    <row r="215" spans="2:10" x14ac:dyDescent="0.3">
      <c r="C215" s="76"/>
      <c r="D215" s="76"/>
      <c r="E215" s="76"/>
      <c r="F215" s="76"/>
      <c r="G215" s="76"/>
      <c r="H215" s="76"/>
      <c r="I215" s="76"/>
      <c r="J215" s="76"/>
    </row>
    <row r="216" spans="2:10" x14ac:dyDescent="0.3">
      <c r="C216" s="76"/>
      <c r="D216" s="76"/>
      <c r="E216" s="76"/>
      <c r="F216" s="76"/>
      <c r="G216" s="76"/>
      <c r="H216" s="76"/>
      <c r="I216" s="76"/>
      <c r="J216" s="76"/>
    </row>
    <row r="217" spans="2:10" x14ac:dyDescent="0.3">
      <c r="C217" s="76"/>
      <c r="D217" s="76"/>
      <c r="E217" s="76"/>
      <c r="F217" s="76"/>
      <c r="G217" s="76"/>
      <c r="H217" s="76"/>
      <c r="I217" s="76"/>
      <c r="J217" s="76"/>
    </row>
    <row r="218" spans="2:10" x14ac:dyDescent="0.3">
      <c r="C218" s="76"/>
      <c r="D218" s="76"/>
      <c r="E218" s="76"/>
      <c r="F218" s="76"/>
      <c r="G218" s="76"/>
      <c r="H218" s="76"/>
      <c r="I218" s="76"/>
      <c r="J218" s="76"/>
    </row>
    <row r="219" spans="2:10" x14ac:dyDescent="0.3">
      <c r="C219" s="76"/>
      <c r="D219" s="76"/>
      <c r="E219" s="76"/>
      <c r="F219" s="76"/>
      <c r="G219" s="76"/>
      <c r="H219" s="76"/>
      <c r="I219" s="76"/>
      <c r="J219" s="76"/>
    </row>
    <row r="220" spans="2:10" x14ac:dyDescent="0.3">
      <c r="C220" s="76"/>
      <c r="D220" s="76"/>
      <c r="E220" s="76"/>
      <c r="F220" s="76"/>
      <c r="G220" s="76"/>
      <c r="H220" s="76"/>
      <c r="I220" s="76"/>
      <c r="J220" s="76"/>
    </row>
    <row r="224" spans="2:10" x14ac:dyDescent="0.3">
      <c r="B224" s="64"/>
    </row>
    <row r="225" spans="2:10" x14ac:dyDescent="0.3">
      <c r="B225" s="64"/>
    </row>
    <row r="226" spans="2:10" x14ac:dyDescent="0.3">
      <c r="B226" s="64"/>
    </row>
    <row r="232" spans="2:10" x14ac:dyDescent="0.3">
      <c r="C232" s="76"/>
      <c r="D232" s="76"/>
      <c r="E232" s="76"/>
      <c r="F232" s="76"/>
      <c r="G232" s="76"/>
      <c r="H232" s="76"/>
      <c r="I232" s="76"/>
      <c r="J232" s="76"/>
    </row>
    <row r="233" spans="2:10" x14ac:dyDescent="0.3">
      <c r="C233" s="76"/>
      <c r="D233" s="76"/>
      <c r="E233" s="76"/>
      <c r="F233" s="76"/>
      <c r="G233" s="76"/>
      <c r="H233" s="76"/>
      <c r="I233" s="76"/>
      <c r="J233" s="76"/>
    </row>
    <row r="234" spans="2:10" x14ac:dyDescent="0.3">
      <c r="C234" s="76"/>
      <c r="D234" s="76"/>
      <c r="E234" s="76"/>
      <c r="F234" s="76"/>
      <c r="G234" s="76"/>
      <c r="H234" s="76"/>
      <c r="I234" s="76"/>
      <c r="J234" s="76"/>
    </row>
    <row r="235" spans="2:10" x14ac:dyDescent="0.3">
      <c r="C235" s="76"/>
      <c r="D235" s="76"/>
      <c r="E235" s="76"/>
      <c r="F235" s="76"/>
      <c r="G235" s="76"/>
      <c r="H235" s="76"/>
      <c r="I235" s="76"/>
      <c r="J235" s="76"/>
    </row>
    <row r="236" spans="2:10" x14ac:dyDescent="0.3">
      <c r="C236" s="76"/>
      <c r="D236" s="76"/>
      <c r="E236" s="76"/>
      <c r="F236" s="76"/>
      <c r="G236" s="76"/>
      <c r="H236" s="76"/>
      <c r="I236" s="76"/>
      <c r="J236" s="76"/>
    </row>
    <row r="237" spans="2:10" x14ac:dyDescent="0.3">
      <c r="C237" s="76"/>
      <c r="D237" s="76"/>
      <c r="E237" s="76"/>
      <c r="F237" s="76"/>
      <c r="G237" s="76"/>
      <c r="H237" s="76"/>
      <c r="I237" s="76"/>
      <c r="J237" s="76"/>
    </row>
    <row r="238" spans="2:10" x14ac:dyDescent="0.3">
      <c r="C238" s="76"/>
      <c r="D238" s="76"/>
      <c r="E238" s="76"/>
      <c r="F238" s="76"/>
      <c r="G238" s="76"/>
      <c r="H238" s="76"/>
      <c r="I238" s="76"/>
      <c r="J238" s="76"/>
    </row>
    <row r="239" spans="2:10" x14ac:dyDescent="0.3">
      <c r="C239" s="76"/>
      <c r="D239" s="76"/>
      <c r="E239" s="76"/>
      <c r="F239" s="76"/>
      <c r="G239" s="76"/>
      <c r="H239" s="76"/>
      <c r="I239" s="76"/>
      <c r="J239" s="76"/>
    </row>
    <row r="240" spans="2:10" x14ac:dyDescent="0.3">
      <c r="C240" s="76"/>
      <c r="D240" s="76"/>
      <c r="E240" s="76"/>
      <c r="F240" s="76"/>
      <c r="G240" s="76"/>
      <c r="H240" s="76"/>
      <c r="I240" s="76"/>
      <c r="J240" s="76"/>
    </row>
    <row r="241" spans="3:10" x14ac:dyDescent="0.3">
      <c r="C241" s="76"/>
      <c r="D241" s="76"/>
      <c r="E241" s="76"/>
      <c r="F241" s="76"/>
      <c r="G241" s="76"/>
      <c r="H241" s="76"/>
      <c r="I241" s="76"/>
      <c r="J241" s="76"/>
    </row>
    <row r="242" spans="3:10" x14ac:dyDescent="0.3">
      <c r="C242" s="76"/>
      <c r="D242" s="76"/>
      <c r="E242" s="76"/>
      <c r="F242" s="76"/>
      <c r="G242" s="76"/>
      <c r="H242" s="76"/>
      <c r="I242" s="76"/>
      <c r="J242" s="76"/>
    </row>
    <row r="243" spans="3:10" x14ac:dyDescent="0.3">
      <c r="C243" s="76"/>
      <c r="D243" s="76"/>
      <c r="E243" s="76"/>
      <c r="F243" s="76"/>
      <c r="G243" s="76"/>
      <c r="H243" s="76"/>
      <c r="I243" s="76"/>
      <c r="J243" s="76"/>
    </row>
    <row r="244" spans="3:10" x14ac:dyDescent="0.3">
      <c r="C244" s="76"/>
      <c r="D244" s="76"/>
      <c r="E244" s="76"/>
      <c r="F244" s="76"/>
      <c r="G244" s="76"/>
      <c r="H244" s="76"/>
      <c r="I244" s="76"/>
      <c r="J244" s="76"/>
    </row>
    <row r="245" spans="3:10" x14ac:dyDescent="0.3">
      <c r="C245" s="76"/>
      <c r="D245" s="76"/>
      <c r="E245" s="76"/>
      <c r="F245" s="76"/>
      <c r="G245" s="76"/>
      <c r="H245" s="76"/>
      <c r="I245" s="76"/>
      <c r="J245" s="76"/>
    </row>
    <row r="246" spans="3:10" x14ac:dyDescent="0.3">
      <c r="C246" s="76"/>
      <c r="D246" s="76"/>
      <c r="E246" s="76"/>
      <c r="F246" s="76"/>
      <c r="G246" s="76"/>
      <c r="H246" s="76"/>
      <c r="I246" s="76"/>
      <c r="J246" s="76"/>
    </row>
    <row r="247" spans="3:10" x14ac:dyDescent="0.3">
      <c r="C247" s="76"/>
      <c r="D247" s="76"/>
      <c r="E247" s="76"/>
      <c r="F247" s="76"/>
      <c r="G247" s="76"/>
      <c r="H247" s="76"/>
      <c r="I247" s="76"/>
      <c r="J247" s="76"/>
    </row>
    <row r="248" spans="3:10" x14ac:dyDescent="0.3">
      <c r="C248" s="76"/>
      <c r="D248" s="76"/>
      <c r="E248" s="76"/>
      <c r="F248" s="76"/>
      <c r="G248" s="76"/>
      <c r="H248" s="76"/>
      <c r="I248" s="76"/>
      <c r="J248" s="76"/>
    </row>
    <row r="249" spans="3:10" x14ac:dyDescent="0.3">
      <c r="C249" s="76"/>
      <c r="D249" s="76"/>
      <c r="E249" s="76"/>
      <c r="F249" s="76"/>
      <c r="G249" s="76"/>
      <c r="H249" s="76"/>
      <c r="I249" s="76"/>
      <c r="J249" s="76"/>
    </row>
    <row r="250" spans="3:10" x14ac:dyDescent="0.3">
      <c r="C250" s="76"/>
      <c r="D250" s="76"/>
      <c r="E250" s="76"/>
      <c r="F250" s="76"/>
      <c r="G250" s="76"/>
      <c r="H250" s="76"/>
      <c r="I250" s="76"/>
      <c r="J250" s="76"/>
    </row>
    <row r="251" spans="3:10" x14ac:dyDescent="0.3">
      <c r="C251" s="76"/>
      <c r="D251" s="76"/>
      <c r="E251" s="76"/>
      <c r="F251" s="76"/>
      <c r="G251" s="76"/>
      <c r="H251" s="76"/>
      <c r="I251" s="76"/>
      <c r="J251" s="76"/>
    </row>
    <row r="252" spans="3:10" x14ac:dyDescent="0.3">
      <c r="C252" s="76"/>
      <c r="D252" s="76"/>
      <c r="E252" s="76"/>
      <c r="F252" s="76"/>
      <c r="G252" s="76"/>
      <c r="H252" s="76"/>
      <c r="I252" s="76"/>
      <c r="J252" s="76"/>
    </row>
    <row r="253" spans="3:10" x14ac:dyDescent="0.3">
      <c r="C253" s="76"/>
      <c r="D253" s="76"/>
      <c r="E253" s="76"/>
      <c r="F253" s="76"/>
      <c r="G253" s="76"/>
      <c r="H253" s="76"/>
      <c r="I253" s="76"/>
      <c r="J253" s="76"/>
    </row>
    <row r="254" spans="3:10" x14ac:dyDescent="0.3">
      <c r="C254" s="76"/>
      <c r="D254" s="76"/>
      <c r="E254" s="76"/>
      <c r="F254" s="76"/>
      <c r="G254" s="76"/>
      <c r="H254" s="76"/>
      <c r="I254" s="76"/>
      <c r="J254" s="76"/>
    </row>
    <row r="255" spans="3:10" x14ac:dyDescent="0.3">
      <c r="C255" s="76"/>
      <c r="D255" s="76"/>
      <c r="E255" s="76"/>
      <c r="F255" s="76"/>
      <c r="G255" s="76"/>
      <c r="H255" s="76"/>
      <c r="I255" s="76"/>
      <c r="J255" s="76"/>
    </row>
    <row r="256" spans="3:10" x14ac:dyDescent="0.3">
      <c r="C256" s="76"/>
      <c r="D256" s="76"/>
      <c r="E256" s="76"/>
      <c r="F256" s="76"/>
      <c r="G256" s="76"/>
      <c r="H256" s="76"/>
      <c r="I256" s="76"/>
      <c r="J256" s="76"/>
    </row>
    <row r="257" spans="3:10" x14ac:dyDescent="0.3">
      <c r="C257" s="76"/>
      <c r="D257" s="76"/>
      <c r="E257" s="76"/>
      <c r="F257" s="76"/>
      <c r="G257" s="76"/>
      <c r="H257" s="76"/>
      <c r="I257" s="76"/>
      <c r="J257" s="76"/>
    </row>
    <row r="258" spans="3:10" x14ac:dyDescent="0.3">
      <c r="C258" s="76"/>
      <c r="D258" s="76"/>
      <c r="E258" s="76"/>
      <c r="F258" s="76"/>
      <c r="G258" s="76"/>
      <c r="H258" s="76"/>
      <c r="I258" s="76"/>
      <c r="J258" s="76"/>
    </row>
    <row r="259" spans="3:10" x14ac:dyDescent="0.3">
      <c r="C259" s="76"/>
      <c r="D259" s="76"/>
      <c r="E259" s="76"/>
      <c r="F259" s="76"/>
      <c r="G259" s="76"/>
      <c r="H259" s="76"/>
      <c r="I259" s="76"/>
      <c r="J259" s="76"/>
    </row>
    <row r="260" spans="3:10" x14ac:dyDescent="0.3">
      <c r="C260" s="76"/>
      <c r="D260" s="76"/>
      <c r="E260" s="76"/>
      <c r="F260" s="76"/>
      <c r="G260" s="76"/>
      <c r="H260" s="76"/>
      <c r="I260" s="76"/>
      <c r="J260" s="76"/>
    </row>
    <row r="261" spans="3:10" x14ac:dyDescent="0.3">
      <c r="C261" s="76"/>
      <c r="D261" s="76"/>
      <c r="E261" s="76"/>
      <c r="F261" s="76"/>
      <c r="G261" s="76"/>
      <c r="H261" s="76"/>
      <c r="I261" s="76"/>
      <c r="J261" s="76"/>
    </row>
    <row r="262" spans="3:10" x14ac:dyDescent="0.3">
      <c r="C262" s="76"/>
      <c r="D262" s="76"/>
      <c r="E262" s="76"/>
      <c r="F262" s="76"/>
      <c r="G262" s="76"/>
      <c r="H262" s="76"/>
      <c r="I262" s="76"/>
      <c r="J262" s="76"/>
    </row>
    <row r="263" spans="3:10" x14ac:dyDescent="0.3">
      <c r="C263" s="76"/>
      <c r="D263" s="76"/>
      <c r="E263" s="76"/>
      <c r="F263" s="76"/>
      <c r="G263" s="76"/>
      <c r="H263" s="76"/>
      <c r="I263" s="76"/>
      <c r="J263" s="76"/>
    </row>
    <row r="264" spans="3:10" x14ac:dyDescent="0.3">
      <c r="C264" s="76"/>
      <c r="D264" s="76"/>
      <c r="E264" s="76"/>
      <c r="F264" s="76"/>
      <c r="G264" s="76"/>
      <c r="H264" s="76"/>
      <c r="I264" s="76"/>
      <c r="J264" s="76"/>
    </row>
    <row r="265" spans="3:10" x14ac:dyDescent="0.3">
      <c r="C265" s="76"/>
      <c r="D265" s="76"/>
      <c r="E265" s="76"/>
      <c r="F265" s="76"/>
      <c r="G265" s="76"/>
      <c r="H265" s="76"/>
      <c r="I265" s="76"/>
      <c r="J265" s="76"/>
    </row>
    <row r="266" spans="3:10" x14ac:dyDescent="0.3">
      <c r="C266" s="76"/>
      <c r="D266" s="76"/>
      <c r="E266" s="76"/>
      <c r="F266" s="76"/>
      <c r="G266" s="76"/>
      <c r="H266" s="76"/>
      <c r="I266" s="76"/>
      <c r="J266" s="76"/>
    </row>
    <row r="267" spans="3:10" x14ac:dyDescent="0.3">
      <c r="C267" s="76"/>
      <c r="D267" s="76"/>
      <c r="E267" s="76"/>
      <c r="F267" s="76"/>
      <c r="G267" s="76"/>
      <c r="H267" s="76"/>
      <c r="I267" s="76"/>
      <c r="J267" s="76"/>
    </row>
    <row r="268" spans="3:10" x14ac:dyDescent="0.3">
      <c r="C268" s="76"/>
      <c r="D268" s="76"/>
      <c r="E268" s="76"/>
      <c r="F268" s="76"/>
      <c r="G268" s="76"/>
      <c r="H268" s="76"/>
      <c r="I268" s="76"/>
      <c r="J268" s="76"/>
    </row>
    <row r="269" spans="3:10" x14ac:dyDescent="0.3">
      <c r="C269" s="76"/>
      <c r="D269" s="76"/>
      <c r="E269" s="76"/>
      <c r="F269" s="76"/>
      <c r="G269" s="76"/>
      <c r="H269" s="76"/>
      <c r="I269" s="76"/>
      <c r="J269" s="76"/>
    </row>
    <row r="270" spans="3:10" x14ac:dyDescent="0.3">
      <c r="C270" s="76"/>
      <c r="D270" s="76"/>
      <c r="E270" s="76"/>
      <c r="F270" s="76"/>
      <c r="G270" s="76"/>
      <c r="H270" s="76"/>
      <c r="I270" s="76"/>
      <c r="J270" s="76"/>
    </row>
    <row r="271" spans="3:10" x14ac:dyDescent="0.3">
      <c r="C271" s="76"/>
      <c r="D271" s="76"/>
      <c r="E271" s="76"/>
      <c r="F271" s="76"/>
      <c r="G271" s="76"/>
      <c r="H271" s="76"/>
      <c r="I271" s="76"/>
      <c r="J271" s="76"/>
    </row>
    <row r="272" spans="3:10" x14ac:dyDescent="0.3">
      <c r="C272" s="76"/>
      <c r="D272" s="76"/>
      <c r="E272" s="76"/>
      <c r="F272" s="76"/>
      <c r="G272" s="76"/>
      <c r="H272" s="76"/>
      <c r="I272" s="76"/>
      <c r="J272" s="76"/>
    </row>
    <row r="273" spans="3:10" x14ac:dyDescent="0.3">
      <c r="C273" s="76"/>
      <c r="D273" s="76"/>
      <c r="E273" s="76"/>
      <c r="F273" s="76"/>
      <c r="G273" s="76"/>
      <c r="H273" s="76"/>
      <c r="I273" s="76"/>
      <c r="J273" s="76"/>
    </row>
    <row r="274" spans="3:10" x14ac:dyDescent="0.3">
      <c r="C274" s="76"/>
      <c r="D274" s="76"/>
      <c r="E274" s="76"/>
      <c r="F274" s="76"/>
      <c r="G274" s="76"/>
      <c r="H274" s="76"/>
      <c r="I274" s="76"/>
      <c r="J274" s="76"/>
    </row>
    <row r="275" spans="3:10" x14ac:dyDescent="0.3">
      <c r="C275" s="76"/>
      <c r="D275" s="76"/>
      <c r="E275" s="76"/>
      <c r="F275" s="76"/>
      <c r="G275" s="76"/>
      <c r="H275" s="76"/>
      <c r="I275" s="76"/>
      <c r="J275" s="76"/>
    </row>
    <row r="276" spans="3:10" x14ac:dyDescent="0.3">
      <c r="C276" s="76"/>
      <c r="D276" s="76"/>
      <c r="E276" s="76"/>
      <c r="F276" s="76"/>
      <c r="G276" s="76"/>
      <c r="H276" s="76"/>
      <c r="I276" s="76"/>
      <c r="J276" s="76"/>
    </row>
  </sheetData>
  <mergeCells count="4">
    <mergeCell ref="O3:W3"/>
    <mergeCell ref="O22:V22"/>
    <mergeCell ref="Y22:AG22"/>
    <mergeCell ref="O41:W41"/>
  </mergeCells>
  <conditionalFormatting sqref="P43:R43 T43:V43 P44:V5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253"/>
  <sheetViews>
    <sheetView zoomScale="25" zoomScaleNormal="25" workbookViewId="0">
      <selection activeCell="R7" sqref="R7:AD22"/>
    </sheetView>
  </sheetViews>
  <sheetFormatPr defaultColWidth="9.109375" defaultRowHeight="14.4" x14ac:dyDescent="0.3"/>
  <cols>
    <col min="1" max="1" width="19.88671875" style="88" bestFit="1" customWidth="1"/>
    <col min="2" max="2" width="24.33203125" style="88" bestFit="1" customWidth="1"/>
    <col min="3" max="17" width="9.109375" style="88"/>
    <col min="18" max="18" width="12.88671875" style="88" customWidth="1"/>
    <col min="19" max="30" width="11.5546875" style="88" customWidth="1"/>
    <col min="31" max="66" width="9.109375" style="88"/>
    <col min="67" max="67" width="10" style="88" bestFit="1" customWidth="1"/>
    <col min="68" max="68" width="11.33203125" style="88" bestFit="1" customWidth="1"/>
    <col min="69" max="69" width="10.88671875" style="88" bestFit="1" customWidth="1"/>
    <col min="70" max="70" width="11" style="88" bestFit="1" customWidth="1"/>
    <col min="71" max="71" width="10" style="88" bestFit="1" customWidth="1"/>
    <col min="72" max="72" width="11.33203125" style="88" bestFit="1" customWidth="1"/>
    <col min="73" max="73" width="9.6640625" style="88" bestFit="1" customWidth="1"/>
    <col min="74" max="74" width="9.33203125" style="88" bestFit="1" customWidth="1"/>
    <col min="75" max="75" width="10" style="88" bestFit="1" customWidth="1"/>
    <col min="76" max="76" width="9.44140625" style="88" bestFit="1" customWidth="1"/>
    <col min="77" max="77" width="11.88671875" style="88" bestFit="1" customWidth="1"/>
    <col min="78" max="16384" width="9.109375" style="88"/>
  </cols>
  <sheetData>
    <row r="2" spans="2:77" ht="15" x14ac:dyDescent="0.25">
      <c r="B2" s="87" t="s">
        <v>70</v>
      </c>
      <c r="C2" s="87">
        <v>1</v>
      </c>
    </row>
    <row r="3" spans="2:77" ht="15" x14ac:dyDescent="0.25">
      <c r="B3" s="87" t="s">
        <v>71</v>
      </c>
      <c r="C3" s="87" t="s">
        <v>69</v>
      </c>
    </row>
    <row r="4" spans="2:77" ht="15" x14ac:dyDescent="0.25">
      <c r="B4" s="87" t="s">
        <v>79</v>
      </c>
      <c r="C4" s="89">
        <v>0</v>
      </c>
    </row>
    <row r="5" spans="2:77" ht="15" x14ac:dyDescent="0.25">
      <c r="B5" s="87" t="s">
        <v>72</v>
      </c>
      <c r="C5" s="89">
        <v>0</v>
      </c>
    </row>
    <row r="6" spans="2:77" x14ac:dyDescent="0.3">
      <c r="B6" s="87" t="s">
        <v>88</v>
      </c>
      <c r="C6" s="89" t="s">
        <v>228</v>
      </c>
    </row>
    <row r="7" spans="2:77" ht="15.75" customHeight="1" x14ac:dyDescent="0.3">
      <c r="R7" s="503" t="s">
        <v>659</v>
      </c>
      <c r="S7" s="504"/>
      <c r="T7" s="504"/>
      <c r="U7" s="504"/>
      <c r="V7" s="504"/>
      <c r="W7" s="504"/>
      <c r="X7" s="504"/>
      <c r="Y7" s="504"/>
      <c r="Z7" s="504"/>
      <c r="AA7" s="504"/>
      <c r="AB7" s="504"/>
      <c r="AC7" s="504"/>
      <c r="AD7" s="505"/>
      <c r="BN7" s="88" t="s">
        <v>232</v>
      </c>
    </row>
    <row r="8" spans="2:77" ht="15.6" x14ac:dyDescent="0.3">
      <c r="B8" s="88" t="s">
        <v>167</v>
      </c>
      <c r="C8" s="88" t="s">
        <v>233</v>
      </c>
      <c r="R8" s="506" t="s">
        <v>660</v>
      </c>
      <c r="S8" s="508" t="s">
        <v>667</v>
      </c>
      <c r="T8" s="509"/>
      <c r="U8" s="509"/>
      <c r="V8" s="509"/>
      <c r="W8" s="509"/>
      <c r="X8" s="509"/>
      <c r="Y8" s="509"/>
      <c r="Z8" s="509"/>
      <c r="AA8" s="509"/>
      <c r="AB8" s="509"/>
      <c r="AC8" s="510"/>
      <c r="AD8" s="511" t="s">
        <v>168</v>
      </c>
      <c r="BN8" s="88" t="s">
        <v>90</v>
      </c>
      <c r="BO8" s="88" t="s">
        <v>234</v>
      </c>
      <c r="BY8" s="88" t="s">
        <v>168</v>
      </c>
    </row>
    <row r="9" spans="2:77" ht="15.6" x14ac:dyDescent="0.3">
      <c r="B9" s="88" t="s">
        <v>235</v>
      </c>
      <c r="C9" s="88" t="s">
        <v>236</v>
      </c>
      <c r="D9" s="88" t="s">
        <v>237</v>
      </c>
      <c r="E9" s="88" t="s">
        <v>238</v>
      </c>
      <c r="F9" s="88" t="s">
        <v>239</v>
      </c>
      <c r="G9" s="88" t="s">
        <v>240</v>
      </c>
      <c r="H9" s="88" t="s">
        <v>241</v>
      </c>
      <c r="I9" s="88" t="s">
        <v>242</v>
      </c>
      <c r="J9" s="88" t="s">
        <v>243</v>
      </c>
      <c r="K9" s="88" t="s">
        <v>244</v>
      </c>
      <c r="L9" s="88" t="s">
        <v>245</v>
      </c>
      <c r="M9" s="88" t="s">
        <v>246</v>
      </c>
      <c r="N9" s="88" t="s">
        <v>136</v>
      </c>
      <c r="R9" s="507" t="s">
        <v>247</v>
      </c>
      <c r="S9" s="90">
        <v>0</v>
      </c>
      <c r="T9" s="90" t="s">
        <v>249</v>
      </c>
      <c r="U9" s="90" t="s">
        <v>250</v>
      </c>
      <c r="V9" s="90" t="s">
        <v>251</v>
      </c>
      <c r="W9" s="90" t="s">
        <v>252</v>
      </c>
      <c r="X9" s="90" t="s">
        <v>253</v>
      </c>
      <c r="Y9" s="90" t="s">
        <v>661</v>
      </c>
      <c r="Z9" s="90" t="s">
        <v>662</v>
      </c>
      <c r="AA9" s="90" t="s">
        <v>663</v>
      </c>
      <c r="AB9" s="90" t="s">
        <v>664</v>
      </c>
      <c r="AC9" s="90" t="s">
        <v>681</v>
      </c>
      <c r="AD9" s="512" t="s">
        <v>168</v>
      </c>
      <c r="BO9" s="88" t="s">
        <v>248</v>
      </c>
      <c r="BP9" s="88" t="s">
        <v>249</v>
      </c>
      <c r="BQ9" s="88" t="s">
        <v>250</v>
      </c>
      <c r="BR9" s="88" t="s">
        <v>251</v>
      </c>
      <c r="BS9" s="88" t="s">
        <v>252</v>
      </c>
      <c r="BT9" s="88" t="s">
        <v>253</v>
      </c>
      <c r="BU9" s="88" t="s">
        <v>254</v>
      </c>
      <c r="BV9" s="88" t="s">
        <v>255</v>
      </c>
      <c r="BW9" s="88" t="s">
        <v>256</v>
      </c>
      <c r="BX9" s="88" t="s">
        <v>258</v>
      </c>
      <c r="BY9" s="88" t="s">
        <v>168</v>
      </c>
    </row>
    <row r="10" spans="2:77" ht="15.6" x14ac:dyDescent="0.3">
      <c r="B10" s="88" t="s">
        <v>114</v>
      </c>
      <c r="C10" s="91">
        <v>279</v>
      </c>
      <c r="D10" s="91">
        <v>293</v>
      </c>
      <c r="E10" s="91">
        <v>106</v>
      </c>
      <c r="F10" s="91">
        <v>154</v>
      </c>
      <c r="G10" s="91">
        <v>94</v>
      </c>
      <c r="H10" s="91">
        <v>131</v>
      </c>
      <c r="I10" s="91">
        <v>19</v>
      </c>
      <c r="J10" s="91">
        <v>17</v>
      </c>
      <c r="K10" s="91">
        <v>12</v>
      </c>
      <c r="L10" s="91">
        <v>5</v>
      </c>
      <c r="M10" s="91">
        <v>8</v>
      </c>
      <c r="N10" s="91">
        <v>1118</v>
      </c>
      <c r="R10" s="92" t="s">
        <v>115</v>
      </c>
      <c r="S10" s="93">
        <f>C10</f>
        <v>279</v>
      </c>
      <c r="T10" s="93">
        <f t="shared" ref="T10:AD22" si="0">D10</f>
        <v>293</v>
      </c>
      <c r="U10" s="93">
        <f t="shared" si="0"/>
        <v>106</v>
      </c>
      <c r="V10" s="93">
        <f t="shared" si="0"/>
        <v>154</v>
      </c>
      <c r="W10" s="93">
        <f t="shared" si="0"/>
        <v>94</v>
      </c>
      <c r="X10" s="93">
        <f t="shared" si="0"/>
        <v>131</v>
      </c>
      <c r="Y10" s="93">
        <f t="shared" si="0"/>
        <v>19</v>
      </c>
      <c r="Z10" s="93">
        <f t="shared" si="0"/>
        <v>17</v>
      </c>
      <c r="AA10" s="93">
        <f t="shared" si="0"/>
        <v>12</v>
      </c>
      <c r="AB10" s="93">
        <f t="shared" si="0"/>
        <v>5</v>
      </c>
      <c r="AC10" s="94">
        <f t="shared" si="0"/>
        <v>8</v>
      </c>
      <c r="AD10" s="95">
        <f t="shared" si="0"/>
        <v>1118</v>
      </c>
      <c r="AE10" s="96"/>
      <c r="BN10" s="88" t="s">
        <v>115</v>
      </c>
      <c r="BO10" s="97">
        <f t="shared" ref="BO10:BW22" si="1">S10</f>
        <v>279</v>
      </c>
      <c r="BP10" s="97">
        <f t="shared" si="1"/>
        <v>293</v>
      </c>
      <c r="BQ10" s="97">
        <f t="shared" si="1"/>
        <v>106</v>
      </c>
      <c r="BR10" s="97">
        <f t="shared" si="1"/>
        <v>154</v>
      </c>
      <c r="BS10" s="97">
        <f t="shared" si="1"/>
        <v>94</v>
      </c>
      <c r="BT10" s="97">
        <f t="shared" si="1"/>
        <v>131</v>
      </c>
      <c r="BU10" s="97">
        <f t="shared" si="1"/>
        <v>19</v>
      </c>
      <c r="BV10" s="97">
        <f t="shared" si="1"/>
        <v>17</v>
      </c>
      <c r="BW10" s="97">
        <f t="shared" si="1"/>
        <v>12</v>
      </c>
      <c r="BX10" s="97">
        <f>AB10+AC10</f>
        <v>13</v>
      </c>
      <c r="BY10" s="97">
        <f>AD10</f>
        <v>1118</v>
      </c>
    </row>
    <row r="11" spans="2:77" ht="15.6" x14ac:dyDescent="0.3">
      <c r="B11" s="88" t="s">
        <v>259</v>
      </c>
      <c r="C11" s="91">
        <v>42373</v>
      </c>
      <c r="D11" s="91">
        <v>46633</v>
      </c>
      <c r="E11" s="91">
        <v>17795</v>
      </c>
      <c r="F11" s="91">
        <v>27014</v>
      </c>
      <c r="G11" s="91">
        <v>19038</v>
      </c>
      <c r="H11" s="91">
        <v>30909</v>
      </c>
      <c r="I11" s="91">
        <v>8115</v>
      </c>
      <c r="J11" s="91">
        <v>5642</v>
      </c>
      <c r="K11" s="91">
        <v>4787</v>
      </c>
      <c r="L11" s="91">
        <v>2339</v>
      </c>
      <c r="M11" s="91">
        <v>6125</v>
      </c>
      <c r="N11" s="91">
        <v>210770</v>
      </c>
      <c r="R11" s="415">
        <v>0</v>
      </c>
      <c r="S11" s="99">
        <f t="shared" ref="S11:S22" si="2">C11</f>
        <v>42373</v>
      </c>
      <c r="T11" s="99">
        <f t="shared" si="0"/>
        <v>46633</v>
      </c>
      <c r="U11" s="99">
        <f t="shared" si="0"/>
        <v>17795</v>
      </c>
      <c r="V11" s="99">
        <f t="shared" si="0"/>
        <v>27014</v>
      </c>
      <c r="W11" s="99">
        <f t="shared" si="0"/>
        <v>19038</v>
      </c>
      <c r="X11" s="99">
        <f t="shared" si="0"/>
        <v>30909</v>
      </c>
      <c r="Y11" s="99">
        <f t="shared" si="0"/>
        <v>8115</v>
      </c>
      <c r="Z11" s="99">
        <f t="shared" si="0"/>
        <v>5642</v>
      </c>
      <c r="AA11" s="99">
        <f t="shared" si="0"/>
        <v>4787</v>
      </c>
      <c r="AB11" s="99">
        <f t="shared" si="0"/>
        <v>2339</v>
      </c>
      <c r="AC11" s="100">
        <f t="shared" si="0"/>
        <v>6125</v>
      </c>
      <c r="AD11" s="101">
        <f t="shared" si="0"/>
        <v>210770</v>
      </c>
      <c r="AE11" s="96"/>
      <c r="BN11" s="88" t="s">
        <v>248</v>
      </c>
      <c r="BO11" s="97">
        <f t="shared" si="1"/>
        <v>42373</v>
      </c>
      <c r="BP11" s="97">
        <f t="shared" si="1"/>
        <v>46633</v>
      </c>
      <c r="BQ11" s="97">
        <f t="shared" si="1"/>
        <v>17795</v>
      </c>
      <c r="BR11" s="97">
        <f t="shared" si="1"/>
        <v>27014</v>
      </c>
      <c r="BS11" s="97">
        <f t="shared" si="1"/>
        <v>19038</v>
      </c>
      <c r="BT11" s="97">
        <f t="shared" si="1"/>
        <v>30909</v>
      </c>
      <c r="BU11" s="97">
        <f t="shared" si="1"/>
        <v>8115</v>
      </c>
      <c r="BV11" s="97">
        <f t="shared" si="1"/>
        <v>5642</v>
      </c>
      <c r="BW11" s="97">
        <f t="shared" si="1"/>
        <v>4787</v>
      </c>
      <c r="BX11" s="97">
        <f t="shared" ref="BX11:BX22" si="3">AB11+AC11</f>
        <v>8464</v>
      </c>
      <c r="BY11" s="97">
        <f t="shared" ref="BY11:BY22" si="4">AD11</f>
        <v>210770</v>
      </c>
    </row>
    <row r="12" spans="2:77" ht="15.6" x14ac:dyDescent="0.3">
      <c r="B12" s="88" t="s">
        <v>260</v>
      </c>
      <c r="C12" s="91">
        <v>40088</v>
      </c>
      <c r="D12" s="91">
        <v>299638</v>
      </c>
      <c r="E12" s="91">
        <v>178522</v>
      </c>
      <c r="F12" s="91">
        <v>219761</v>
      </c>
      <c r="G12" s="91">
        <v>112758</v>
      </c>
      <c r="H12" s="91">
        <v>157433</v>
      </c>
      <c r="I12" s="91">
        <v>33770</v>
      </c>
      <c r="J12" s="91">
        <v>19417</v>
      </c>
      <c r="K12" s="91">
        <v>11584</v>
      </c>
      <c r="L12" s="91">
        <v>3470</v>
      </c>
      <c r="M12" s="91">
        <v>3321</v>
      </c>
      <c r="N12" s="91">
        <v>1079762</v>
      </c>
      <c r="R12" s="102" t="s">
        <v>261</v>
      </c>
      <c r="S12" s="103">
        <f t="shared" si="2"/>
        <v>40088</v>
      </c>
      <c r="T12" s="103">
        <f t="shared" si="0"/>
        <v>299638</v>
      </c>
      <c r="U12" s="103">
        <f t="shared" si="0"/>
        <v>178522</v>
      </c>
      <c r="V12" s="103">
        <f t="shared" si="0"/>
        <v>219761</v>
      </c>
      <c r="W12" s="103">
        <f t="shared" si="0"/>
        <v>112758</v>
      </c>
      <c r="X12" s="103">
        <f t="shared" si="0"/>
        <v>157433</v>
      </c>
      <c r="Y12" s="103">
        <f t="shared" si="0"/>
        <v>33770</v>
      </c>
      <c r="Z12" s="103">
        <f t="shared" si="0"/>
        <v>19417</v>
      </c>
      <c r="AA12" s="103">
        <f t="shared" si="0"/>
        <v>11584</v>
      </c>
      <c r="AB12" s="103">
        <f t="shared" si="0"/>
        <v>3470</v>
      </c>
      <c r="AC12" s="100">
        <f t="shared" si="0"/>
        <v>3321</v>
      </c>
      <c r="AD12" s="104">
        <f t="shared" si="0"/>
        <v>1079762</v>
      </c>
      <c r="BN12" s="88" t="s">
        <v>261</v>
      </c>
      <c r="BO12" s="97">
        <f t="shared" si="1"/>
        <v>40088</v>
      </c>
      <c r="BP12" s="97">
        <f t="shared" si="1"/>
        <v>299638</v>
      </c>
      <c r="BQ12" s="97">
        <f t="shared" si="1"/>
        <v>178522</v>
      </c>
      <c r="BR12" s="97">
        <f t="shared" si="1"/>
        <v>219761</v>
      </c>
      <c r="BS12" s="97">
        <f t="shared" si="1"/>
        <v>112758</v>
      </c>
      <c r="BT12" s="97">
        <f t="shared" si="1"/>
        <v>157433</v>
      </c>
      <c r="BU12" s="97">
        <f t="shared" si="1"/>
        <v>33770</v>
      </c>
      <c r="BV12" s="97">
        <f t="shared" si="1"/>
        <v>19417</v>
      </c>
      <c r="BW12" s="97">
        <f t="shared" si="1"/>
        <v>11584</v>
      </c>
      <c r="BX12" s="97">
        <f t="shared" si="3"/>
        <v>6791</v>
      </c>
      <c r="BY12" s="97">
        <f t="shared" si="4"/>
        <v>1079762</v>
      </c>
    </row>
    <row r="13" spans="2:77" ht="15.75" customHeight="1" x14ac:dyDescent="0.3">
      <c r="B13" s="88" t="s">
        <v>262</v>
      </c>
      <c r="C13" s="91">
        <v>548</v>
      </c>
      <c r="D13" s="91">
        <v>6256</v>
      </c>
      <c r="E13" s="91">
        <v>9149</v>
      </c>
      <c r="F13" s="91">
        <v>29159</v>
      </c>
      <c r="G13" s="91">
        <v>23095</v>
      </c>
      <c r="H13" s="91">
        <v>31364</v>
      </c>
      <c r="I13" s="91">
        <v>6607</v>
      </c>
      <c r="J13" s="91">
        <v>4065</v>
      </c>
      <c r="K13" s="91">
        <v>2789</v>
      </c>
      <c r="L13" s="91">
        <v>969</v>
      </c>
      <c r="M13" s="91">
        <v>812</v>
      </c>
      <c r="N13" s="91">
        <v>114813</v>
      </c>
      <c r="R13" s="98" t="s">
        <v>252</v>
      </c>
      <c r="S13" s="99">
        <f t="shared" si="2"/>
        <v>548</v>
      </c>
      <c r="T13" s="99">
        <f t="shared" si="0"/>
        <v>6256</v>
      </c>
      <c r="U13" s="99">
        <f t="shared" si="0"/>
        <v>9149</v>
      </c>
      <c r="V13" s="99">
        <f t="shared" si="0"/>
        <v>29159</v>
      </c>
      <c r="W13" s="99">
        <f t="shared" si="0"/>
        <v>23095</v>
      </c>
      <c r="X13" s="99">
        <f t="shared" si="0"/>
        <v>31364</v>
      </c>
      <c r="Y13" s="99">
        <f t="shared" si="0"/>
        <v>6607</v>
      </c>
      <c r="Z13" s="99">
        <f t="shared" si="0"/>
        <v>4065</v>
      </c>
      <c r="AA13" s="99">
        <f t="shared" si="0"/>
        <v>2789</v>
      </c>
      <c r="AB13" s="99">
        <f t="shared" si="0"/>
        <v>969</v>
      </c>
      <c r="AC13" s="100">
        <f t="shared" si="0"/>
        <v>812</v>
      </c>
      <c r="AD13" s="101">
        <f t="shared" si="0"/>
        <v>114813</v>
      </c>
      <c r="BN13" s="88" t="s">
        <v>252</v>
      </c>
      <c r="BO13" s="97">
        <f t="shared" si="1"/>
        <v>548</v>
      </c>
      <c r="BP13" s="97">
        <f t="shared" si="1"/>
        <v>6256</v>
      </c>
      <c r="BQ13" s="97">
        <f t="shared" si="1"/>
        <v>9149</v>
      </c>
      <c r="BR13" s="97">
        <f t="shared" si="1"/>
        <v>29159</v>
      </c>
      <c r="BS13" s="97">
        <f t="shared" si="1"/>
        <v>23095</v>
      </c>
      <c r="BT13" s="97">
        <f t="shared" si="1"/>
        <v>31364</v>
      </c>
      <c r="BU13" s="97">
        <f t="shared" si="1"/>
        <v>6607</v>
      </c>
      <c r="BV13" s="97">
        <f t="shared" si="1"/>
        <v>4065</v>
      </c>
      <c r="BW13" s="97">
        <f t="shared" si="1"/>
        <v>2789</v>
      </c>
      <c r="BX13" s="97">
        <f t="shared" si="3"/>
        <v>1781</v>
      </c>
      <c r="BY13" s="97">
        <f t="shared" si="4"/>
        <v>114813</v>
      </c>
    </row>
    <row r="14" spans="2:77" ht="15.75" customHeight="1" x14ac:dyDescent="0.3">
      <c r="B14" s="88" t="s">
        <v>263</v>
      </c>
      <c r="C14" s="91">
        <v>340</v>
      </c>
      <c r="D14" s="91">
        <v>3022</v>
      </c>
      <c r="E14" s="91">
        <v>3302</v>
      </c>
      <c r="F14" s="91">
        <v>13075</v>
      </c>
      <c r="G14" s="91">
        <v>12110</v>
      </c>
      <c r="H14" s="91">
        <v>29006</v>
      </c>
      <c r="I14" s="91">
        <v>6648</v>
      </c>
      <c r="J14" s="91">
        <v>4286</v>
      </c>
      <c r="K14" s="91">
        <v>2930</v>
      </c>
      <c r="L14" s="91">
        <v>1173</v>
      </c>
      <c r="M14" s="91">
        <v>1023</v>
      </c>
      <c r="N14" s="91">
        <v>76915</v>
      </c>
      <c r="R14" s="102" t="s">
        <v>264</v>
      </c>
      <c r="S14" s="103">
        <f t="shared" si="2"/>
        <v>340</v>
      </c>
      <c r="T14" s="103">
        <f t="shared" si="0"/>
        <v>3022</v>
      </c>
      <c r="U14" s="103">
        <f t="shared" si="0"/>
        <v>3302</v>
      </c>
      <c r="V14" s="103">
        <f t="shared" si="0"/>
        <v>13075</v>
      </c>
      <c r="W14" s="103">
        <f t="shared" si="0"/>
        <v>12110</v>
      </c>
      <c r="X14" s="103">
        <f t="shared" si="0"/>
        <v>29006</v>
      </c>
      <c r="Y14" s="103">
        <f t="shared" si="0"/>
        <v>6648</v>
      </c>
      <c r="Z14" s="103">
        <f t="shared" si="0"/>
        <v>4286</v>
      </c>
      <c r="AA14" s="103">
        <f t="shared" si="0"/>
        <v>2930</v>
      </c>
      <c r="AB14" s="103">
        <f t="shared" si="0"/>
        <v>1173</v>
      </c>
      <c r="AC14" s="100">
        <f t="shared" si="0"/>
        <v>1023</v>
      </c>
      <c r="AD14" s="104">
        <f t="shared" si="0"/>
        <v>76915</v>
      </c>
      <c r="BN14" s="88" t="s">
        <v>264</v>
      </c>
      <c r="BO14" s="97">
        <f t="shared" si="1"/>
        <v>340</v>
      </c>
      <c r="BP14" s="97">
        <f t="shared" si="1"/>
        <v>3022</v>
      </c>
      <c r="BQ14" s="97">
        <f t="shared" si="1"/>
        <v>3302</v>
      </c>
      <c r="BR14" s="97">
        <f t="shared" si="1"/>
        <v>13075</v>
      </c>
      <c r="BS14" s="97">
        <f t="shared" si="1"/>
        <v>12110</v>
      </c>
      <c r="BT14" s="97">
        <f t="shared" si="1"/>
        <v>29006</v>
      </c>
      <c r="BU14" s="97">
        <f t="shared" si="1"/>
        <v>6648</v>
      </c>
      <c r="BV14" s="97">
        <f t="shared" si="1"/>
        <v>4286</v>
      </c>
      <c r="BW14" s="97">
        <f t="shared" si="1"/>
        <v>2930</v>
      </c>
      <c r="BX14" s="97">
        <f t="shared" si="3"/>
        <v>2196</v>
      </c>
      <c r="BY14" s="97">
        <f t="shared" si="4"/>
        <v>76915</v>
      </c>
    </row>
    <row r="15" spans="2:77" ht="15.75" customHeight="1" x14ac:dyDescent="0.3">
      <c r="B15" s="88" t="s">
        <v>265</v>
      </c>
      <c r="C15" s="91">
        <v>160</v>
      </c>
      <c r="D15" s="91">
        <v>1545</v>
      </c>
      <c r="E15" s="91">
        <v>1242</v>
      </c>
      <c r="F15" s="91">
        <v>4850</v>
      </c>
      <c r="G15" s="91">
        <v>6200</v>
      </c>
      <c r="H15" s="91">
        <v>23198</v>
      </c>
      <c r="I15" s="91">
        <v>8443</v>
      </c>
      <c r="J15" s="91">
        <v>5420</v>
      </c>
      <c r="K15" s="91">
        <v>3985</v>
      </c>
      <c r="L15" s="91">
        <v>1588</v>
      </c>
      <c r="M15" s="91">
        <v>1732</v>
      </c>
      <c r="N15" s="91">
        <v>58363</v>
      </c>
      <c r="R15" s="98" t="s">
        <v>266</v>
      </c>
      <c r="S15" s="99">
        <f t="shared" si="2"/>
        <v>160</v>
      </c>
      <c r="T15" s="99">
        <f t="shared" si="0"/>
        <v>1545</v>
      </c>
      <c r="U15" s="99">
        <f t="shared" si="0"/>
        <v>1242</v>
      </c>
      <c r="V15" s="99">
        <f t="shared" si="0"/>
        <v>4850</v>
      </c>
      <c r="W15" s="99">
        <f t="shared" si="0"/>
        <v>6200</v>
      </c>
      <c r="X15" s="99">
        <f t="shared" si="0"/>
        <v>23198</v>
      </c>
      <c r="Y15" s="99">
        <f t="shared" si="0"/>
        <v>8443</v>
      </c>
      <c r="Z15" s="99">
        <f t="shared" si="0"/>
        <v>5420</v>
      </c>
      <c r="AA15" s="99">
        <f t="shared" si="0"/>
        <v>3985</v>
      </c>
      <c r="AB15" s="99">
        <f t="shared" si="0"/>
        <v>1588</v>
      </c>
      <c r="AC15" s="100">
        <f t="shared" si="0"/>
        <v>1732</v>
      </c>
      <c r="AD15" s="101">
        <f t="shared" si="0"/>
        <v>58363</v>
      </c>
      <c r="BN15" s="88" t="s">
        <v>266</v>
      </c>
      <c r="BO15" s="97">
        <f t="shared" si="1"/>
        <v>160</v>
      </c>
      <c r="BP15" s="97">
        <f t="shared" si="1"/>
        <v>1545</v>
      </c>
      <c r="BQ15" s="97">
        <f t="shared" si="1"/>
        <v>1242</v>
      </c>
      <c r="BR15" s="97">
        <f t="shared" si="1"/>
        <v>4850</v>
      </c>
      <c r="BS15" s="97">
        <f t="shared" si="1"/>
        <v>6200</v>
      </c>
      <c r="BT15" s="97">
        <f t="shared" si="1"/>
        <v>23198</v>
      </c>
      <c r="BU15" s="97">
        <f t="shared" si="1"/>
        <v>8443</v>
      </c>
      <c r="BV15" s="97">
        <f t="shared" si="1"/>
        <v>5420</v>
      </c>
      <c r="BW15" s="97">
        <f t="shared" si="1"/>
        <v>3985</v>
      </c>
      <c r="BX15" s="97">
        <f t="shared" si="3"/>
        <v>3320</v>
      </c>
      <c r="BY15" s="97">
        <f t="shared" si="4"/>
        <v>58363</v>
      </c>
    </row>
    <row r="16" spans="2:77" ht="15.75" customHeight="1" x14ac:dyDescent="0.3">
      <c r="B16" s="88" t="s">
        <v>267</v>
      </c>
      <c r="C16" s="91">
        <v>64</v>
      </c>
      <c r="D16" s="91">
        <v>381</v>
      </c>
      <c r="E16" s="91">
        <v>209</v>
      </c>
      <c r="F16" s="91">
        <v>718</v>
      </c>
      <c r="G16" s="91">
        <v>1123</v>
      </c>
      <c r="H16" s="91">
        <v>5901</v>
      </c>
      <c r="I16" s="91">
        <v>4530</v>
      </c>
      <c r="J16" s="91">
        <v>3542</v>
      </c>
      <c r="K16" s="91">
        <v>2717</v>
      </c>
      <c r="L16" s="91">
        <v>1217</v>
      </c>
      <c r="M16" s="91">
        <v>1520</v>
      </c>
      <c r="N16" s="91">
        <v>21922</v>
      </c>
      <c r="R16" s="102" t="s">
        <v>661</v>
      </c>
      <c r="S16" s="103">
        <f t="shared" si="2"/>
        <v>64</v>
      </c>
      <c r="T16" s="103">
        <f t="shared" si="0"/>
        <v>381</v>
      </c>
      <c r="U16" s="103">
        <f t="shared" si="0"/>
        <v>209</v>
      </c>
      <c r="V16" s="103">
        <f t="shared" si="0"/>
        <v>718</v>
      </c>
      <c r="W16" s="103">
        <f t="shared" si="0"/>
        <v>1123</v>
      </c>
      <c r="X16" s="103">
        <f t="shared" si="0"/>
        <v>5901</v>
      </c>
      <c r="Y16" s="103">
        <f t="shared" si="0"/>
        <v>4530</v>
      </c>
      <c r="Z16" s="103">
        <f t="shared" si="0"/>
        <v>3542</v>
      </c>
      <c r="AA16" s="103">
        <f t="shared" si="0"/>
        <v>2717</v>
      </c>
      <c r="AB16" s="103">
        <f t="shared" si="0"/>
        <v>1217</v>
      </c>
      <c r="AC16" s="100">
        <f t="shared" si="0"/>
        <v>1520</v>
      </c>
      <c r="AD16" s="104">
        <f t="shared" si="0"/>
        <v>21922</v>
      </c>
      <c r="BN16" s="88" t="s">
        <v>268</v>
      </c>
      <c r="BO16" s="97">
        <f t="shared" si="1"/>
        <v>64</v>
      </c>
      <c r="BP16" s="97">
        <f t="shared" si="1"/>
        <v>381</v>
      </c>
      <c r="BQ16" s="97">
        <f t="shared" si="1"/>
        <v>209</v>
      </c>
      <c r="BR16" s="97">
        <f t="shared" si="1"/>
        <v>718</v>
      </c>
      <c r="BS16" s="97">
        <f t="shared" si="1"/>
        <v>1123</v>
      </c>
      <c r="BT16" s="97">
        <f t="shared" si="1"/>
        <v>5901</v>
      </c>
      <c r="BU16" s="97">
        <f t="shared" si="1"/>
        <v>4530</v>
      </c>
      <c r="BV16" s="97">
        <f t="shared" si="1"/>
        <v>3542</v>
      </c>
      <c r="BW16" s="97">
        <f t="shared" si="1"/>
        <v>2717</v>
      </c>
      <c r="BX16" s="97">
        <f t="shared" si="3"/>
        <v>2737</v>
      </c>
      <c r="BY16" s="97">
        <f t="shared" si="4"/>
        <v>21922</v>
      </c>
    </row>
    <row r="17" spans="1:77" ht="15.75" customHeight="1" x14ac:dyDescent="0.3">
      <c r="B17" s="88" t="s">
        <v>269</v>
      </c>
      <c r="C17" s="91">
        <v>33</v>
      </c>
      <c r="D17" s="91">
        <v>174</v>
      </c>
      <c r="E17" s="91">
        <v>92</v>
      </c>
      <c r="F17" s="91">
        <v>204</v>
      </c>
      <c r="G17" s="91">
        <v>295</v>
      </c>
      <c r="H17" s="91">
        <v>1828</v>
      </c>
      <c r="I17" s="91">
        <v>1542</v>
      </c>
      <c r="J17" s="91">
        <v>2361</v>
      </c>
      <c r="K17" s="91">
        <v>2276</v>
      </c>
      <c r="L17" s="91">
        <v>1081</v>
      </c>
      <c r="M17" s="91">
        <v>1755</v>
      </c>
      <c r="N17" s="91">
        <v>11641</v>
      </c>
      <c r="R17" s="98" t="s">
        <v>662</v>
      </c>
      <c r="S17" s="99">
        <f t="shared" si="2"/>
        <v>33</v>
      </c>
      <c r="T17" s="99">
        <f t="shared" si="0"/>
        <v>174</v>
      </c>
      <c r="U17" s="99">
        <f t="shared" si="0"/>
        <v>92</v>
      </c>
      <c r="V17" s="99">
        <f t="shared" si="0"/>
        <v>204</v>
      </c>
      <c r="W17" s="99">
        <f t="shared" si="0"/>
        <v>295</v>
      </c>
      <c r="X17" s="99">
        <f t="shared" si="0"/>
        <v>1828</v>
      </c>
      <c r="Y17" s="99">
        <f t="shared" si="0"/>
        <v>1542</v>
      </c>
      <c r="Z17" s="99">
        <f t="shared" si="0"/>
        <v>2361</v>
      </c>
      <c r="AA17" s="99">
        <f t="shared" si="0"/>
        <v>2276</v>
      </c>
      <c r="AB17" s="99">
        <f t="shared" si="0"/>
        <v>1081</v>
      </c>
      <c r="AC17" s="100">
        <f t="shared" si="0"/>
        <v>1755</v>
      </c>
      <c r="AD17" s="101">
        <f t="shared" si="0"/>
        <v>11641</v>
      </c>
      <c r="BN17" s="88" t="s">
        <v>255</v>
      </c>
      <c r="BO17" s="97">
        <f t="shared" si="1"/>
        <v>33</v>
      </c>
      <c r="BP17" s="97">
        <f t="shared" si="1"/>
        <v>174</v>
      </c>
      <c r="BQ17" s="97">
        <f t="shared" si="1"/>
        <v>92</v>
      </c>
      <c r="BR17" s="97">
        <f t="shared" si="1"/>
        <v>204</v>
      </c>
      <c r="BS17" s="97">
        <f t="shared" si="1"/>
        <v>295</v>
      </c>
      <c r="BT17" s="97">
        <f t="shared" si="1"/>
        <v>1828</v>
      </c>
      <c r="BU17" s="97">
        <f t="shared" si="1"/>
        <v>1542</v>
      </c>
      <c r="BV17" s="97">
        <f t="shared" si="1"/>
        <v>2361</v>
      </c>
      <c r="BW17" s="97">
        <f t="shared" si="1"/>
        <v>2276</v>
      </c>
      <c r="BX17" s="97">
        <f t="shared" si="3"/>
        <v>2836</v>
      </c>
      <c r="BY17" s="97">
        <f t="shared" si="4"/>
        <v>11641</v>
      </c>
    </row>
    <row r="18" spans="1:77" ht="15.75" customHeight="1" x14ac:dyDescent="0.3">
      <c r="B18" s="88" t="s">
        <v>270</v>
      </c>
      <c r="C18" s="91">
        <v>17</v>
      </c>
      <c r="D18" s="91">
        <v>55</v>
      </c>
      <c r="E18" s="91">
        <v>42</v>
      </c>
      <c r="F18" s="91">
        <v>54</v>
      </c>
      <c r="G18" s="91">
        <v>80</v>
      </c>
      <c r="H18" s="91">
        <v>425</v>
      </c>
      <c r="I18" s="91">
        <v>456</v>
      </c>
      <c r="J18" s="91">
        <v>727</v>
      </c>
      <c r="K18" s="91">
        <v>1621</v>
      </c>
      <c r="L18" s="91">
        <v>1063</v>
      </c>
      <c r="M18" s="91">
        <v>2126</v>
      </c>
      <c r="N18" s="91">
        <v>6666</v>
      </c>
      <c r="R18" s="102" t="s">
        <v>663</v>
      </c>
      <c r="S18" s="103">
        <f t="shared" si="2"/>
        <v>17</v>
      </c>
      <c r="T18" s="103">
        <f t="shared" si="0"/>
        <v>55</v>
      </c>
      <c r="U18" s="103">
        <f t="shared" si="0"/>
        <v>42</v>
      </c>
      <c r="V18" s="103">
        <f t="shared" si="0"/>
        <v>54</v>
      </c>
      <c r="W18" s="103">
        <f t="shared" si="0"/>
        <v>80</v>
      </c>
      <c r="X18" s="103">
        <f t="shared" si="0"/>
        <v>425</v>
      </c>
      <c r="Y18" s="103">
        <f t="shared" si="0"/>
        <v>456</v>
      </c>
      <c r="Z18" s="103">
        <f t="shared" si="0"/>
        <v>727</v>
      </c>
      <c r="AA18" s="103">
        <f t="shared" si="0"/>
        <v>1621</v>
      </c>
      <c r="AB18" s="103">
        <f t="shared" si="0"/>
        <v>1063</v>
      </c>
      <c r="AC18" s="100">
        <f t="shared" si="0"/>
        <v>2126</v>
      </c>
      <c r="AD18" s="104">
        <f t="shared" si="0"/>
        <v>6666</v>
      </c>
      <c r="BN18" s="88" t="s">
        <v>256</v>
      </c>
      <c r="BO18" s="97">
        <f t="shared" si="1"/>
        <v>17</v>
      </c>
      <c r="BP18" s="97">
        <f t="shared" si="1"/>
        <v>55</v>
      </c>
      <c r="BQ18" s="97">
        <f t="shared" si="1"/>
        <v>42</v>
      </c>
      <c r="BR18" s="97">
        <f t="shared" si="1"/>
        <v>54</v>
      </c>
      <c r="BS18" s="97">
        <f t="shared" si="1"/>
        <v>80</v>
      </c>
      <c r="BT18" s="97">
        <f t="shared" si="1"/>
        <v>425</v>
      </c>
      <c r="BU18" s="97">
        <f t="shared" si="1"/>
        <v>456</v>
      </c>
      <c r="BV18" s="97">
        <f t="shared" si="1"/>
        <v>727</v>
      </c>
      <c r="BW18" s="97">
        <f t="shared" si="1"/>
        <v>1621</v>
      </c>
      <c r="BX18" s="97">
        <f t="shared" si="3"/>
        <v>3189</v>
      </c>
      <c r="BY18" s="97">
        <f t="shared" si="4"/>
        <v>6666</v>
      </c>
    </row>
    <row r="19" spans="1:77" ht="15.75" customHeight="1" x14ac:dyDescent="0.3">
      <c r="B19" s="88" t="s">
        <v>271</v>
      </c>
      <c r="C19" s="91">
        <v>11</v>
      </c>
      <c r="D19" s="91">
        <v>8</v>
      </c>
      <c r="E19" s="91">
        <v>4</v>
      </c>
      <c r="F19" s="91">
        <v>13</v>
      </c>
      <c r="G19" s="91">
        <v>7</v>
      </c>
      <c r="H19" s="91">
        <v>47</v>
      </c>
      <c r="I19" s="91">
        <v>54</v>
      </c>
      <c r="J19" s="91">
        <v>111</v>
      </c>
      <c r="K19" s="91">
        <v>245</v>
      </c>
      <c r="L19" s="91">
        <v>390</v>
      </c>
      <c r="M19" s="91">
        <v>1315</v>
      </c>
      <c r="N19" s="91">
        <v>2205</v>
      </c>
      <c r="R19" s="98" t="s">
        <v>664</v>
      </c>
      <c r="S19" s="99">
        <f t="shared" si="2"/>
        <v>11</v>
      </c>
      <c r="T19" s="99">
        <f t="shared" si="0"/>
        <v>8</v>
      </c>
      <c r="U19" s="99">
        <f t="shared" si="0"/>
        <v>4</v>
      </c>
      <c r="V19" s="99">
        <f t="shared" si="0"/>
        <v>13</v>
      </c>
      <c r="W19" s="99">
        <f t="shared" si="0"/>
        <v>7</v>
      </c>
      <c r="X19" s="99">
        <f t="shared" si="0"/>
        <v>47</v>
      </c>
      <c r="Y19" s="99">
        <f t="shared" si="0"/>
        <v>54</v>
      </c>
      <c r="Z19" s="99">
        <f t="shared" si="0"/>
        <v>111</v>
      </c>
      <c r="AA19" s="99">
        <f t="shared" si="0"/>
        <v>245</v>
      </c>
      <c r="AB19" s="99">
        <f t="shared" si="0"/>
        <v>390</v>
      </c>
      <c r="AC19" s="100">
        <f t="shared" si="0"/>
        <v>1315</v>
      </c>
      <c r="AD19" s="101">
        <f t="shared" si="0"/>
        <v>2205</v>
      </c>
      <c r="BN19" s="88" t="s">
        <v>257</v>
      </c>
      <c r="BO19" s="97">
        <f t="shared" si="1"/>
        <v>11</v>
      </c>
      <c r="BP19" s="97">
        <f t="shared" si="1"/>
        <v>8</v>
      </c>
      <c r="BQ19" s="97">
        <f t="shared" si="1"/>
        <v>4</v>
      </c>
      <c r="BR19" s="97">
        <f t="shared" si="1"/>
        <v>13</v>
      </c>
      <c r="BS19" s="97">
        <f t="shared" si="1"/>
        <v>7</v>
      </c>
      <c r="BT19" s="97">
        <f t="shared" si="1"/>
        <v>47</v>
      </c>
      <c r="BU19" s="97">
        <f t="shared" si="1"/>
        <v>54</v>
      </c>
      <c r="BV19" s="97">
        <f t="shared" si="1"/>
        <v>111</v>
      </c>
      <c r="BW19" s="97">
        <f t="shared" si="1"/>
        <v>245</v>
      </c>
      <c r="BX19" s="97">
        <f t="shared" si="3"/>
        <v>1705</v>
      </c>
      <c r="BY19" s="97">
        <f t="shared" si="4"/>
        <v>2205</v>
      </c>
    </row>
    <row r="20" spans="1:77" ht="15.75" customHeight="1" x14ac:dyDescent="0.3">
      <c r="B20" s="88" t="s">
        <v>272</v>
      </c>
      <c r="C20" s="91">
        <v>5</v>
      </c>
      <c r="D20" s="91">
        <v>2</v>
      </c>
      <c r="E20" s="91">
        <v>2</v>
      </c>
      <c r="F20" s="91">
        <v>4</v>
      </c>
      <c r="G20" s="91">
        <v>5</v>
      </c>
      <c r="H20" s="91">
        <v>12</v>
      </c>
      <c r="I20" s="91">
        <v>13</v>
      </c>
      <c r="J20" s="91">
        <v>20</v>
      </c>
      <c r="K20" s="91">
        <v>52</v>
      </c>
      <c r="L20" s="91">
        <v>86</v>
      </c>
      <c r="M20" s="91">
        <v>920</v>
      </c>
      <c r="N20" s="91">
        <v>1121</v>
      </c>
      <c r="R20" s="102" t="s">
        <v>665</v>
      </c>
      <c r="S20" s="103">
        <f t="shared" si="2"/>
        <v>5</v>
      </c>
      <c r="T20" s="103">
        <f t="shared" si="0"/>
        <v>2</v>
      </c>
      <c r="U20" s="103">
        <f t="shared" si="0"/>
        <v>2</v>
      </c>
      <c r="V20" s="103">
        <f t="shared" si="0"/>
        <v>4</v>
      </c>
      <c r="W20" s="103">
        <f t="shared" si="0"/>
        <v>5</v>
      </c>
      <c r="X20" s="103">
        <f t="shared" si="0"/>
        <v>12</v>
      </c>
      <c r="Y20" s="103">
        <f t="shared" si="0"/>
        <v>13</v>
      </c>
      <c r="Z20" s="103">
        <f t="shared" si="0"/>
        <v>20</v>
      </c>
      <c r="AA20" s="103">
        <f t="shared" si="0"/>
        <v>52</v>
      </c>
      <c r="AB20" s="103">
        <f t="shared" si="0"/>
        <v>86</v>
      </c>
      <c r="AC20" s="105">
        <f t="shared" si="0"/>
        <v>920</v>
      </c>
      <c r="AD20" s="104">
        <f t="shared" si="0"/>
        <v>1121</v>
      </c>
      <c r="BN20" s="88" t="s">
        <v>273</v>
      </c>
      <c r="BO20" s="97">
        <f t="shared" si="1"/>
        <v>5</v>
      </c>
      <c r="BP20" s="97">
        <f t="shared" si="1"/>
        <v>2</v>
      </c>
      <c r="BQ20" s="97">
        <f t="shared" si="1"/>
        <v>2</v>
      </c>
      <c r="BR20" s="97">
        <f t="shared" si="1"/>
        <v>4</v>
      </c>
      <c r="BS20" s="97">
        <f t="shared" si="1"/>
        <v>5</v>
      </c>
      <c r="BT20" s="97">
        <f t="shared" si="1"/>
        <v>12</v>
      </c>
      <c r="BU20" s="97">
        <f t="shared" si="1"/>
        <v>13</v>
      </c>
      <c r="BV20" s="97">
        <f t="shared" si="1"/>
        <v>20</v>
      </c>
      <c r="BW20" s="97">
        <f t="shared" si="1"/>
        <v>52</v>
      </c>
      <c r="BX20" s="97">
        <f t="shared" si="3"/>
        <v>1006</v>
      </c>
      <c r="BY20" s="97">
        <f t="shared" si="4"/>
        <v>1121</v>
      </c>
    </row>
    <row r="21" spans="1:77" ht="15.75" customHeight="1" x14ac:dyDescent="0.3">
      <c r="B21" s="88" t="s">
        <v>274</v>
      </c>
      <c r="C21" s="91">
        <v>10</v>
      </c>
      <c r="D21" s="91">
        <v>3</v>
      </c>
      <c r="E21" s="91">
        <v>1</v>
      </c>
      <c r="F21" s="91">
        <v>2</v>
      </c>
      <c r="G21" s="91">
        <v>7</v>
      </c>
      <c r="H21" s="91">
        <v>9</v>
      </c>
      <c r="I21" s="91">
        <v>3</v>
      </c>
      <c r="J21" s="91">
        <v>8</v>
      </c>
      <c r="K21" s="91">
        <v>22</v>
      </c>
      <c r="L21" s="91">
        <v>27</v>
      </c>
      <c r="M21" s="91">
        <v>1018</v>
      </c>
      <c r="N21" s="91">
        <v>1110</v>
      </c>
      <c r="R21" s="102" t="s">
        <v>680</v>
      </c>
      <c r="S21" s="103">
        <f t="shared" si="2"/>
        <v>10</v>
      </c>
      <c r="T21" s="103">
        <f t="shared" si="0"/>
        <v>3</v>
      </c>
      <c r="U21" s="103">
        <f t="shared" si="0"/>
        <v>1</v>
      </c>
      <c r="V21" s="103">
        <f t="shared" si="0"/>
        <v>2</v>
      </c>
      <c r="W21" s="103">
        <f t="shared" si="0"/>
        <v>7</v>
      </c>
      <c r="X21" s="103">
        <f t="shared" si="0"/>
        <v>9</v>
      </c>
      <c r="Y21" s="103">
        <f t="shared" si="0"/>
        <v>3</v>
      </c>
      <c r="Z21" s="103">
        <f t="shared" si="0"/>
        <v>8</v>
      </c>
      <c r="AA21" s="103">
        <f t="shared" si="0"/>
        <v>22</v>
      </c>
      <c r="AB21" s="103">
        <f t="shared" si="0"/>
        <v>27</v>
      </c>
      <c r="AC21" s="105">
        <f t="shared" si="0"/>
        <v>1018</v>
      </c>
      <c r="AD21" s="104">
        <f t="shared" si="0"/>
        <v>1110</v>
      </c>
      <c r="BN21" s="88" t="s">
        <v>275</v>
      </c>
      <c r="BO21" s="97">
        <f t="shared" si="1"/>
        <v>10</v>
      </c>
      <c r="BP21" s="97">
        <f t="shared" si="1"/>
        <v>3</v>
      </c>
      <c r="BQ21" s="97">
        <f t="shared" si="1"/>
        <v>1</v>
      </c>
      <c r="BR21" s="97">
        <f t="shared" si="1"/>
        <v>2</v>
      </c>
      <c r="BS21" s="97">
        <f t="shared" si="1"/>
        <v>7</v>
      </c>
      <c r="BT21" s="97">
        <f t="shared" si="1"/>
        <v>9</v>
      </c>
      <c r="BU21" s="97">
        <f t="shared" si="1"/>
        <v>3</v>
      </c>
      <c r="BV21" s="97">
        <f t="shared" si="1"/>
        <v>8</v>
      </c>
      <c r="BW21" s="97">
        <f t="shared" si="1"/>
        <v>22</v>
      </c>
      <c r="BX21" s="97">
        <f t="shared" si="3"/>
        <v>1045</v>
      </c>
      <c r="BY21" s="97">
        <f t="shared" si="4"/>
        <v>1110</v>
      </c>
    </row>
    <row r="22" spans="1:77" ht="15.75" customHeight="1" x14ac:dyDescent="0.3">
      <c r="B22" s="88" t="s">
        <v>136</v>
      </c>
      <c r="C22" s="91">
        <v>83928</v>
      </c>
      <c r="D22" s="91">
        <v>358010</v>
      </c>
      <c r="E22" s="91">
        <v>210466</v>
      </c>
      <c r="F22" s="91">
        <v>295008</v>
      </c>
      <c r="G22" s="91">
        <v>174812</v>
      </c>
      <c r="H22" s="91">
        <v>280263</v>
      </c>
      <c r="I22" s="91">
        <v>70200</v>
      </c>
      <c r="J22" s="91">
        <v>45616</v>
      </c>
      <c r="K22" s="91">
        <v>33020</v>
      </c>
      <c r="L22" s="91">
        <v>13408</v>
      </c>
      <c r="M22" s="91">
        <v>21675</v>
      </c>
      <c r="N22" s="91">
        <v>1586406</v>
      </c>
      <c r="R22" s="106" t="s">
        <v>168</v>
      </c>
      <c r="S22" s="107">
        <f t="shared" si="2"/>
        <v>83928</v>
      </c>
      <c r="T22" s="107">
        <f t="shared" si="0"/>
        <v>358010</v>
      </c>
      <c r="U22" s="107">
        <f t="shared" si="0"/>
        <v>210466</v>
      </c>
      <c r="V22" s="107">
        <f t="shared" si="0"/>
        <v>295008</v>
      </c>
      <c r="W22" s="107">
        <f t="shared" si="0"/>
        <v>174812</v>
      </c>
      <c r="X22" s="107">
        <f t="shared" si="0"/>
        <v>280263</v>
      </c>
      <c r="Y22" s="107">
        <f t="shared" si="0"/>
        <v>70200</v>
      </c>
      <c r="Z22" s="107">
        <f t="shared" si="0"/>
        <v>45616</v>
      </c>
      <c r="AA22" s="107">
        <f t="shared" si="0"/>
        <v>33020</v>
      </c>
      <c r="AB22" s="107">
        <f t="shared" si="0"/>
        <v>13408</v>
      </c>
      <c r="AC22" s="107">
        <f t="shared" si="0"/>
        <v>21675</v>
      </c>
      <c r="AD22" s="107">
        <f t="shared" si="0"/>
        <v>1586406</v>
      </c>
      <c r="BN22" s="88" t="s">
        <v>168</v>
      </c>
      <c r="BO22" s="97">
        <f t="shared" si="1"/>
        <v>83928</v>
      </c>
      <c r="BP22" s="97">
        <f t="shared" si="1"/>
        <v>358010</v>
      </c>
      <c r="BQ22" s="97">
        <f t="shared" si="1"/>
        <v>210466</v>
      </c>
      <c r="BR22" s="97">
        <f t="shared" si="1"/>
        <v>295008</v>
      </c>
      <c r="BS22" s="97">
        <f t="shared" si="1"/>
        <v>174812</v>
      </c>
      <c r="BT22" s="97">
        <f t="shared" si="1"/>
        <v>280263</v>
      </c>
      <c r="BU22" s="97">
        <f t="shared" si="1"/>
        <v>70200</v>
      </c>
      <c r="BV22" s="97">
        <f t="shared" si="1"/>
        <v>45616</v>
      </c>
      <c r="BW22" s="97">
        <f t="shared" si="1"/>
        <v>33020</v>
      </c>
      <c r="BX22" s="97">
        <f t="shared" si="3"/>
        <v>35083</v>
      </c>
      <c r="BY22" s="97">
        <f t="shared" si="4"/>
        <v>1586406</v>
      </c>
    </row>
    <row r="25" spans="1:77" ht="15" x14ac:dyDescent="0.25">
      <c r="A25" s="87" t="s">
        <v>70</v>
      </c>
      <c r="B25" s="89">
        <v>1</v>
      </c>
    </row>
    <row r="26" spans="1:77" ht="15" x14ac:dyDescent="0.25">
      <c r="A26" s="87" t="s">
        <v>71</v>
      </c>
      <c r="B26" s="87" t="s">
        <v>69</v>
      </c>
      <c r="R26" s="88" t="s">
        <v>90</v>
      </c>
    </row>
    <row r="27" spans="1:77" ht="15" x14ac:dyDescent="0.25">
      <c r="A27" s="87" t="s">
        <v>79</v>
      </c>
      <c r="B27" s="87">
        <v>0</v>
      </c>
    </row>
    <row r="28" spans="1:77" ht="15" x14ac:dyDescent="0.25">
      <c r="A28" s="87" t="s">
        <v>72</v>
      </c>
      <c r="B28" s="89">
        <v>0</v>
      </c>
    </row>
    <row r="29" spans="1:77" ht="15" x14ac:dyDescent="0.25">
      <c r="A29" s="87" t="s">
        <v>88</v>
      </c>
      <c r="B29" s="89" t="s">
        <v>228</v>
      </c>
    </row>
    <row r="31" spans="1:77" ht="15" x14ac:dyDescent="0.25">
      <c r="A31" s="88" t="s">
        <v>167</v>
      </c>
      <c r="C31" s="88" t="s">
        <v>233</v>
      </c>
    </row>
    <row r="32" spans="1:77" ht="15" x14ac:dyDescent="0.25">
      <c r="A32" s="88" t="s">
        <v>182</v>
      </c>
      <c r="B32" s="88" t="s">
        <v>235</v>
      </c>
      <c r="C32" s="88" t="s">
        <v>236</v>
      </c>
      <c r="D32" s="88" t="s">
        <v>237</v>
      </c>
      <c r="E32" s="88" t="s">
        <v>238</v>
      </c>
      <c r="F32" s="88" t="s">
        <v>239</v>
      </c>
      <c r="G32" s="88" t="s">
        <v>240</v>
      </c>
      <c r="H32" s="88" t="s">
        <v>241</v>
      </c>
      <c r="I32" s="88" t="s">
        <v>242</v>
      </c>
      <c r="J32" s="88" t="s">
        <v>243</v>
      </c>
      <c r="K32" s="88" t="s">
        <v>244</v>
      </c>
      <c r="L32" s="88" t="s">
        <v>245</v>
      </c>
      <c r="M32" s="88" t="s">
        <v>246</v>
      </c>
      <c r="N32" s="88" t="s">
        <v>136</v>
      </c>
    </row>
    <row r="33" spans="1:77" ht="15" x14ac:dyDescent="0.25">
      <c r="A33" s="88" t="s">
        <v>276</v>
      </c>
      <c r="B33" s="88" t="s">
        <v>114</v>
      </c>
      <c r="C33" s="91">
        <v>229</v>
      </c>
      <c r="D33" s="91">
        <v>272</v>
      </c>
      <c r="E33" s="91">
        <v>100</v>
      </c>
      <c r="F33" s="91">
        <v>134</v>
      </c>
      <c r="G33" s="91">
        <v>74</v>
      </c>
      <c r="H33" s="91">
        <v>87</v>
      </c>
      <c r="I33" s="91">
        <v>12</v>
      </c>
      <c r="J33" s="91">
        <v>7</v>
      </c>
      <c r="K33" s="91">
        <v>6</v>
      </c>
      <c r="L33" s="91">
        <v>3</v>
      </c>
      <c r="M33" s="91">
        <v>1</v>
      </c>
      <c r="N33" s="91">
        <v>925</v>
      </c>
    </row>
    <row r="34" spans="1:77" ht="15" x14ac:dyDescent="0.25">
      <c r="B34" s="88" t="s">
        <v>259</v>
      </c>
      <c r="C34" s="91">
        <v>20973</v>
      </c>
      <c r="D34" s="91">
        <v>37700</v>
      </c>
      <c r="E34" s="91">
        <v>15075</v>
      </c>
      <c r="F34" s="91">
        <v>21554</v>
      </c>
      <c r="G34" s="91">
        <v>13479</v>
      </c>
      <c r="H34" s="91">
        <v>17367</v>
      </c>
      <c r="I34" s="91">
        <v>3354</v>
      </c>
      <c r="J34" s="91">
        <v>1825</v>
      </c>
      <c r="K34" s="91">
        <v>940</v>
      </c>
      <c r="L34" s="91">
        <v>209</v>
      </c>
      <c r="M34" s="91">
        <v>125</v>
      </c>
      <c r="N34" s="91">
        <v>132601</v>
      </c>
    </row>
    <row r="35" spans="1:77" ht="15" x14ac:dyDescent="0.25">
      <c r="B35" s="88" t="s">
        <v>260</v>
      </c>
      <c r="C35" s="91">
        <v>32966</v>
      </c>
      <c r="D35" s="91">
        <v>278004</v>
      </c>
      <c r="E35" s="91">
        <v>165602</v>
      </c>
      <c r="F35" s="91">
        <v>192287</v>
      </c>
      <c r="G35" s="91">
        <v>84942</v>
      </c>
      <c r="H35" s="91">
        <v>97176</v>
      </c>
      <c r="I35" s="91">
        <v>16790</v>
      </c>
      <c r="J35" s="91">
        <v>8079</v>
      </c>
      <c r="K35" s="91">
        <v>3525</v>
      </c>
      <c r="L35" s="91">
        <v>666</v>
      </c>
      <c r="M35" s="91">
        <v>284</v>
      </c>
      <c r="N35" s="91">
        <v>880321</v>
      </c>
    </row>
    <row r="36" spans="1:77" ht="15" x14ac:dyDescent="0.25">
      <c r="B36" s="88" t="s">
        <v>262</v>
      </c>
      <c r="C36" s="91">
        <v>438</v>
      </c>
      <c r="D36" s="91">
        <v>5464</v>
      </c>
      <c r="E36" s="91">
        <v>8391</v>
      </c>
      <c r="F36" s="91">
        <v>26269</v>
      </c>
      <c r="G36" s="91">
        <v>17546</v>
      </c>
      <c r="H36" s="91">
        <v>16673</v>
      </c>
      <c r="I36" s="91">
        <v>2649</v>
      </c>
      <c r="J36" s="91">
        <v>1443</v>
      </c>
      <c r="K36" s="91">
        <v>799</v>
      </c>
      <c r="L36" s="91">
        <v>162</v>
      </c>
      <c r="M36" s="91">
        <v>87</v>
      </c>
      <c r="N36" s="91">
        <v>79921</v>
      </c>
    </row>
    <row r="37" spans="1:77" ht="15" x14ac:dyDescent="0.25">
      <c r="B37" s="88" t="s">
        <v>263</v>
      </c>
      <c r="C37" s="91">
        <v>224</v>
      </c>
      <c r="D37" s="91">
        <v>2503</v>
      </c>
      <c r="E37" s="91">
        <v>2894</v>
      </c>
      <c r="F37" s="91">
        <v>11443</v>
      </c>
      <c r="G37" s="91">
        <v>8854</v>
      </c>
      <c r="H37" s="91">
        <v>14895</v>
      </c>
      <c r="I37" s="91">
        <v>2234</v>
      </c>
      <c r="J37" s="91">
        <v>1285</v>
      </c>
      <c r="K37" s="91">
        <v>723</v>
      </c>
      <c r="L37" s="91">
        <v>195</v>
      </c>
      <c r="M37" s="91">
        <v>97</v>
      </c>
      <c r="N37" s="91">
        <v>45347</v>
      </c>
    </row>
    <row r="38" spans="1:77" ht="15" x14ac:dyDescent="0.25">
      <c r="B38" s="88" t="s">
        <v>265</v>
      </c>
      <c r="C38" s="91">
        <v>78</v>
      </c>
      <c r="D38" s="91">
        <v>1161</v>
      </c>
      <c r="E38" s="91">
        <v>965</v>
      </c>
      <c r="F38" s="91">
        <v>3899</v>
      </c>
      <c r="G38" s="91">
        <v>4328</v>
      </c>
      <c r="H38" s="91">
        <v>10826</v>
      </c>
      <c r="I38" s="91">
        <v>2569</v>
      </c>
      <c r="J38" s="91">
        <v>1263</v>
      </c>
      <c r="K38" s="91">
        <v>699</v>
      </c>
      <c r="L38" s="91">
        <v>213</v>
      </c>
      <c r="M38" s="91">
        <v>129</v>
      </c>
      <c r="N38" s="91">
        <v>26130</v>
      </c>
    </row>
    <row r="39" spans="1:77" ht="15" x14ac:dyDescent="0.25">
      <c r="B39" s="88" t="s">
        <v>267</v>
      </c>
      <c r="C39" s="91">
        <v>19</v>
      </c>
      <c r="D39" s="91">
        <v>245</v>
      </c>
      <c r="E39" s="91">
        <v>133</v>
      </c>
      <c r="F39" s="91">
        <v>480</v>
      </c>
      <c r="G39" s="91">
        <v>692</v>
      </c>
      <c r="H39" s="91">
        <v>2500</v>
      </c>
      <c r="I39" s="91">
        <v>1281</v>
      </c>
      <c r="J39" s="91">
        <v>665</v>
      </c>
      <c r="K39" s="91">
        <v>348</v>
      </c>
      <c r="L39" s="91">
        <v>111</v>
      </c>
      <c r="M39" s="91">
        <v>112</v>
      </c>
      <c r="N39" s="91">
        <v>6586</v>
      </c>
    </row>
    <row r="40" spans="1:77" ht="15" x14ac:dyDescent="0.25">
      <c r="B40" s="88" t="s">
        <v>269</v>
      </c>
      <c r="C40" s="91">
        <v>2</v>
      </c>
      <c r="D40" s="91">
        <v>13</v>
      </c>
      <c r="E40" s="91">
        <v>7</v>
      </c>
      <c r="F40" s="91">
        <v>33</v>
      </c>
      <c r="G40" s="91">
        <v>48</v>
      </c>
      <c r="H40" s="91">
        <v>180</v>
      </c>
      <c r="I40" s="91">
        <v>113</v>
      </c>
      <c r="J40" s="91">
        <v>110</v>
      </c>
      <c r="K40" s="91">
        <v>64</v>
      </c>
      <c r="L40" s="91">
        <v>7</v>
      </c>
      <c r="M40" s="91">
        <v>4</v>
      </c>
      <c r="N40" s="91">
        <v>581</v>
      </c>
      <c r="R40" s="513" t="str">
        <f>CONCATENATE("2013 - Number of firms from  ",MID(A33,3,99))</f>
        <v>2013 - Number of firms from  indep 1-4</v>
      </c>
      <c r="S40" s="513"/>
      <c r="T40" s="513"/>
      <c r="U40" s="513"/>
      <c r="V40" s="513"/>
      <c r="W40" s="513"/>
      <c r="X40" s="513"/>
      <c r="Y40" s="513"/>
      <c r="Z40" s="513"/>
      <c r="AA40" s="513"/>
      <c r="AB40" s="513"/>
      <c r="AC40" s="513"/>
      <c r="AD40" s="513"/>
      <c r="BN40" s="88" t="s">
        <v>232</v>
      </c>
    </row>
    <row r="41" spans="1:77" x14ac:dyDescent="0.3">
      <c r="B41" s="88" t="s">
        <v>270</v>
      </c>
      <c r="C41" s="91"/>
      <c r="D41" s="91">
        <v>4</v>
      </c>
      <c r="E41" s="91">
        <v>2</v>
      </c>
      <c r="F41" s="91">
        <v>4</v>
      </c>
      <c r="G41" s="91">
        <v>11</v>
      </c>
      <c r="H41" s="91">
        <v>35</v>
      </c>
      <c r="I41" s="91">
        <v>27</v>
      </c>
      <c r="J41" s="91">
        <v>33</v>
      </c>
      <c r="K41" s="91">
        <v>28</v>
      </c>
      <c r="L41" s="91">
        <v>12</v>
      </c>
      <c r="M41" s="91">
        <v>7</v>
      </c>
      <c r="N41" s="91">
        <v>163</v>
      </c>
      <c r="R41" s="500" t="s">
        <v>90</v>
      </c>
      <c r="S41" s="501" t="s">
        <v>234</v>
      </c>
      <c r="T41" s="501"/>
      <c r="U41" s="501"/>
      <c r="V41" s="501"/>
      <c r="W41" s="501"/>
      <c r="X41" s="501"/>
      <c r="Y41" s="501"/>
      <c r="Z41" s="501"/>
      <c r="AA41" s="501"/>
      <c r="AB41" s="501"/>
      <c r="AC41" s="501"/>
      <c r="AD41" s="502" t="str">
        <f>MID($N$32,7,99)</f>
        <v>Total</v>
      </c>
      <c r="BN41" s="88" t="s">
        <v>90</v>
      </c>
      <c r="BO41" s="88" t="s">
        <v>234</v>
      </c>
      <c r="BY41" s="88" t="s">
        <v>168</v>
      </c>
    </row>
    <row r="42" spans="1:77" x14ac:dyDescent="0.3">
      <c r="B42" s="88" t="s">
        <v>271</v>
      </c>
      <c r="C42" s="91"/>
      <c r="D42" s="91"/>
      <c r="E42" s="91"/>
      <c r="F42" s="91">
        <v>2</v>
      </c>
      <c r="G42" s="91"/>
      <c r="H42" s="91">
        <v>2</v>
      </c>
      <c r="I42" s="91">
        <v>4</v>
      </c>
      <c r="J42" s="91">
        <v>2</v>
      </c>
      <c r="K42" s="91">
        <v>3</v>
      </c>
      <c r="L42" s="91">
        <v>1</v>
      </c>
      <c r="M42" s="91">
        <v>12</v>
      </c>
      <c r="N42" s="91">
        <v>26</v>
      </c>
      <c r="R42" s="500"/>
      <c r="S42" s="108" t="str">
        <f>MID($C$32,3,99)</f>
        <v>=0</v>
      </c>
      <c r="T42" s="108" t="str">
        <f>MID($D$32,3,99)</f>
        <v>&lt;10k</v>
      </c>
      <c r="U42" s="108" t="str">
        <f>MID($E$32,3,99)</f>
        <v>10-20k</v>
      </c>
      <c r="V42" s="108" t="str">
        <f>MID($F$32,3,99)</f>
        <v>20-50k</v>
      </c>
      <c r="W42" s="108" t="str">
        <f>MID($G$32,3,99)</f>
        <v>50-100k</v>
      </c>
      <c r="X42" s="108" t="str">
        <f>MID($H$32,3,99)</f>
        <v>100-500k</v>
      </c>
      <c r="Y42" s="108" t="str">
        <f>MID($I$32,3,99)</f>
        <v>500-1M</v>
      </c>
      <c r="Z42" s="108" t="str">
        <f>MID($J$32,3,99)</f>
        <v>1-2M</v>
      </c>
      <c r="AA42" s="108" t="str">
        <f>MID($K$32,3,99)</f>
        <v>2-5M</v>
      </c>
      <c r="AB42" s="108" t="str">
        <f>MID($L$32,3,99)</f>
        <v>5-10M</v>
      </c>
      <c r="AC42" s="108" t="str">
        <f>MID($M$32,3,99)</f>
        <v>10M&amp;+</v>
      </c>
      <c r="AD42" s="502"/>
      <c r="BO42" s="88" t="s">
        <v>248</v>
      </c>
      <c r="BP42" s="88" t="s">
        <v>249</v>
      </c>
      <c r="BQ42" s="88" t="s">
        <v>250</v>
      </c>
      <c r="BR42" s="88" t="s">
        <v>251</v>
      </c>
      <c r="BS42" s="88" t="s">
        <v>252</v>
      </c>
      <c r="BT42" s="88" t="s">
        <v>253</v>
      </c>
      <c r="BU42" s="88" t="s">
        <v>254</v>
      </c>
      <c r="BV42" s="88" t="s">
        <v>255</v>
      </c>
      <c r="BW42" s="88" t="s">
        <v>256</v>
      </c>
      <c r="BX42" s="88" t="s">
        <v>258</v>
      </c>
      <c r="BY42" s="88" t="s">
        <v>168</v>
      </c>
    </row>
    <row r="43" spans="1:77" x14ac:dyDescent="0.3">
      <c r="B43" s="88" t="s">
        <v>272</v>
      </c>
      <c r="C43" s="91"/>
      <c r="D43" s="91"/>
      <c r="E43" s="91"/>
      <c r="F43" s="91"/>
      <c r="G43" s="91"/>
      <c r="H43" s="91"/>
      <c r="I43" s="91"/>
      <c r="J43" s="91">
        <v>1</v>
      </c>
      <c r="K43" s="91"/>
      <c r="L43" s="91">
        <v>2</v>
      </c>
      <c r="M43" s="91">
        <v>5</v>
      </c>
      <c r="N43" s="91">
        <v>8</v>
      </c>
      <c r="R43" s="109" t="s">
        <v>115</v>
      </c>
      <c r="S43" s="110">
        <f t="shared" ref="S43:AD54" si="5">C33</f>
        <v>229</v>
      </c>
      <c r="T43" s="110">
        <f t="shared" si="5"/>
        <v>272</v>
      </c>
      <c r="U43" s="110">
        <f t="shared" si="5"/>
        <v>100</v>
      </c>
      <c r="V43" s="110">
        <f t="shared" si="5"/>
        <v>134</v>
      </c>
      <c r="W43" s="110">
        <f t="shared" si="5"/>
        <v>74</v>
      </c>
      <c r="X43" s="110">
        <f t="shared" si="5"/>
        <v>87</v>
      </c>
      <c r="Y43" s="110">
        <f t="shared" si="5"/>
        <v>12</v>
      </c>
      <c r="Z43" s="110">
        <f t="shared" si="5"/>
        <v>7</v>
      </c>
      <c r="AA43" s="110">
        <f t="shared" si="5"/>
        <v>6</v>
      </c>
      <c r="AB43" s="110">
        <f t="shared" si="5"/>
        <v>3</v>
      </c>
      <c r="AC43" s="110">
        <f t="shared" si="5"/>
        <v>1</v>
      </c>
      <c r="AD43" s="111">
        <f t="shared" si="5"/>
        <v>925</v>
      </c>
      <c r="AE43" s="96"/>
      <c r="BN43" s="88" t="s">
        <v>115</v>
      </c>
      <c r="BO43" s="112">
        <f t="shared" ref="BO43:BW55" si="6">S43</f>
        <v>229</v>
      </c>
      <c r="BP43" s="112">
        <f t="shared" si="6"/>
        <v>272</v>
      </c>
      <c r="BQ43" s="112">
        <f t="shared" si="6"/>
        <v>100</v>
      </c>
      <c r="BR43" s="112">
        <f t="shared" si="6"/>
        <v>134</v>
      </c>
      <c r="BS43" s="112">
        <f t="shared" si="6"/>
        <v>74</v>
      </c>
      <c r="BT43" s="112">
        <f t="shared" si="6"/>
        <v>87</v>
      </c>
      <c r="BU43" s="112">
        <f t="shared" si="6"/>
        <v>12</v>
      </c>
      <c r="BV43" s="112">
        <f t="shared" si="6"/>
        <v>7</v>
      </c>
      <c r="BW43" s="112">
        <f t="shared" si="6"/>
        <v>6</v>
      </c>
      <c r="BX43" s="112">
        <f>AB43+AC43</f>
        <v>4</v>
      </c>
      <c r="BY43" s="112">
        <f>AD43</f>
        <v>925</v>
      </c>
    </row>
    <row r="44" spans="1:77" x14ac:dyDescent="0.3">
      <c r="B44" s="88" t="s">
        <v>274</v>
      </c>
      <c r="C44" s="91"/>
      <c r="D44" s="91"/>
      <c r="E44" s="91"/>
      <c r="F44" s="91"/>
      <c r="G44" s="91">
        <v>1</v>
      </c>
      <c r="H44" s="91"/>
      <c r="I44" s="91"/>
      <c r="J44" s="91"/>
      <c r="K44" s="91"/>
      <c r="L44" s="91"/>
      <c r="M44" s="91">
        <v>4</v>
      </c>
      <c r="N44" s="91">
        <v>5</v>
      </c>
      <c r="R44" s="113" t="s">
        <v>248</v>
      </c>
      <c r="S44" s="114">
        <f t="shared" si="5"/>
        <v>20973</v>
      </c>
      <c r="T44" s="114">
        <f t="shared" si="5"/>
        <v>37700</v>
      </c>
      <c r="U44" s="114">
        <f t="shared" si="5"/>
        <v>15075</v>
      </c>
      <c r="V44" s="114">
        <f t="shared" si="5"/>
        <v>21554</v>
      </c>
      <c r="W44" s="114">
        <f t="shared" si="5"/>
        <v>13479</v>
      </c>
      <c r="X44" s="114">
        <f t="shared" si="5"/>
        <v>17367</v>
      </c>
      <c r="Y44" s="114">
        <f t="shared" si="5"/>
        <v>3354</v>
      </c>
      <c r="Z44" s="114">
        <f t="shared" si="5"/>
        <v>1825</v>
      </c>
      <c r="AA44" s="114">
        <f t="shared" si="5"/>
        <v>940</v>
      </c>
      <c r="AB44" s="114">
        <f t="shared" si="5"/>
        <v>209</v>
      </c>
      <c r="AC44" s="114">
        <f t="shared" si="5"/>
        <v>125</v>
      </c>
      <c r="AD44" s="115">
        <f t="shared" si="5"/>
        <v>132601</v>
      </c>
      <c r="AE44" s="96"/>
      <c r="BN44" s="88" t="s">
        <v>248</v>
      </c>
      <c r="BO44" s="112">
        <f t="shared" si="6"/>
        <v>20973</v>
      </c>
      <c r="BP44" s="112">
        <f t="shared" si="6"/>
        <v>37700</v>
      </c>
      <c r="BQ44" s="112">
        <f t="shared" si="6"/>
        <v>15075</v>
      </c>
      <c r="BR44" s="112">
        <f t="shared" si="6"/>
        <v>21554</v>
      </c>
      <c r="BS44" s="112">
        <f t="shared" si="6"/>
        <v>13479</v>
      </c>
      <c r="BT44" s="112">
        <f t="shared" si="6"/>
        <v>17367</v>
      </c>
      <c r="BU44" s="112">
        <f t="shared" si="6"/>
        <v>3354</v>
      </c>
      <c r="BV44" s="112">
        <f t="shared" si="6"/>
        <v>1825</v>
      </c>
      <c r="BW44" s="112">
        <f t="shared" si="6"/>
        <v>940</v>
      </c>
      <c r="BX44" s="112">
        <f t="shared" ref="BX44:BX55" si="7">AB44+AC44</f>
        <v>334</v>
      </c>
      <c r="BY44" s="112">
        <f t="shared" ref="BY44:BY55" si="8">AD44</f>
        <v>132601</v>
      </c>
    </row>
    <row r="45" spans="1:77" x14ac:dyDescent="0.3">
      <c r="A45" s="88" t="s">
        <v>185</v>
      </c>
      <c r="B45" s="88" t="s">
        <v>114</v>
      </c>
      <c r="C45" s="91">
        <v>8</v>
      </c>
      <c r="D45" s="91">
        <v>9</v>
      </c>
      <c r="E45" s="91">
        <v>4</v>
      </c>
      <c r="F45" s="91">
        <v>12</v>
      </c>
      <c r="G45" s="91">
        <v>15</v>
      </c>
      <c r="H45" s="91">
        <v>31</v>
      </c>
      <c r="I45" s="91">
        <v>6</v>
      </c>
      <c r="J45" s="91">
        <v>4</v>
      </c>
      <c r="K45" s="91">
        <v>1</v>
      </c>
      <c r="L45" s="91"/>
      <c r="M45" s="91">
        <v>1</v>
      </c>
      <c r="N45" s="91">
        <v>91</v>
      </c>
      <c r="R45" s="116" t="s">
        <v>261</v>
      </c>
      <c r="S45" s="117">
        <f t="shared" si="5"/>
        <v>32966</v>
      </c>
      <c r="T45" s="117">
        <f t="shared" si="5"/>
        <v>278004</v>
      </c>
      <c r="U45" s="117">
        <f t="shared" si="5"/>
        <v>165602</v>
      </c>
      <c r="V45" s="117">
        <f t="shared" si="5"/>
        <v>192287</v>
      </c>
      <c r="W45" s="117">
        <f t="shared" si="5"/>
        <v>84942</v>
      </c>
      <c r="X45" s="117">
        <f t="shared" si="5"/>
        <v>97176</v>
      </c>
      <c r="Y45" s="117">
        <f t="shared" si="5"/>
        <v>16790</v>
      </c>
      <c r="Z45" s="117">
        <f t="shared" si="5"/>
        <v>8079</v>
      </c>
      <c r="AA45" s="117">
        <f t="shared" si="5"/>
        <v>3525</v>
      </c>
      <c r="AB45" s="117">
        <f t="shared" si="5"/>
        <v>666</v>
      </c>
      <c r="AC45" s="117">
        <f t="shared" si="5"/>
        <v>284</v>
      </c>
      <c r="AD45" s="118">
        <f t="shared" si="5"/>
        <v>880321</v>
      </c>
      <c r="BN45" s="88" t="s">
        <v>261</v>
      </c>
      <c r="BO45" s="112">
        <f t="shared" si="6"/>
        <v>32966</v>
      </c>
      <c r="BP45" s="112">
        <f t="shared" si="6"/>
        <v>278004</v>
      </c>
      <c r="BQ45" s="112">
        <f t="shared" si="6"/>
        <v>165602</v>
      </c>
      <c r="BR45" s="112">
        <f t="shared" si="6"/>
        <v>192287</v>
      </c>
      <c r="BS45" s="112">
        <f t="shared" si="6"/>
        <v>84942</v>
      </c>
      <c r="BT45" s="112">
        <f t="shared" si="6"/>
        <v>97176</v>
      </c>
      <c r="BU45" s="112">
        <f t="shared" si="6"/>
        <v>16790</v>
      </c>
      <c r="BV45" s="112">
        <f t="shared" si="6"/>
        <v>8079</v>
      </c>
      <c r="BW45" s="112">
        <f t="shared" si="6"/>
        <v>3525</v>
      </c>
      <c r="BX45" s="112">
        <f t="shared" si="7"/>
        <v>950</v>
      </c>
      <c r="BY45" s="112">
        <f t="shared" si="8"/>
        <v>880321</v>
      </c>
    </row>
    <row r="46" spans="1:77" x14ac:dyDescent="0.3">
      <c r="B46" s="88" t="s">
        <v>259</v>
      </c>
      <c r="C46" s="91">
        <v>974</v>
      </c>
      <c r="D46" s="91">
        <v>1379</v>
      </c>
      <c r="E46" s="91">
        <v>872</v>
      </c>
      <c r="F46" s="91">
        <v>2270</v>
      </c>
      <c r="G46" s="91">
        <v>2682</v>
      </c>
      <c r="H46" s="91">
        <v>5057</v>
      </c>
      <c r="I46" s="91">
        <v>1011</v>
      </c>
      <c r="J46" s="91">
        <v>392</v>
      </c>
      <c r="K46" s="91">
        <v>174</v>
      </c>
      <c r="L46" s="91">
        <v>29</v>
      </c>
      <c r="M46" s="91">
        <v>17</v>
      </c>
      <c r="N46" s="91">
        <v>14857</v>
      </c>
      <c r="R46" s="113" t="s">
        <v>252</v>
      </c>
      <c r="S46" s="114">
        <f t="shared" si="5"/>
        <v>438</v>
      </c>
      <c r="T46" s="114">
        <f t="shared" si="5"/>
        <v>5464</v>
      </c>
      <c r="U46" s="114">
        <f t="shared" si="5"/>
        <v>8391</v>
      </c>
      <c r="V46" s="114">
        <f t="shared" si="5"/>
        <v>26269</v>
      </c>
      <c r="W46" s="114">
        <f t="shared" si="5"/>
        <v>17546</v>
      </c>
      <c r="X46" s="114">
        <f t="shared" si="5"/>
        <v>16673</v>
      </c>
      <c r="Y46" s="114">
        <f t="shared" si="5"/>
        <v>2649</v>
      </c>
      <c r="Z46" s="114">
        <f t="shared" si="5"/>
        <v>1443</v>
      </c>
      <c r="AA46" s="114">
        <f t="shared" si="5"/>
        <v>799</v>
      </c>
      <c r="AB46" s="114">
        <f t="shared" si="5"/>
        <v>162</v>
      </c>
      <c r="AC46" s="114">
        <f t="shared" si="5"/>
        <v>87</v>
      </c>
      <c r="AD46" s="115">
        <f t="shared" si="5"/>
        <v>79921</v>
      </c>
      <c r="BN46" s="88" t="s">
        <v>252</v>
      </c>
      <c r="BO46" s="112">
        <f t="shared" si="6"/>
        <v>438</v>
      </c>
      <c r="BP46" s="112">
        <f t="shared" si="6"/>
        <v>5464</v>
      </c>
      <c r="BQ46" s="112">
        <f t="shared" si="6"/>
        <v>8391</v>
      </c>
      <c r="BR46" s="112">
        <f t="shared" si="6"/>
        <v>26269</v>
      </c>
      <c r="BS46" s="112">
        <f t="shared" si="6"/>
        <v>17546</v>
      </c>
      <c r="BT46" s="112">
        <f t="shared" si="6"/>
        <v>16673</v>
      </c>
      <c r="BU46" s="112">
        <f t="shared" si="6"/>
        <v>2649</v>
      </c>
      <c r="BV46" s="112">
        <f t="shared" si="6"/>
        <v>1443</v>
      </c>
      <c r="BW46" s="112">
        <f t="shared" si="6"/>
        <v>799</v>
      </c>
      <c r="BX46" s="112">
        <f t="shared" si="7"/>
        <v>249</v>
      </c>
      <c r="BY46" s="112">
        <f t="shared" si="8"/>
        <v>79921</v>
      </c>
    </row>
    <row r="47" spans="1:77" x14ac:dyDescent="0.3">
      <c r="B47" s="88" t="s">
        <v>260</v>
      </c>
      <c r="C47" s="91">
        <v>1227</v>
      </c>
      <c r="D47" s="91">
        <v>9386</v>
      </c>
      <c r="E47" s="91">
        <v>7739</v>
      </c>
      <c r="F47" s="91">
        <v>18301</v>
      </c>
      <c r="G47" s="91">
        <v>19326</v>
      </c>
      <c r="H47" s="91">
        <v>36390</v>
      </c>
      <c r="I47" s="91">
        <v>6999</v>
      </c>
      <c r="J47" s="91">
        <v>2990</v>
      </c>
      <c r="K47" s="91">
        <v>1157</v>
      </c>
      <c r="L47" s="91">
        <v>182</v>
      </c>
      <c r="M47" s="91">
        <v>50</v>
      </c>
      <c r="N47" s="91">
        <v>103747</v>
      </c>
      <c r="R47" s="116" t="s">
        <v>264</v>
      </c>
      <c r="S47" s="117">
        <f t="shared" si="5"/>
        <v>224</v>
      </c>
      <c r="T47" s="117">
        <f t="shared" si="5"/>
        <v>2503</v>
      </c>
      <c r="U47" s="117">
        <f t="shared" si="5"/>
        <v>2894</v>
      </c>
      <c r="V47" s="117">
        <f t="shared" si="5"/>
        <v>11443</v>
      </c>
      <c r="W47" s="117">
        <f t="shared" si="5"/>
        <v>8854</v>
      </c>
      <c r="X47" s="117">
        <f t="shared" si="5"/>
        <v>14895</v>
      </c>
      <c r="Y47" s="117">
        <f t="shared" si="5"/>
        <v>2234</v>
      </c>
      <c r="Z47" s="117">
        <f t="shared" si="5"/>
        <v>1285</v>
      </c>
      <c r="AA47" s="117">
        <f t="shared" si="5"/>
        <v>723</v>
      </c>
      <c r="AB47" s="117">
        <f t="shared" si="5"/>
        <v>195</v>
      </c>
      <c r="AC47" s="117">
        <f t="shared" si="5"/>
        <v>97</v>
      </c>
      <c r="AD47" s="118">
        <f t="shared" si="5"/>
        <v>45347</v>
      </c>
      <c r="BN47" s="88" t="s">
        <v>264</v>
      </c>
      <c r="BO47" s="112">
        <f t="shared" si="6"/>
        <v>224</v>
      </c>
      <c r="BP47" s="112">
        <f t="shared" si="6"/>
        <v>2503</v>
      </c>
      <c r="BQ47" s="112">
        <f t="shared" si="6"/>
        <v>2894</v>
      </c>
      <c r="BR47" s="112">
        <f t="shared" si="6"/>
        <v>11443</v>
      </c>
      <c r="BS47" s="112">
        <f t="shared" si="6"/>
        <v>8854</v>
      </c>
      <c r="BT47" s="112">
        <f t="shared" si="6"/>
        <v>14895</v>
      </c>
      <c r="BU47" s="112">
        <f t="shared" si="6"/>
        <v>2234</v>
      </c>
      <c r="BV47" s="112">
        <f t="shared" si="6"/>
        <v>1285</v>
      </c>
      <c r="BW47" s="112">
        <f t="shared" si="6"/>
        <v>723</v>
      </c>
      <c r="BX47" s="112">
        <f t="shared" si="7"/>
        <v>292</v>
      </c>
      <c r="BY47" s="112">
        <f t="shared" si="8"/>
        <v>45347</v>
      </c>
    </row>
    <row r="48" spans="1:77" x14ac:dyDescent="0.3">
      <c r="B48" s="88" t="s">
        <v>262</v>
      </c>
      <c r="C48" s="91">
        <v>32</v>
      </c>
      <c r="D48" s="91">
        <v>349</v>
      </c>
      <c r="E48" s="91">
        <v>425</v>
      </c>
      <c r="F48" s="91">
        <v>1916</v>
      </c>
      <c r="G48" s="91">
        <v>3874</v>
      </c>
      <c r="H48" s="91">
        <v>9527</v>
      </c>
      <c r="I48" s="91">
        <v>1773</v>
      </c>
      <c r="J48" s="91">
        <v>798</v>
      </c>
      <c r="K48" s="91">
        <v>309</v>
      </c>
      <c r="L48" s="91">
        <v>45</v>
      </c>
      <c r="M48" s="91">
        <v>15</v>
      </c>
      <c r="N48" s="91">
        <v>19063</v>
      </c>
      <c r="R48" s="113" t="s">
        <v>266</v>
      </c>
      <c r="S48" s="114">
        <f t="shared" si="5"/>
        <v>78</v>
      </c>
      <c r="T48" s="114">
        <f t="shared" si="5"/>
        <v>1161</v>
      </c>
      <c r="U48" s="114">
        <f t="shared" si="5"/>
        <v>965</v>
      </c>
      <c r="V48" s="114">
        <f t="shared" si="5"/>
        <v>3899</v>
      </c>
      <c r="W48" s="114">
        <f t="shared" si="5"/>
        <v>4328</v>
      </c>
      <c r="X48" s="114">
        <f t="shared" si="5"/>
        <v>10826</v>
      </c>
      <c r="Y48" s="114">
        <f t="shared" si="5"/>
        <v>2569</v>
      </c>
      <c r="Z48" s="114">
        <f t="shared" si="5"/>
        <v>1263</v>
      </c>
      <c r="AA48" s="114">
        <f t="shared" si="5"/>
        <v>699</v>
      </c>
      <c r="AB48" s="114">
        <f t="shared" si="5"/>
        <v>213</v>
      </c>
      <c r="AC48" s="114">
        <f t="shared" si="5"/>
        <v>129</v>
      </c>
      <c r="AD48" s="115">
        <f t="shared" si="5"/>
        <v>26130</v>
      </c>
      <c r="BN48" s="88" t="s">
        <v>266</v>
      </c>
      <c r="BO48" s="112">
        <f t="shared" si="6"/>
        <v>78</v>
      </c>
      <c r="BP48" s="112">
        <f t="shared" si="6"/>
        <v>1161</v>
      </c>
      <c r="BQ48" s="112">
        <f t="shared" si="6"/>
        <v>965</v>
      </c>
      <c r="BR48" s="112">
        <f t="shared" si="6"/>
        <v>3899</v>
      </c>
      <c r="BS48" s="112">
        <f t="shared" si="6"/>
        <v>4328</v>
      </c>
      <c r="BT48" s="112">
        <f t="shared" si="6"/>
        <v>10826</v>
      </c>
      <c r="BU48" s="112">
        <f t="shared" si="6"/>
        <v>2569</v>
      </c>
      <c r="BV48" s="112">
        <f t="shared" si="6"/>
        <v>1263</v>
      </c>
      <c r="BW48" s="112">
        <f t="shared" si="6"/>
        <v>699</v>
      </c>
      <c r="BX48" s="112">
        <f t="shared" si="7"/>
        <v>342</v>
      </c>
      <c r="BY48" s="112">
        <f t="shared" si="8"/>
        <v>26130</v>
      </c>
    </row>
    <row r="49" spans="1:77" x14ac:dyDescent="0.3">
      <c r="B49" s="88" t="s">
        <v>263</v>
      </c>
      <c r="C49" s="91">
        <v>19</v>
      </c>
      <c r="D49" s="91">
        <v>188</v>
      </c>
      <c r="E49" s="91">
        <v>210</v>
      </c>
      <c r="F49" s="91">
        <v>1072</v>
      </c>
      <c r="G49" s="91">
        <v>2337</v>
      </c>
      <c r="H49" s="91">
        <v>8990</v>
      </c>
      <c r="I49" s="91">
        <v>1952</v>
      </c>
      <c r="J49" s="91">
        <v>923</v>
      </c>
      <c r="K49" s="91">
        <v>349</v>
      </c>
      <c r="L49" s="91">
        <v>45</v>
      </c>
      <c r="M49" s="91">
        <v>21</v>
      </c>
      <c r="N49" s="91">
        <v>16106</v>
      </c>
      <c r="R49" s="116" t="s">
        <v>268</v>
      </c>
      <c r="S49" s="117">
        <f t="shared" si="5"/>
        <v>19</v>
      </c>
      <c r="T49" s="117">
        <f t="shared" si="5"/>
        <v>245</v>
      </c>
      <c r="U49" s="117">
        <f t="shared" si="5"/>
        <v>133</v>
      </c>
      <c r="V49" s="117">
        <f t="shared" si="5"/>
        <v>480</v>
      </c>
      <c r="W49" s="117">
        <f t="shared" si="5"/>
        <v>692</v>
      </c>
      <c r="X49" s="117">
        <f t="shared" si="5"/>
        <v>2500</v>
      </c>
      <c r="Y49" s="117">
        <f t="shared" si="5"/>
        <v>1281</v>
      </c>
      <c r="Z49" s="117">
        <f t="shared" si="5"/>
        <v>665</v>
      </c>
      <c r="AA49" s="117">
        <f t="shared" si="5"/>
        <v>348</v>
      </c>
      <c r="AB49" s="117">
        <f t="shared" si="5"/>
        <v>111</v>
      </c>
      <c r="AC49" s="117">
        <f t="shared" si="5"/>
        <v>112</v>
      </c>
      <c r="AD49" s="118">
        <f t="shared" si="5"/>
        <v>6586</v>
      </c>
      <c r="BN49" s="88" t="s">
        <v>268</v>
      </c>
      <c r="BO49" s="112">
        <f t="shared" si="6"/>
        <v>19</v>
      </c>
      <c r="BP49" s="112">
        <f t="shared" si="6"/>
        <v>245</v>
      </c>
      <c r="BQ49" s="112">
        <f t="shared" si="6"/>
        <v>133</v>
      </c>
      <c r="BR49" s="112">
        <f t="shared" si="6"/>
        <v>480</v>
      </c>
      <c r="BS49" s="112">
        <f t="shared" si="6"/>
        <v>692</v>
      </c>
      <c r="BT49" s="112">
        <f t="shared" si="6"/>
        <v>2500</v>
      </c>
      <c r="BU49" s="112">
        <f t="shared" si="6"/>
        <v>1281</v>
      </c>
      <c r="BV49" s="112">
        <f t="shared" si="6"/>
        <v>665</v>
      </c>
      <c r="BW49" s="112">
        <f t="shared" si="6"/>
        <v>348</v>
      </c>
      <c r="BX49" s="112">
        <f t="shared" si="7"/>
        <v>223</v>
      </c>
      <c r="BY49" s="112">
        <f t="shared" si="8"/>
        <v>6586</v>
      </c>
    </row>
    <row r="50" spans="1:77" x14ac:dyDescent="0.3">
      <c r="B50" s="88" t="s">
        <v>265</v>
      </c>
      <c r="C50" s="91">
        <v>5</v>
      </c>
      <c r="D50" s="91">
        <v>101</v>
      </c>
      <c r="E50" s="91">
        <v>114</v>
      </c>
      <c r="F50" s="91">
        <v>507</v>
      </c>
      <c r="G50" s="91">
        <v>1280</v>
      </c>
      <c r="H50" s="91">
        <v>7747</v>
      </c>
      <c r="I50" s="91">
        <v>2727</v>
      </c>
      <c r="J50" s="91">
        <v>1280</v>
      </c>
      <c r="K50" s="91">
        <v>471</v>
      </c>
      <c r="L50" s="91">
        <v>93</v>
      </c>
      <c r="M50" s="91">
        <v>36</v>
      </c>
      <c r="N50" s="91">
        <v>14361</v>
      </c>
      <c r="R50" s="113" t="s">
        <v>255</v>
      </c>
      <c r="S50" s="114">
        <f t="shared" si="5"/>
        <v>2</v>
      </c>
      <c r="T50" s="114">
        <f t="shared" si="5"/>
        <v>13</v>
      </c>
      <c r="U50" s="114">
        <f t="shared" si="5"/>
        <v>7</v>
      </c>
      <c r="V50" s="114">
        <f t="shared" si="5"/>
        <v>33</v>
      </c>
      <c r="W50" s="114">
        <f t="shared" si="5"/>
        <v>48</v>
      </c>
      <c r="X50" s="114">
        <f t="shared" si="5"/>
        <v>180</v>
      </c>
      <c r="Y50" s="114">
        <f t="shared" si="5"/>
        <v>113</v>
      </c>
      <c r="Z50" s="114">
        <f t="shared" si="5"/>
        <v>110</v>
      </c>
      <c r="AA50" s="114">
        <f t="shared" si="5"/>
        <v>64</v>
      </c>
      <c r="AB50" s="114">
        <f t="shared" si="5"/>
        <v>7</v>
      </c>
      <c r="AC50" s="114">
        <f t="shared" si="5"/>
        <v>4</v>
      </c>
      <c r="AD50" s="115">
        <f t="shared" si="5"/>
        <v>581</v>
      </c>
      <c r="BN50" s="88" t="s">
        <v>255</v>
      </c>
      <c r="BO50" s="112">
        <f t="shared" si="6"/>
        <v>2</v>
      </c>
      <c r="BP50" s="112">
        <f t="shared" si="6"/>
        <v>13</v>
      </c>
      <c r="BQ50" s="112">
        <f t="shared" si="6"/>
        <v>7</v>
      </c>
      <c r="BR50" s="112">
        <f t="shared" si="6"/>
        <v>33</v>
      </c>
      <c r="BS50" s="112">
        <f t="shared" si="6"/>
        <v>48</v>
      </c>
      <c r="BT50" s="112">
        <f t="shared" si="6"/>
        <v>180</v>
      </c>
      <c r="BU50" s="112">
        <f t="shared" si="6"/>
        <v>113</v>
      </c>
      <c r="BV50" s="112">
        <f t="shared" si="6"/>
        <v>110</v>
      </c>
      <c r="BW50" s="112">
        <f t="shared" si="6"/>
        <v>64</v>
      </c>
      <c r="BX50" s="112">
        <f t="shared" si="7"/>
        <v>11</v>
      </c>
      <c r="BY50" s="112">
        <f t="shared" si="8"/>
        <v>581</v>
      </c>
    </row>
    <row r="51" spans="1:77" x14ac:dyDescent="0.3">
      <c r="B51" s="88" t="s">
        <v>267</v>
      </c>
      <c r="C51" s="91">
        <v>2</v>
      </c>
      <c r="D51" s="91">
        <v>16</v>
      </c>
      <c r="E51" s="91">
        <v>20</v>
      </c>
      <c r="F51" s="91">
        <v>80</v>
      </c>
      <c r="G51" s="91">
        <v>232</v>
      </c>
      <c r="H51" s="91">
        <v>1975</v>
      </c>
      <c r="I51" s="91">
        <v>1437</v>
      </c>
      <c r="J51" s="91">
        <v>866</v>
      </c>
      <c r="K51" s="91">
        <v>368</v>
      </c>
      <c r="L51" s="91">
        <v>78</v>
      </c>
      <c r="M51" s="91">
        <v>26</v>
      </c>
      <c r="N51" s="91">
        <v>5100</v>
      </c>
      <c r="R51" s="116" t="s">
        <v>256</v>
      </c>
      <c r="S51" s="117">
        <f t="shared" si="5"/>
        <v>0</v>
      </c>
      <c r="T51" s="117">
        <f t="shared" si="5"/>
        <v>4</v>
      </c>
      <c r="U51" s="117">
        <f t="shared" si="5"/>
        <v>2</v>
      </c>
      <c r="V51" s="117">
        <f t="shared" si="5"/>
        <v>4</v>
      </c>
      <c r="W51" s="117">
        <f t="shared" si="5"/>
        <v>11</v>
      </c>
      <c r="X51" s="117">
        <f t="shared" si="5"/>
        <v>35</v>
      </c>
      <c r="Y51" s="117">
        <f t="shared" si="5"/>
        <v>27</v>
      </c>
      <c r="Z51" s="117">
        <f t="shared" si="5"/>
        <v>33</v>
      </c>
      <c r="AA51" s="117">
        <f t="shared" si="5"/>
        <v>28</v>
      </c>
      <c r="AB51" s="117">
        <f t="shared" si="5"/>
        <v>12</v>
      </c>
      <c r="AC51" s="117">
        <f t="shared" si="5"/>
        <v>7</v>
      </c>
      <c r="AD51" s="118">
        <f t="shared" si="5"/>
        <v>163</v>
      </c>
      <c r="BN51" s="88" t="s">
        <v>256</v>
      </c>
      <c r="BO51" s="112">
        <f t="shared" si="6"/>
        <v>0</v>
      </c>
      <c r="BP51" s="112">
        <f t="shared" si="6"/>
        <v>4</v>
      </c>
      <c r="BQ51" s="112">
        <f t="shared" si="6"/>
        <v>2</v>
      </c>
      <c r="BR51" s="112">
        <f t="shared" si="6"/>
        <v>4</v>
      </c>
      <c r="BS51" s="112">
        <f t="shared" si="6"/>
        <v>11</v>
      </c>
      <c r="BT51" s="112">
        <f t="shared" si="6"/>
        <v>35</v>
      </c>
      <c r="BU51" s="112">
        <f t="shared" si="6"/>
        <v>27</v>
      </c>
      <c r="BV51" s="112">
        <f t="shared" si="6"/>
        <v>33</v>
      </c>
      <c r="BW51" s="112">
        <f t="shared" si="6"/>
        <v>28</v>
      </c>
      <c r="BX51" s="112">
        <f t="shared" si="7"/>
        <v>19</v>
      </c>
      <c r="BY51" s="112">
        <f t="shared" si="8"/>
        <v>163</v>
      </c>
    </row>
    <row r="52" spans="1:77" x14ac:dyDescent="0.3">
      <c r="B52" s="88" t="s">
        <v>269</v>
      </c>
      <c r="C52" s="91"/>
      <c r="D52" s="91">
        <v>4</v>
      </c>
      <c r="E52" s="91">
        <v>10</v>
      </c>
      <c r="F52" s="91">
        <v>22</v>
      </c>
      <c r="G52" s="91">
        <v>48</v>
      </c>
      <c r="H52" s="91">
        <v>578</v>
      </c>
      <c r="I52" s="91">
        <v>503</v>
      </c>
      <c r="J52" s="91">
        <v>586</v>
      </c>
      <c r="K52" s="91">
        <v>319</v>
      </c>
      <c r="L52" s="91">
        <v>67</v>
      </c>
      <c r="M52" s="91">
        <v>35</v>
      </c>
      <c r="N52" s="91">
        <v>2172</v>
      </c>
      <c r="R52" s="113" t="s">
        <v>257</v>
      </c>
      <c r="S52" s="114">
        <f t="shared" si="5"/>
        <v>0</v>
      </c>
      <c r="T52" s="114">
        <f t="shared" si="5"/>
        <v>0</v>
      </c>
      <c r="U52" s="114">
        <f t="shared" si="5"/>
        <v>0</v>
      </c>
      <c r="V52" s="114">
        <f t="shared" si="5"/>
        <v>2</v>
      </c>
      <c r="W52" s="114">
        <f t="shared" si="5"/>
        <v>0</v>
      </c>
      <c r="X52" s="114">
        <f t="shared" si="5"/>
        <v>2</v>
      </c>
      <c r="Y52" s="114">
        <f t="shared" si="5"/>
        <v>4</v>
      </c>
      <c r="Z52" s="114">
        <f t="shared" si="5"/>
        <v>2</v>
      </c>
      <c r="AA52" s="114">
        <f t="shared" si="5"/>
        <v>3</v>
      </c>
      <c r="AB52" s="114">
        <f t="shared" si="5"/>
        <v>1</v>
      </c>
      <c r="AC52" s="114">
        <f t="shared" si="5"/>
        <v>12</v>
      </c>
      <c r="AD52" s="115">
        <f t="shared" si="5"/>
        <v>26</v>
      </c>
      <c r="BN52" s="88" t="s">
        <v>257</v>
      </c>
      <c r="BO52" s="112">
        <f t="shared" si="6"/>
        <v>0</v>
      </c>
      <c r="BP52" s="112">
        <f t="shared" si="6"/>
        <v>0</v>
      </c>
      <c r="BQ52" s="112">
        <f t="shared" si="6"/>
        <v>0</v>
      </c>
      <c r="BR52" s="112">
        <f t="shared" si="6"/>
        <v>2</v>
      </c>
      <c r="BS52" s="112">
        <f t="shared" si="6"/>
        <v>0</v>
      </c>
      <c r="BT52" s="112">
        <f t="shared" si="6"/>
        <v>2</v>
      </c>
      <c r="BU52" s="112">
        <f t="shared" si="6"/>
        <v>4</v>
      </c>
      <c r="BV52" s="112">
        <f t="shared" si="6"/>
        <v>2</v>
      </c>
      <c r="BW52" s="112">
        <f t="shared" si="6"/>
        <v>3</v>
      </c>
      <c r="BX52" s="112">
        <f t="shared" si="7"/>
        <v>13</v>
      </c>
      <c r="BY52" s="112">
        <f t="shared" si="8"/>
        <v>26</v>
      </c>
    </row>
    <row r="53" spans="1:77" x14ac:dyDescent="0.3">
      <c r="B53" s="88" t="s">
        <v>270</v>
      </c>
      <c r="C53" s="91"/>
      <c r="D53" s="91">
        <v>1</v>
      </c>
      <c r="E53" s="91"/>
      <c r="F53" s="91">
        <v>3</v>
      </c>
      <c r="G53" s="91">
        <v>7</v>
      </c>
      <c r="H53" s="91">
        <v>98</v>
      </c>
      <c r="I53" s="91">
        <v>124</v>
      </c>
      <c r="J53" s="91">
        <v>162</v>
      </c>
      <c r="K53" s="91">
        <v>239</v>
      </c>
      <c r="L53" s="91">
        <v>64</v>
      </c>
      <c r="M53" s="91">
        <v>39</v>
      </c>
      <c r="N53" s="91">
        <v>737</v>
      </c>
      <c r="R53" s="116" t="s">
        <v>273</v>
      </c>
      <c r="S53" s="117">
        <f t="shared" si="5"/>
        <v>0</v>
      </c>
      <c r="T53" s="117">
        <f t="shared" si="5"/>
        <v>0</v>
      </c>
      <c r="U53" s="117">
        <f t="shared" si="5"/>
        <v>0</v>
      </c>
      <c r="V53" s="117">
        <f t="shared" si="5"/>
        <v>0</v>
      </c>
      <c r="W53" s="117">
        <f t="shared" si="5"/>
        <v>0</v>
      </c>
      <c r="X53" s="117">
        <f t="shared" si="5"/>
        <v>0</v>
      </c>
      <c r="Y53" s="117">
        <f t="shared" si="5"/>
        <v>0</v>
      </c>
      <c r="Z53" s="117">
        <f t="shared" si="5"/>
        <v>1</v>
      </c>
      <c r="AA53" s="117">
        <f t="shared" si="5"/>
        <v>0</v>
      </c>
      <c r="AB53" s="117">
        <f t="shared" si="5"/>
        <v>2</v>
      </c>
      <c r="AC53" s="117">
        <f t="shared" si="5"/>
        <v>5</v>
      </c>
      <c r="AD53" s="118">
        <f t="shared" si="5"/>
        <v>8</v>
      </c>
      <c r="BN53" s="88" t="s">
        <v>273</v>
      </c>
      <c r="BO53" s="112">
        <f t="shared" si="6"/>
        <v>0</v>
      </c>
      <c r="BP53" s="112">
        <f t="shared" si="6"/>
        <v>0</v>
      </c>
      <c r="BQ53" s="112">
        <f t="shared" si="6"/>
        <v>0</v>
      </c>
      <c r="BR53" s="112">
        <f t="shared" si="6"/>
        <v>0</v>
      </c>
      <c r="BS53" s="112">
        <f t="shared" si="6"/>
        <v>0</v>
      </c>
      <c r="BT53" s="112">
        <f t="shared" si="6"/>
        <v>0</v>
      </c>
      <c r="BU53" s="112">
        <f t="shared" si="6"/>
        <v>0</v>
      </c>
      <c r="BV53" s="112">
        <f t="shared" si="6"/>
        <v>1</v>
      </c>
      <c r="BW53" s="112">
        <f t="shared" si="6"/>
        <v>0</v>
      </c>
      <c r="BX53" s="112">
        <f t="shared" si="7"/>
        <v>7</v>
      </c>
      <c r="BY53" s="112">
        <f t="shared" si="8"/>
        <v>8</v>
      </c>
    </row>
    <row r="54" spans="1:77" x14ac:dyDescent="0.3">
      <c r="B54" s="88" t="s">
        <v>271</v>
      </c>
      <c r="C54" s="91"/>
      <c r="D54" s="91"/>
      <c r="E54" s="91"/>
      <c r="F54" s="91">
        <v>3</v>
      </c>
      <c r="G54" s="91">
        <v>1</v>
      </c>
      <c r="H54" s="91">
        <v>10</v>
      </c>
      <c r="I54" s="91">
        <v>10</v>
      </c>
      <c r="J54" s="91">
        <v>24</v>
      </c>
      <c r="K54" s="91">
        <v>26</v>
      </c>
      <c r="L54" s="91">
        <v>34</v>
      </c>
      <c r="M54" s="91">
        <v>20</v>
      </c>
      <c r="N54" s="91">
        <v>128</v>
      </c>
      <c r="R54" s="116" t="s">
        <v>275</v>
      </c>
      <c r="S54" s="117">
        <f t="shared" si="5"/>
        <v>0</v>
      </c>
      <c r="T54" s="117">
        <f t="shared" si="5"/>
        <v>0</v>
      </c>
      <c r="U54" s="117">
        <f t="shared" si="5"/>
        <v>0</v>
      </c>
      <c r="V54" s="117">
        <f t="shared" si="5"/>
        <v>0</v>
      </c>
      <c r="W54" s="117">
        <f t="shared" si="5"/>
        <v>1</v>
      </c>
      <c r="X54" s="117">
        <f t="shared" si="5"/>
        <v>0</v>
      </c>
      <c r="Y54" s="117">
        <f t="shared" si="5"/>
        <v>0</v>
      </c>
      <c r="Z54" s="117">
        <f t="shared" si="5"/>
        <v>0</v>
      </c>
      <c r="AA54" s="117">
        <f t="shared" si="5"/>
        <v>0</v>
      </c>
      <c r="AB54" s="117">
        <f t="shared" si="5"/>
        <v>0</v>
      </c>
      <c r="AC54" s="117">
        <f t="shared" si="5"/>
        <v>4</v>
      </c>
      <c r="AD54" s="118">
        <f t="shared" si="5"/>
        <v>5</v>
      </c>
      <c r="BN54" s="88" t="s">
        <v>275</v>
      </c>
      <c r="BO54" s="112">
        <f t="shared" si="6"/>
        <v>0</v>
      </c>
      <c r="BP54" s="112">
        <f t="shared" si="6"/>
        <v>0</v>
      </c>
      <c r="BQ54" s="112">
        <f t="shared" si="6"/>
        <v>0</v>
      </c>
      <c r="BR54" s="112">
        <f t="shared" si="6"/>
        <v>0</v>
      </c>
      <c r="BS54" s="112">
        <f t="shared" si="6"/>
        <v>1</v>
      </c>
      <c r="BT54" s="112">
        <f t="shared" si="6"/>
        <v>0</v>
      </c>
      <c r="BU54" s="112">
        <f t="shared" si="6"/>
        <v>0</v>
      </c>
      <c r="BV54" s="112">
        <f t="shared" si="6"/>
        <v>0</v>
      </c>
      <c r="BW54" s="112">
        <f t="shared" si="6"/>
        <v>0</v>
      </c>
      <c r="BX54" s="112">
        <f t="shared" si="7"/>
        <v>4</v>
      </c>
      <c r="BY54" s="112">
        <f t="shared" si="8"/>
        <v>5</v>
      </c>
    </row>
    <row r="55" spans="1:77" x14ac:dyDescent="0.3">
      <c r="B55" s="88" t="s">
        <v>272</v>
      </c>
      <c r="C55" s="91"/>
      <c r="D55" s="91"/>
      <c r="E55" s="91"/>
      <c r="F55" s="91"/>
      <c r="G55" s="91"/>
      <c r="H55" s="91">
        <v>2</v>
      </c>
      <c r="I55" s="91"/>
      <c r="J55" s="91">
        <v>1</v>
      </c>
      <c r="K55" s="91">
        <v>3</v>
      </c>
      <c r="L55" s="91">
        <v>5</v>
      </c>
      <c r="M55" s="91">
        <v>11</v>
      </c>
      <c r="N55" s="91">
        <v>22</v>
      </c>
      <c r="R55" s="119" t="s">
        <v>168</v>
      </c>
      <c r="S55" s="120">
        <f t="shared" ref="S55:AD55" si="9">SUM(S43:S54)</f>
        <v>54929</v>
      </c>
      <c r="T55" s="120">
        <f t="shared" si="9"/>
        <v>325366</v>
      </c>
      <c r="U55" s="120">
        <f t="shared" si="9"/>
        <v>193169</v>
      </c>
      <c r="V55" s="120">
        <f t="shared" si="9"/>
        <v>256105</v>
      </c>
      <c r="W55" s="120">
        <f t="shared" si="9"/>
        <v>129975</v>
      </c>
      <c r="X55" s="120">
        <f t="shared" si="9"/>
        <v>159741</v>
      </c>
      <c r="Y55" s="120">
        <f t="shared" si="9"/>
        <v>29033</v>
      </c>
      <c r="Z55" s="120">
        <f t="shared" si="9"/>
        <v>14713</v>
      </c>
      <c r="AA55" s="120">
        <f t="shared" si="9"/>
        <v>7135</v>
      </c>
      <c r="AB55" s="120">
        <f t="shared" si="9"/>
        <v>1581</v>
      </c>
      <c r="AC55" s="120">
        <f t="shared" si="9"/>
        <v>867</v>
      </c>
      <c r="AD55" s="120">
        <f t="shared" si="9"/>
        <v>1172614</v>
      </c>
      <c r="BN55" s="88" t="s">
        <v>168</v>
      </c>
      <c r="BO55" s="112">
        <f t="shared" si="6"/>
        <v>54929</v>
      </c>
      <c r="BP55" s="112">
        <f t="shared" si="6"/>
        <v>325366</v>
      </c>
      <c r="BQ55" s="112">
        <f t="shared" si="6"/>
        <v>193169</v>
      </c>
      <c r="BR55" s="112">
        <f t="shared" si="6"/>
        <v>256105</v>
      </c>
      <c r="BS55" s="112">
        <f t="shared" si="6"/>
        <v>129975</v>
      </c>
      <c r="BT55" s="112">
        <f t="shared" si="6"/>
        <v>159741</v>
      </c>
      <c r="BU55" s="112">
        <f t="shared" si="6"/>
        <v>29033</v>
      </c>
      <c r="BV55" s="112">
        <f t="shared" si="6"/>
        <v>14713</v>
      </c>
      <c r="BW55" s="112">
        <f t="shared" si="6"/>
        <v>7135</v>
      </c>
      <c r="BX55" s="112">
        <f t="shared" si="7"/>
        <v>2448</v>
      </c>
      <c r="BY55" s="112">
        <f t="shared" si="8"/>
        <v>1172614</v>
      </c>
    </row>
    <row r="56" spans="1:77" x14ac:dyDescent="0.3">
      <c r="B56" s="88" t="s">
        <v>274</v>
      </c>
      <c r="C56" s="91"/>
      <c r="D56" s="91"/>
      <c r="E56" s="91"/>
      <c r="F56" s="91"/>
      <c r="G56" s="91"/>
      <c r="H56" s="91"/>
      <c r="I56" s="91"/>
      <c r="J56" s="91">
        <v>1</v>
      </c>
      <c r="K56" s="91">
        <v>1</v>
      </c>
      <c r="L56" s="91">
        <v>2</v>
      </c>
      <c r="M56" s="91">
        <v>7</v>
      </c>
      <c r="N56" s="91">
        <v>11</v>
      </c>
    </row>
    <row r="57" spans="1:77" x14ac:dyDescent="0.3">
      <c r="A57" s="88" t="s">
        <v>186</v>
      </c>
      <c r="B57" s="88" t="s">
        <v>114</v>
      </c>
      <c r="C57" s="91"/>
      <c r="D57" s="91"/>
      <c r="E57" s="91"/>
      <c r="F57" s="91">
        <v>1</v>
      </c>
      <c r="G57" s="91"/>
      <c r="H57" s="91"/>
      <c r="I57" s="91"/>
      <c r="J57" s="91"/>
      <c r="K57" s="91"/>
      <c r="L57" s="91"/>
      <c r="M57" s="91"/>
      <c r="N57" s="91">
        <v>1</v>
      </c>
      <c r="R57" s="513" t="str">
        <f>CONCATENATE("2013 - Number of firms from  ",MID(A45,3,99))</f>
        <v>2013 - Number of firms from  indep 5-49</v>
      </c>
      <c r="S57" s="513"/>
      <c r="T57" s="513"/>
      <c r="U57" s="513"/>
      <c r="V57" s="513"/>
      <c r="W57" s="513"/>
      <c r="X57" s="513"/>
      <c r="Y57" s="513"/>
      <c r="Z57" s="513"/>
      <c r="AA57" s="513"/>
      <c r="AB57" s="513"/>
      <c r="AC57" s="513"/>
      <c r="AD57" s="513"/>
      <c r="BN57" s="88" t="s">
        <v>277</v>
      </c>
    </row>
    <row r="58" spans="1:77" x14ac:dyDescent="0.3">
      <c r="B58" s="88" t="s">
        <v>259</v>
      </c>
      <c r="C58" s="91">
        <v>79</v>
      </c>
      <c r="D58" s="91">
        <v>58</v>
      </c>
      <c r="E58" s="91">
        <v>19</v>
      </c>
      <c r="F58" s="91">
        <v>42</v>
      </c>
      <c r="G58" s="91">
        <v>46</v>
      </c>
      <c r="H58" s="91">
        <v>95</v>
      </c>
      <c r="I58" s="91">
        <v>53</v>
      </c>
      <c r="J58" s="91">
        <v>64</v>
      </c>
      <c r="K58" s="91">
        <v>77</v>
      </c>
      <c r="L58" s="91">
        <v>22</v>
      </c>
      <c r="M58" s="91">
        <v>7</v>
      </c>
      <c r="N58" s="91">
        <v>562</v>
      </c>
      <c r="R58" s="500" t="s">
        <v>90</v>
      </c>
      <c r="S58" s="501" t="s">
        <v>234</v>
      </c>
      <c r="T58" s="501"/>
      <c r="U58" s="501"/>
      <c r="V58" s="501"/>
      <c r="W58" s="501"/>
      <c r="X58" s="501"/>
      <c r="Y58" s="501"/>
      <c r="Z58" s="501"/>
      <c r="AA58" s="501"/>
      <c r="AB58" s="501"/>
      <c r="AC58" s="501"/>
      <c r="AD58" s="502" t="str">
        <f>MID($N$32,7,99)</f>
        <v>Total</v>
      </c>
      <c r="BN58" s="88" t="s">
        <v>90</v>
      </c>
      <c r="BO58" s="88" t="s">
        <v>234</v>
      </c>
      <c r="BY58" s="88" t="s">
        <v>168</v>
      </c>
    </row>
    <row r="59" spans="1:77" x14ac:dyDescent="0.3">
      <c r="B59" s="88" t="s">
        <v>260</v>
      </c>
      <c r="C59" s="91">
        <v>71</v>
      </c>
      <c r="D59" s="91">
        <v>323</v>
      </c>
      <c r="E59" s="91">
        <v>180</v>
      </c>
      <c r="F59" s="91">
        <v>326</v>
      </c>
      <c r="G59" s="91">
        <v>288</v>
      </c>
      <c r="H59" s="91">
        <v>793</v>
      </c>
      <c r="I59" s="91">
        <v>469</v>
      </c>
      <c r="J59" s="91">
        <v>566</v>
      </c>
      <c r="K59" s="91">
        <v>611</v>
      </c>
      <c r="L59" s="91">
        <v>174</v>
      </c>
      <c r="M59" s="91">
        <v>67</v>
      </c>
      <c r="N59" s="91">
        <v>3868</v>
      </c>
      <c r="R59" s="500"/>
      <c r="S59" s="108" t="str">
        <f>MID($C$32,3,99)</f>
        <v>=0</v>
      </c>
      <c r="T59" s="108" t="str">
        <f>MID($D$32,3,99)</f>
        <v>&lt;10k</v>
      </c>
      <c r="U59" s="108" t="str">
        <f>MID($E$32,3,99)</f>
        <v>10-20k</v>
      </c>
      <c r="V59" s="108" t="str">
        <f>MID($F$32,3,99)</f>
        <v>20-50k</v>
      </c>
      <c r="W59" s="108" t="str">
        <f>MID($G$32,3,99)</f>
        <v>50-100k</v>
      </c>
      <c r="X59" s="108" t="str">
        <f>MID($H$32,3,99)</f>
        <v>100-500k</v>
      </c>
      <c r="Y59" s="108" t="str">
        <f>MID($I$32,3,99)</f>
        <v>500-1M</v>
      </c>
      <c r="Z59" s="108" t="str">
        <f>MID($J$32,3,99)</f>
        <v>1-2M</v>
      </c>
      <c r="AA59" s="108" t="str">
        <f>MID($K$32,3,99)</f>
        <v>2-5M</v>
      </c>
      <c r="AB59" s="108" t="str">
        <f>MID($L$32,3,99)</f>
        <v>5-10M</v>
      </c>
      <c r="AC59" s="108" t="str">
        <f>MID($M$32,3,99)</f>
        <v>10M&amp;+</v>
      </c>
      <c r="AD59" s="502"/>
      <c r="BO59" s="88" t="s">
        <v>248</v>
      </c>
      <c r="BP59" s="88" t="s">
        <v>249</v>
      </c>
      <c r="BQ59" s="88" t="s">
        <v>250</v>
      </c>
      <c r="BR59" s="88" t="s">
        <v>251</v>
      </c>
      <c r="BS59" s="88" t="s">
        <v>252</v>
      </c>
      <c r="BT59" s="88" t="s">
        <v>253</v>
      </c>
      <c r="BU59" s="88" t="s">
        <v>254</v>
      </c>
      <c r="BV59" s="88" t="s">
        <v>255</v>
      </c>
      <c r="BW59" s="88" t="s">
        <v>256</v>
      </c>
      <c r="BX59" s="88" t="s">
        <v>257</v>
      </c>
    </row>
    <row r="60" spans="1:77" x14ac:dyDescent="0.3">
      <c r="B60" s="88" t="s">
        <v>262</v>
      </c>
      <c r="C60" s="91">
        <v>1</v>
      </c>
      <c r="D60" s="91">
        <v>14</v>
      </c>
      <c r="E60" s="91">
        <v>12</v>
      </c>
      <c r="F60" s="91">
        <v>43</v>
      </c>
      <c r="G60" s="91">
        <v>71</v>
      </c>
      <c r="H60" s="91">
        <v>234</v>
      </c>
      <c r="I60" s="91">
        <v>125</v>
      </c>
      <c r="J60" s="91">
        <v>149</v>
      </c>
      <c r="K60" s="91">
        <v>153</v>
      </c>
      <c r="L60" s="91">
        <v>37</v>
      </c>
      <c r="M60" s="91">
        <v>11</v>
      </c>
      <c r="N60" s="91">
        <v>850</v>
      </c>
      <c r="R60" s="109" t="s">
        <v>115</v>
      </c>
      <c r="S60" s="110">
        <f>C45</f>
        <v>8</v>
      </c>
      <c r="T60" s="110">
        <f t="shared" ref="T60:AD60" si="10">D45</f>
        <v>9</v>
      </c>
      <c r="U60" s="110">
        <f t="shared" si="10"/>
        <v>4</v>
      </c>
      <c r="V60" s="110">
        <f t="shared" si="10"/>
        <v>12</v>
      </c>
      <c r="W60" s="110">
        <f t="shared" si="10"/>
        <v>15</v>
      </c>
      <c r="X60" s="110">
        <f t="shared" si="10"/>
        <v>31</v>
      </c>
      <c r="Y60" s="110">
        <f t="shared" si="10"/>
        <v>6</v>
      </c>
      <c r="Z60" s="110">
        <f t="shared" si="10"/>
        <v>4</v>
      </c>
      <c r="AA60" s="110">
        <f t="shared" si="10"/>
        <v>1</v>
      </c>
      <c r="AB60" s="110">
        <f t="shared" si="10"/>
        <v>0</v>
      </c>
      <c r="AC60" s="110">
        <f t="shared" si="10"/>
        <v>1</v>
      </c>
      <c r="AD60" s="111">
        <f t="shared" si="10"/>
        <v>91</v>
      </c>
      <c r="AE60" s="96"/>
      <c r="BN60" s="88" t="s">
        <v>115</v>
      </c>
      <c r="BO60" s="121">
        <f t="shared" ref="BO60:BW72" si="11">S60</f>
        <v>8</v>
      </c>
      <c r="BP60" s="121">
        <f t="shared" si="11"/>
        <v>9</v>
      </c>
      <c r="BQ60" s="121">
        <f t="shared" si="11"/>
        <v>4</v>
      </c>
      <c r="BR60" s="121">
        <f t="shared" si="11"/>
        <v>12</v>
      </c>
      <c r="BS60" s="121">
        <f t="shared" si="11"/>
        <v>15</v>
      </c>
      <c r="BT60" s="121">
        <f t="shared" si="11"/>
        <v>31</v>
      </c>
      <c r="BU60" s="121">
        <f t="shared" si="11"/>
        <v>6</v>
      </c>
      <c r="BV60" s="121">
        <f t="shared" si="11"/>
        <v>4</v>
      </c>
      <c r="BW60" s="121">
        <f t="shared" si="11"/>
        <v>1</v>
      </c>
      <c r="BX60" s="121">
        <f>AB60+AC60</f>
        <v>1</v>
      </c>
      <c r="BY60" s="121">
        <f>AD60</f>
        <v>91</v>
      </c>
    </row>
    <row r="61" spans="1:77" x14ac:dyDescent="0.3">
      <c r="B61" s="88" t="s">
        <v>263</v>
      </c>
      <c r="C61" s="91">
        <v>1</v>
      </c>
      <c r="D61" s="91">
        <v>6</v>
      </c>
      <c r="E61" s="91">
        <v>2</v>
      </c>
      <c r="F61" s="91">
        <v>13</v>
      </c>
      <c r="G61" s="91">
        <v>33</v>
      </c>
      <c r="H61" s="91">
        <v>221</v>
      </c>
      <c r="I61" s="91">
        <v>159</v>
      </c>
      <c r="J61" s="91">
        <v>198</v>
      </c>
      <c r="K61" s="91">
        <v>210</v>
      </c>
      <c r="L61" s="91">
        <v>45</v>
      </c>
      <c r="M61" s="91">
        <v>19</v>
      </c>
      <c r="N61" s="91">
        <v>907</v>
      </c>
      <c r="R61" s="113" t="s">
        <v>248</v>
      </c>
      <c r="S61" s="114">
        <f t="shared" ref="S61:AD71" si="12">C46</f>
        <v>974</v>
      </c>
      <c r="T61" s="114">
        <f t="shared" si="12"/>
        <v>1379</v>
      </c>
      <c r="U61" s="114">
        <f t="shared" si="12"/>
        <v>872</v>
      </c>
      <c r="V61" s="114">
        <f t="shared" si="12"/>
        <v>2270</v>
      </c>
      <c r="W61" s="114">
        <f t="shared" si="12"/>
        <v>2682</v>
      </c>
      <c r="X61" s="114">
        <f t="shared" si="12"/>
        <v>5057</v>
      </c>
      <c r="Y61" s="114">
        <f t="shared" si="12"/>
        <v>1011</v>
      </c>
      <c r="Z61" s="114">
        <f t="shared" si="12"/>
        <v>392</v>
      </c>
      <c r="AA61" s="114">
        <f t="shared" si="12"/>
        <v>174</v>
      </c>
      <c r="AB61" s="114">
        <f t="shared" si="12"/>
        <v>29</v>
      </c>
      <c r="AC61" s="114">
        <f t="shared" si="12"/>
        <v>17</v>
      </c>
      <c r="AD61" s="115">
        <f t="shared" si="12"/>
        <v>14857</v>
      </c>
      <c r="AE61" s="96"/>
      <c r="BN61" s="88" t="s">
        <v>248</v>
      </c>
      <c r="BO61" s="121">
        <f t="shared" si="11"/>
        <v>974</v>
      </c>
      <c r="BP61" s="121">
        <f t="shared" si="11"/>
        <v>1379</v>
      </c>
      <c r="BQ61" s="121">
        <f t="shared" si="11"/>
        <v>872</v>
      </c>
      <c r="BR61" s="121">
        <f t="shared" si="11"/>
        <v>2270</v>
      </c>
      <c r="BS61" s="121">
        <f t="shared" si="11"/>
        <v>2682</v>
      </c>
      <c r="BT61" s="121">
        <f t="shared" si="11"/>
        <v>5057</v>
      </c>
      <c r="BU61" s="121">
        <f t="shared" si="11"/>
        <v>1011</v>
      </c>
      <c r="BV61" s="121">
        <f t="shared" si="11"/>
        <v>392</v>
      </c>
      <c r="BW61" s="121">
        <f t="shared" si="11"/>
        <v>174</v>
      </c>
      <c r="BX61" s="121">
        <f t="shared" ref="BX61:BX72" si="13">AB61+AC61</f>
        <v>46</v>
      </c>
      <c r="BY61" s="121">
        <f t="shared" ref="BY61:BY72" si="14">AD61</f>
        <v>14857</v>
      </c>
    </row>
    <row r="62" spans="1:77" x14ac:dyDescent="0.3">
      <c r="B62" s="88" t="s">
        <v>265</v>
      </c>
      <c r="C62" s="91"/>
      <c r="D62" s="91">
        <v>5</v>
      </c>
      <c r="E62" s="91">
        <v>2</v>
      </c>
      <c r="F62" s="91">
        <v>16</v>
      </c>
      <c r="G62" s="91">
        <v>24</v>
      </c>
      <c r="H62" s="91">
        <v>277</v>
      </c>
      <c r="I62" s="91">
        <v>277</v>
      </c>
      <c r="J62" s="91">
        <v>339</v>
      </c>
      <c r="K62" s="91">
        <v>309</v>
      </c>
      <c r="L62" s="91">
        <v>82</v>
      </c>
      <c r="M62" s="91">
        <v>36</v>
      </c>
      <c r="N62" s="91">
        <v>1367</v>
      </c>
      <c r="R62" s="116" t="s">
        <v>261</v>
      </c>
      <c r="S62" s="117">
        <f t="shared" si="12"/>
        <v>1227</v>
      </c>
      <c r="T62" s="117">
        <f t="shared" si="12"/>
        <v>9386</v>
      </c>
      <c r="U62" s="117">
        <f t="shared" si="12"/>
        <v>7739</v>
      </c>
      <c r="V62" s="117">
        <f t="shared" si="12"/>
        <v>18301</v>
      </c>
      <c r="W62" s="117">
        <f t="shared" si="12"/>
        <v>19326</v>
      </c>
      <c r="X62" s="117">
        <f t="shared" si="12"/>
        <v>36390</v>
      </c>
      <c r="Y62" s="117">
        <f t="shared" si="12"/>
        <v>6999</v>
      </c>
      <c r="Z62" s="117">
        <f t="shared" si="12"/>
        <v>2990</v>
      </c>
      <c r="AA62" s="117">
        <f t="shared" si="12"/>
        <v>1157</v>
      </c>
      <c r="AB62" s="117">
        <f t="shared" si="12"/>
        <v>182</v>
      </c>
      <c r="AC62" s="117">
        <f t="shared" si="12"/>
        <v>50</v>
      </c>
      <c r="AD62" s="118">
        <f t="shared" si="12"/>
        <v>103747</v>
      </c>
      <c r="BN62" s="88" t="s">
        <v>261</v>
      </c>
      <c r="BO62" s="121">
        <f t="shared" si="11"/>
        <v>1227</v>
      </c>
      <c r="BP62" s="121">
        <f t="shared" si="11"/>
        <v>9386</v>
      </c>
      <c r="BQ62" s="121">
        <f t="shared" si="11"/>
        <v>7739</v>
      </c>
      <c r="BR62" s="121">
        <f t="shared" si="11"/>
        <v>18301</v>
      </c>
      <c r="BS62" s="121">
        <f t="shared" si="11"/>
        <v>19326</v>
      </c>
      <c r="BT62" s="121">
        <f t="shared" si="11"/>
        <v>36390</v>
      </c>
      <c r="BU62" s="121">
        <f t="shared" si="11"/>
        <v>6999</v>
      </c>
      <c r="BV62" s="121">
        <f t="shared" si="11"/>
        <v>2990</v>
      </c>
      <c r="BW62" s="121">
        <f t="shared" si="11"/>
        <v>1157</v>
      </c>
      <c r="BX62" s="121">
        <f t="shared" si="13"/>
        <v>232</v>
      </c>
      <c r="BY62" s="121">
        <f t="shared" si="14"/>
        <v>103747</v>
      </c>
    </row>
    <row r="63" spans="1:77" x14ac:dyDescent="0.3">
      <c r="B63" s="88" t="s">
        <v>267</v>
      </c>
      <c r="C63" s="91"/>
      <c r="D63" s="91">
        <v>3</v>
      </c>
      <c r="E63" s="91">
        <v>1</v>
      </c>
      <c r="F63" s="91">
        <v>8</v>
      </c>
      <c r="G63" s="91">
        <v>9</v>
      </c>
      <c r="H63" s="91">
        <v>99</v>
      </c>
      <c r="I63" s="91">
        <v>181</v>
      </c>
      <c r="J63" s="91">
        <v>245</v>
      </c>
      <c r="K63" s="91">
        <v>240</v>
      </c>
      <c r="L63" s="91">
        <v>81</v>
      </c>
      <c r="M63" s="91">
        <v>38</v>
      </c>
      <c r="N63" s="91">
        <v>905</v>
      </c>
      <c r="R63" s="113" t="s">
        <v>252</v>
      </c>
      <c r="S63" s="114">
        <f t="shared" si="12"/>
        <v>32</v>
      </c>
      <c r="T63" s="114">
        <f t="shared" si="12"/>
        <v>349</v>
      </c>
      <c r="U63" s="114">
        <f t="shared" si="12"/>
        <v>425</v>
      </c>
      <c r="V63" s="114">
        <f t="shared" si="12"/>
        <v>1916</v>
      </c>
      <c r="W63" s="114">
        <f t="shared" si="12"/>
        <v>3874</v>
      </c>
      <c r="X63" s="114">
        <f t="shared" si="12"/>
        <v>9527</v>
      </c>
      <c r="Y63" s="114">
        <f t="shared" si="12"/>
        <v>1773</v>
      </c>
      <c r="Z63" s="114">
        <f t="shared" si="12"/>
        <v>798</v>
      </c>
      <c r="AA63" s="114">
        <f t="shared" si="12"/>
        <v>309</v>
      </c>
      <c r="AB63" s="114">
        <f t="shared" si="12"/>
        <v>45</v>
      </c>
      <c r="AC63" s="114">
        <f t="shared" si="12"/>
        <v>15</v>
      </c>
      <c r="AD63" s="115">
        <f t="shared" si="12"/>
        <v>19063</v>
      </c>
      <c r="BN63" s="88" t="s">
        <v>252</v>
      </c>
      <c r="BO63" s="121">
        <f t="shared" si="11"/>
        <v>32</v>
      </c>
      <c r="BP63" s="121">
        <f t="shared" si="11"/>
        <v>349</v>
      </c>
      <c r="BQ63" s="121">
        <f t="shared" si="11"/>
        <v>425</v>
      </c>
      <c r="BR63" s="121">
        <f t="shared" si="11"/>
        <v>1916</v>
      </c>
      <c r="BS63" s="121">
        <f t="shared" si="11"/>
        <v>3874</v>
      </c>
      <c r="BT63" s="121">
        <f t="shared" si="11"/>
        <v>9527</v>
      </c>
      <c r="BU63" s="121">
        <f t="shared" si="11"/>
        <v>1773</v>
      </c>
      <c r="BV63" s="121">
        <f t="shared" si="11"/>
        <v>798</v>
      </c>
      <c r="BW63" s="121">
        <f t="shared" si="11"/>
        <v>309</v>
      </c>
      <c r="BX63" s="121">
        <f t="shared" si="13"/>
        <v>60</v>
      </c>
      <c r="BY63" s="121">
        <f t="shared" si="14"/>
        <v>19063</v>
      </c>
    </row>
    <row r="64" spans="1:77" x14ac:dyDescent="0.3">
      <c r="B64" s="88" t="s">
        <v>269</v>
      </c>
      <c r="C64" s="91"/>
      <c r="D64" s="91">
        <v>1</v>
      </c>
      <c r="E64" s="91">
        <v>1</v>
      </c>
      <c r="F64" s="91">
        <v>1</v>
      </c>
      <c r="G64" s="91">
        <v>1</v>
      </c>
      <c r="H64" s="91">
        <v>34</v>
      </c>
      <c r="I64" s="91">
        <v>68</v>
      </c>
      <c r="J64" s="91">
        <v>175</v>
      </c>
      <c r="K64" s="91">
        <v>227</v>
      </c>
      <c r="L64" s="91">
        <v>73</v>
      </c>
      <c r="M64" s="91">
        <v>50</v>
      </c>
      <c r="N64" s="91">
        <v>631</v>
      </c>
      <c r="R64" s="116" t="s">
        <v>264</v>
      </c>
      <c r="S64" s="117">
        <f t="shared" si="12"/>
        <v>19</v>
      </c>
      <c r="T64" s="117">
        <f t="shared" si="12"/>
        <v>188</v>
      </c>
      <c r="U64" s="117">
        <f t="shared" si="12"/>
        <v>210</v>
      </c>
      <c r="V64" s="117">
        <f t="shared" si="12"/>
        <v>1072</v>
      </c>
      <c r="W64" s="117">
        <f t="shared" si="12"/>
        <v>2337</v>
      </c>
      <c r="X64" s="117">
        <f t="shared" si="12"/>
        <v>8990</v>
      </c>
      <c r="Y64" s="117">
        <f t="shared" si="12"/>
        <v>1952</v>
      </c>
      <c r="Z64" s="117">
        <f t="shared" si="12"/>
        <v>923</v>
      </c>
      <c r="AA64" s="117">
        <f t="shared" si="12"/>
        <v>349</v>
      </c>
      <c r="AB64" s="117">
        <f t="shared" si="12"/>
        <v>45</v>
      </c>
      <c r="AC64" s="117">
        <f t="shared" si="12"/>
        <v>21</v>
      </c>
      <c r="AD64" s="118">
        <f t="shared" si="12"/>
        <v>16106</v>
      </c>
      <c r="BN64" s="88" t="s">
        <v>264</v>
      </c>
      <c r="BO64" s="121">
        <f t="shared" si="11"/>
        <v>19</v>
      </c>
      <c r="BP64" s="121">
        <f t="shared" si="11"/>
        <v>188</v>
      </c>
      <c r="BQ64" s="121">
        <f t="shared" si="11"/>
        <v>210</v>
      </c>
      <c r="BR64" s="121">
        <f t="shared" si="11"/>
        <v>1072</v>
      </c>
      <c r="BS64" s="121">
        <f t="shared" si="11"/>
        <v>2337</v>
      </c>
      <c r="BT64" s="121">
        <f t="shared" si="11"/>
        <v>8990</v>
      </c>
      <c r="BU64" s="121">
        <f t="shared" si="11"/>
        <v>1952</v>
      </c>
      <c r="BV64" s="121">
        <f t="shared" si="11"/>
        <v>923</v>
      </c>
      <c r="BW64" s="121">
        <f t="shared" si="11"/>
        <v>349</v>
      </c>
      <c r="BX64" s="121">
        <f t="shared" si="13"/>
        <v>66</v>
      </c>
      <c r="BY64" s="121">
        <f t="shared" si="14"/>
        <v>16106</v>
      </c>
    </row>
    <row r="65" spans="1:77" x14ac:dyDescent="0.3">
      <c r="B65" s="88" t="s">
        <v>270</v>
      </c>
      <c r="C65" s="91"/>
      <c r="D65" s="91"/>
      <c r="E65" s="91"/>
      <c r="F65" s="91"/>
      <c r="G65" s="91"/>
      <c r="H65" s="91">
        <v>14</v>
      </c>
      <c r="I65" s="91">
        <v>29</v>
      </c>
      <c r="J65" s="91">
        <v>79</v>
      </c>
      <c r="K65" s="91">
        <v>159</v>
      </c>
      <c r="L65" s="91">
        <v>72</v>
      </c>
      <c r="M65" s="91">
        <v>38</v>
      </c>
      <c r="N65" s="91">
        <v>391</v>
      </c>
      <c r="R65" s="113" t="s">
        <v>266</v>
      </c>
      <c r="S65" s="114">
        <f t="shared" si="12"/>
        <v>5</v>
      </c>
      <c r="T65" s="114">
        <f t="shared" si="12"/>
        <v>101</v>
      </c>
      <c r="U65" s="114">
        <f t="shared" si="12"/>
        <v>114</v>
      </c>
      <c r="V65" s="114">
        <f t="shared" si="12"/>
        <v>507</v>
      </c>
      <c r="W65" s="114">
        <f t="shared" si="12"/>
        <v>1280</v>
      </c>
      <c r="X65" s="114">
        <f t="shared" si="12"/>
        <v>7747</v>
      </c>
      <c r="Y65" s="114">
        <f t="shared" si="12"/>
        <v>2727</v>
      </c>
      <c r="Z65" s="114">
        <f t="shared" si="12"/>
        <v>1280</v>
      </c>
      <c r="AA65" s="114">
        <f t="shared" si="12"/>
        <v>471</v>
      </c>
      <c r="AB65" s="114">
        <f t="shared" si="12"/>
        <v>93</v>
      </c>
      <c r="AC65" s="114">
        <f t="shared" si="12"/>
        <v>36</v>
      </c>
      <c r="AD65" s="115">
        <f t="shared" si="12"/>
        <v>14361</v>
      </c>
      <c r="BN65" s="88" t="s">
        <v>266</v>
      </c>
      <c r="BO65" s="121">
        <f t="shared" si="11"/>
        <v>5</v>
      </c>
      <c r="BP65" s="121">
        <f t="shared" si="11"/>
        <v>101</v>
      </c>
      <c r="BQ65" s="121">
        <f t="shared" si="11"/>
        <v>114</v>
      </c>
      <c r="BR65" s="121">
        <f t="shared" si="11"/>
        <v>507</v>
      </c>
      <c r="BS65" s="121">
        <f t="shared" si="11"/>
        <v>1280</v>
      </c>
      <c r="BT65" s="121">
        <f t="shared" si="11"/>
        <v>7747</v>
      </c>
      <c r="BU65" s="121">
        <f t="shared" si="11"/>
        <v>2727</v>
      </c>
      <c r="BV65" s="121">
        <f t="shared" si="11"/>
        <v>1280</v>
      </c>
      <c r="BW65" s="121">
        <f t="shared" si="11"/>
        <v>471</v>
      </c>
      <c r="BX65" s="121">
        <f t="shared" si="13"/>
        <v>129</v>
      </c>
      <c r="BY65" s="121">
        <f t="shared" si="14"/>
        <v>14361</v>
      </c>
    </row>
    <row r="66" spans="1:77" x14ac:dyDescent="0.3">
      <c r="B66" s="88" t="s">
        <v>271</v>
      </c>
      <c r="C66" s="91"/>
      <c r="D66" s="91"/>
      <c r="E66" s="91"/>
      <c r="F66" s="91"/>
      <c r="G66" s="91"/>
      <c r="H66" s="91">
        <v>1</v>
      </c>
      <c r="I66" s="91">
        <v>2</v>
      </c>
      <c r="J66" s="91">
        <v>11</v>
      </c>
      <c r="K66" s="91">
        <v>38</v>
      </c>
      <c r="L66" s="91">
        <v>30</v>
      </c>
      <c r="M66" s="91">
        <v>24</v>
      </c>
      <c r="N66" s="91">
        <v>106</v>
      </c>
      <c r="R66" s="116" t="s">
        <v>268</v>
      </c>
      <c r="S66" s="117">
        <f t="shared" si="12"/>
        <v>2</v>
      </c>
      <c r="T66" s="117">
        <f t="shared" si="12"/>
        <v>16</v>
      </c>
      <c r="U66" s="117">
        <f t="shared" si="12"/>
        <v>20</v>
      </c>
      <c r="V66" s="117">
        <f t="shared" si="12"/>
        <v>80</v>
      </c>
      <c r="W66" s="117">
        <f t="shared" si="12"/>
        <v>232</v>
      </c>
      <c r="X66" s="117">
        <f t="shared" si="12"/>
        <v>1975</v>
      </c>
      <c r="Y66" s="117">
        <f t="shared" si="12"/>
        <v>1437</v>
      </c>
      <c r="Z66" s="117">
        <f t="shared" si="12"/>
        <v>866</v>
      </c>
      <c r="AA66" s="117">
        <f t="shared" si="12"/>
        <v>368</v>
      </c>
      <c r="AB66" s="117">
        <f t="shared" si="12"/>
        <v>78</v>
      </c>
      <c r="AC66" s="117">
        <f t="shared" si="12"/>
        <v>26</v>
      </c>
      <c r="AD66" s="118">
        <f t="shared" si="12"/>
        <v>5100</v>
      </c>
      <c r="BN66" s="88" t="s">
        <v>268</v>
      </c>
      <c r="BO66" s="121">
        <f t="shared" si="11"/>
        <v>2</v>
      </c>
      <c r="BP66" s="121">
        <f t="shared" si="11"/>
        <v>16</v>
      </c>
      <c r="BQ66" s="121">
        <f t="shared" si="11"/>
        <v>20</v>
      </c>
      <c r="BR66" s="121">
        <f t="shared" si="11"/>
        <v>80</v>
      </c>
      <c r="BS66" s="121">
        <f t="shared" si="11"/>
        <v>232</v>
      </c>
      <c r="BT66" s="121">
        <f t="shared" si="11"/>
        <v>1975</v>
      </c>
      <c r="BU66" s="121">
        <f t="shared" si="11"/>
        <v>1437</v>
      </c>
      <c r="BV66" s="121">
        <f t="shared" si="11"/>
        <v>866</v>
      </c>
      <c r="BW66" s="121">
        <f t="shared" si="11"/>
        <v>368</v>
      </c>
      <c r="BX66" s="121">
        <f t="shared" si="13"/>
        <v>104</v>
      </c>
      <c r="BY66" s="121">
        <f t="shared" si="14"/>
        <v>5100</v>
      </c>
    </row>
    <row r="67" spans="1:77" x14ac:dyDescent="0.3">
      <c r="B67" s="88" t="s">
        <v>272</v>
      </c>
      <c r="C67" s="91"/>
      <c r="D67" s="91"/>
      <c r="E67" s="91"/>
      <c r="F67" s="91"/>
      <c r="G67" s="91"/>
      <c r="H67" s="91"/>
      <c r="I67" s="91"/>
      <c r="J67" s="91">
        <v>1</v>
      </c>
      <c r="K67" s="91">
        <v>4</v>
      </c>
      <c r="L67" s="91">
        <v>6</v>
      </c>
      <c r="M67" s="91">
        <v>21</v>
      </c>
      <c r="N67" s="91">
        <v>32</v>
      </c>
      <c r="R67" s="113" t="s">
        <v>255</v>
      </c>
      <c r="S67" s="114">
        <f t="shared" si="12"/>
        <v>0</v>
      </c>
      <c r="T67" s="114">
        <f t="shared" si="12"/>
        <v>4</v>
      </c>
      <c r="U67" s="114">
        <f t="shared" si="12"/>
        <v>10</v>
      </c>
      <c r="V67" s="114">
        <f t="shared" si="12"/>
        <v>22</v>
      </c>
      <c r="W67" s="114">
        <f t="shared" si="12"/>
        <v>48</v>
      </c>
      <c r="X67" s="114">
        <f t="shared" si="12"/>
        <v>578</v>
      </c>
      <c r="Y67" s="114">
        <f t="shared" si="12"/>
        <v>503</v>
      </c>
      <c r="Z67" s="114">
        <f t="shared" si="12"/>
        <v>586</v>
      </c>
      <c r="AA67" s="114">
        <f t="shared" si="12"/>
        <v>319</v>
      </c>
      <c r="AB67" s="114">
        <f t="shared" si="12"/>
        <v>67</v>
      </c>
      <c r="AC67" s="114">
        <f t="shared" si="12"/>
        <v>35</v>
      </c>
      <c r="AD67" s="115">
        <f t="shared" si="12"/>
        <v>2172</v>
      </c>
      <c r="BN67" s="88" t="s">
        <v>255</v>
      </c>
      <c r="BO67" s="121">
        <f t="shared" si="11"/>
        <v>0</v>
      </c>
      <c r="BP67" s="121">
        <f t="shared" si="11"/>
        <v>4</v>
      </c>
      <c r="BQ67" s="121">
        <f t="shared" si="11"/>
        <v>10</v>
      </c>
      <c r="BR67" s="121">
        <f t="shared" si="11"/>
        <v>22</v>
      </c>
      <c r="BS67" s="121">
        <f t="shared" si="11"/>
        <v>48</v>
      </c>
      <c r="BT67" s="121">
        <f t="shared" si="11"/>
        <v>578</v>
      </c>
      <c r="BU67" s="121">
        <f t="shared" si="11"/>
        <v>503</v>
      </c>
      <c r="BV67" s="121">
        <f t="shared" si="11"/>
        <v>586</v>
      </c>
      <c r="BW67" s="121">
        <f t="shared" si="11"/>
        <v>319</v>
      </c>
      <c r="BX67" s="121">
        <f t="shared" si="13"/>
        <v>102</v>
      </c>
      <c r="BY67" s="121">
        <f t="shared" si="14"/>
        <v>2172</v>
      </c>
    </row>
    <row r="68" spans="1:77" x14ac:dyDescent="0.3">
      <c r="B68" s="88" t="s">
        <v>274</v>
      </c>
      <c r="C68" s="91"/>
      <c r="D68" s="91"/>
      <c r="E68" s="91"/>
      <c r="F68" s="91"/>
      <c r="G68" s="91"/>
      <c r="H68" s="91"/>
      <c r="I68" s="91"/>
      <c r="J68" s="91"/>
      <c r="K68" s="91"/>
      <c r="L68" s="91"/>
      <c r="M68" s="91">
        <v>4</v>
      </c>
      <c r="N68" s="91">
        <v>4</v>
      </c>
      <c r="R68" s="116" t="s">
        <v>256</v>
      </c>
      <c r="S68" s="117">
        <f t="shared" si="12"/>
        <v>0</v>
      </c>
      <c r="T68" s="117">
        <f t="shared" si="12"/>
        <v>1</v>
      </c>
      <c r="U68" s="117">
        <f t="shared" si="12"/>
        <v>0</v>
      </c>
      <c r="V68" s="117">
        <f t="shared" si="12"/>
        <v>3</v>
      </c>
      <c r="W68" s="117">
        <f t="shared" si="12"/>
        <v>7</v>
      </c>
      <c r="X68" s="117">
        <f t="shared" si="12"/>
        <v>98</v>
      </c>
      <c r="Y68" s="117">
        <f t="shared" si="12"/>
        <v>124</v>
      </c>
      <c r="Z68" s="117">
        <f t="shared" si="12"/>
        <v>162</v>
      </c>
      <c r="AA68" s="117">
        <f t="shared" si="12"/>
        <v>239</v>
      </c>
      <c r="AB68" s="117">
        <f t="shared" si="12"/>
        <v>64</v>
      </c>
      <c r="AC68" s="117">
        <f t="shared" si="12"/>
        <v>39</v>
      </c>
      <c r="AD68" s="118">
        <f t="shared" si="12"/>
        <v>737</v>
      </c>
      <c r="BN68" s="88" t="s">
        <v>256</v>
      </c>
      <c r="BO68" s="121">
        <f t="shared" si="11"/>
        <v>0</v>
      </c>
      <c r="BP68" s="121">
        <f t="shared" si="11"/>
        <v>1</v>
      </c>
      <c r="BQ68" s="121">
        <f t="shared" si="11"/>
        <v>0</v>
      </c>
      <c r="BR68" s="121">
        <f t="shared" si="11"/>
        <v>3</v>
      </c>
      <c r="BS68" s="121">
        <f t="shared" si="11"/>
        <v>7</v>
      </c>
      <c r="BT68" s="121">
        <f t="shared" si="11"/>
        <v>98</v>
      </c>
      <c r="BU68" s="121">
        <f t="shared" si="11"/>
        <v>124</v>
      </c>
      <c r="BV68" s="121">
        <f t="shared" si="11"/>
        <v>162</v>
      </c>
      <c r="BW68" s="121">
        <f t="shared" si="11"/>
        <v>239</v>
      </c>
      <c r="BX68" s="121">
        <f t="shared" si="13"/>
        <v>103</v>
      </c>
      <c r="BY68" s="121">
        <f t="shared" si="14"/>
        <v>737</v>
      </c>
    </row>
    <row r="69" spans="1:77" x14ac:dyDescent="0.3">
      <c r="A69" s="88" t="s">
        <v>187</v>
      </c>
      <c r="B69" s="88" t="s">
        <v>114</v>
      </c>
      <c r="C69" s="91"/>
      <c r="D69" s="91"/>
      <c r="E69" s="91"/>
      <c r="F69" s="91"/>
      <c r="G69" s="91"/>
      <c r="H69" s="91"/>
      <c r="I69" s="91"/>
      <c r="J69" s="91"/>
      <c r="K69" s="91"/>
      <c r="L69" s="91"/>
      <c r="M69" s="91"/>
      <c r="N69" s="91"/>
      <c r="R69" s="113" t="s">
        <v>257</v>
      </c>
      <c r="S69" s="114">
        <f t="shared" si="12"/>
        <v>0</v>
      </c>
      <c r="T69" s="114">
        <f t="shared" si="12"/>
        <v>0</v>
      </c>
      <c r="U69" s="114">
        <f t="shared" si="12"/>
        <v>0</v>
      </c>
      <c r="V69" s="114">
        <f t="shared" si="12"/>
        <v>3</v>
      </c>
      <c r="W69" s="114">
        <f t="shared" si="12"/>
        <v>1</v>
      </c>
      <c r="X69" s="114">
        <f t="shared" si="12"/>
        <v>10</v>
      </c>
      <c r="Y69" s="114">
        <f t="shared" si="12"/>
        <v>10</v>
      </c>
      <c r="Z69" s="114">
        <f t="shared" si="12"/>
        <v>24</v>
      </c>
      <c r="AA69" s="114">
        <f t="shared" si="12"/>
        <v>26</v>
      </c>
      <c r="AB69" s="114">
        <f t="shared" si="12"/>
        <v>34</v>
      </c>
      <c r="AC69" s="114">
        <f t="shared" si="12"/>
        <v>20</v>
      </c>
      <c r="AD69" s="115">
        <f t="shared" si="12"/>
        <v>128</v>
      </c>
      <c r="BN69" s="88" t="s">
        <v>257</v>
      </c>
      <c r="BO69" s="121">
        <f t="shared" si="11"/>
        <v>0</v>
      </c>
      <c r="BP69" s="121">
        <f t="shared" si="11"/>
        <v>0</v>
      </c>
      <c r="BQ69" s="121">
        <f t="shared" si="11"/>
        <v>0</v>
      </c>
      <c r="BR69" s="121">
        <f t="shared" si="11"/>
        <v>3</v>
      </c>
      <c r="BS69" s="121">
        <f t="shared" si="11"/>
        <v>1</v>
      </c>
      <c r="BT69" s="121">
        <f t="shared" si="11"/>
        <v>10</v>
      </c>
      <c r="BU69" s="121">
        <f t="shared" si="11"/>
        <v>10</v>
      </c>
      <c r="BV69" s="121">
        <f t="shared" si="11"/>
        <v>24</v>
      </c>
      <c r="BW69" s="121">
        <f t="shared" si="11"/>
        <v>26</v>
      </c>
      <c r="BX69" s="121">
        <f t="shared" si="13"/>
        <v>54</v>
      </c>
      <c r="BY69" s="121">
        <f t="shared" si="14"/>
        <v>128</v>
      </c>
    </row>
    <row r="70" spans="1:77" x14ac:dyDescent="0.3">
      <c r="B70" s="88" t="s">
        <v>259</v>
      </c>
      <c r="C70" s="91">
        <v>10</v>
      </c>
      <c r="D70" s="91">
        <v>6</v>
      </c>
      <c r="E70" s="91">
        <v>2</v>
      </c>
      <c r="F70" s="91">
        <v>5</v>
      </c>
      <c r="G70" s="91">
        <v>5</v>
      </c>
      <c r="H70" s="91">
        <v>9</v>
      </c>
      <c r="I70" s="91">
        <v>2</v>
      </c>
      <c r="J70" s="91">
        <v>2</v>
      </c>
      <c r="K70" s="91">
        <v>3</v>
      </c>
      <c r="L70" s="91">
        <v>1</v>
      </c>
      <c r="M70" s="91">
        <v>5</v>
      </c>
      <c r="N70" s="91">
        <v>50</v>
      </c>
      <c r="R70" s="116" t="s">
        <v>273</v>
      </c>
      <c r="S70" s="117">
        <f t="shared" si="12"/>
        <v>0</v>
      </c>
      <c r="T70" s="117">
        <f t="shared" si="12"/>
        <v>0</v>
      </c>
      <c r="U70" s="117">
        <f t="shared" si="12"/>
        <v>0</v>
      </c>
      <c r="V70" s="117">
        <f t="shared" si="12"/>
        <v>0</v>
      </c>
      <c r="W70" s="117">
        <f t="shared" si="12"/>
        <v>0</v>
      </c>
      <c r="X70" s="117">
        <f t="shared" si="12"/>
        <v>2</v>
      </c>
      <c r="Y70" s="117">
        <f t="shared" si="12"/>
        <v>0</v>
      </c>
      <c r="Z70" s="117">
        <f t="shared" si="12"/>
        <v>1</v>
      </c>
      <c r="AA70" s="117">
        <f t="shared" si="12"/>
        <v>3</v>
      </c>
      <c r="AB70" s="117">
        <f t="shared" si="12"/>
        <v>5</v>
      </c>
      <c r="AC70" s="117">
        <f t="shared" si="12"/>
        <v>11</v>
      </c>
      <c r="AD70" s="118">
        <f t="shared" si="12"/>
        <v>22</v>
      </c>
      <c r="BN70" s="88" t="s">
        <v>273</v>
      </c>
      <c r="BO70" s="121">
        <f t="shared" si="11"/>
        <v>0</v>
      </c>
      <c r="BP70" s="121">
        <f t="shared" si="11"/>
        <v>0</v>
      </c>
      <c r="BQ70" s="121">
        <f t="shared" si="11"/>
        <v>0</v>
      </c>
      <c r="BR70" s="121">
        <f t="shared" si="11"/>
        <v>0</v>
      </c>
      <c r="BS70" s="121">
        <f t="shared" si="11"/>
        <v>0</v>
      </c>
      <c r="BT70" s="121">
        <f t="shared" si="11"/>
        <v>2</v>
      </c>
      <c r="BU70" s="121">
        <f t="shared" si="11"/>
        <v>0</v>
      </c>
      <c r="BV70" s="121">
        <f t="shared" si="11"/>
        <v>1</v>
      </c>
      <c r="BW70" s="121">
        <f t="shared" si="11"/>
        <v>3</v>
      </c>
      <c r="BX70" s="121">
        <f t="shared" si="13"/>
        <v>16</v>
      </c>
      <c r="BY70" s="121">
        <f t="shared" si="14"/>
        <v>22</v>
      </c>
    </row>
    <row r="71" spans="1:77" x14ac:dyDescent="0.3">
      <c r="B71" s="88" t="s">
        <v>260</v>
      </c>
      <c r="C71" s="91">
        <v>9</v>
      </c>
      <c r="D71" s="91">
        <v>45</v>
      </c>
      <c r="E71" s="91">
        <v>27</v>
      </c>
      <c r="F71" s="91">
        <v>37</v>
      </c>
      <c r="G71" s="91">
        <v>22</v>
      </c>
      <c r="H71" s="91">
        <v>47</v>
      </c>
      <c r="I71" s="91">
        <v>11</v>
      </c>
      <c r="J71" s="91">
        <v>15</v>
      </c>
      <c r="K71" s="91">
        <v>17</v>
      </c>
      <c r="L71" s="91">
        <v>14</v>
      </c>
      <c r="M71" s="91">
        <v>12</v>
      </c>
      <c r="N71" s="91">
        <v>256</v>
      </c>
      <c r="R71" s="116" t="s">
        <v>275</v>
      </c>
      <c r="S71" s="117">
        <f t="shared" si="12"/>
        <v>0</v>
      </c>
      <c r="T71" s="117">
        <f t="shared" si="12"/>
        <v>0</v>
      </c>
      <c r="U71" s="117">
        <f t="shared" si="12"/>
        <v>0</v>
      </c>
      <c r="V71" s="117">
        <f t="shared" si="12"/>
        <v>0</v>
      </c>
      <c r="W71" s="117">
        <f t="shared" si="12"/>
        <v>0</v>
      </c>
      <c r="X71" s="117">
        <f t="shared" si="12"/>
        <v>0</v>
      </c>
      <c r="Y71" s="117">
        <f t="shared" si="12"/>
        <v>0</v>
      </c>
      <c r="Z71" s="117">
        <f t="shared" si="12"/>
        <v>1</v>
      </c>
      <c r="AA71" s="117">
        <f t="shared" si="12"/>
        <v>1</v>
      </c>
      <c r="AB71" s="117">
        <f t="shared" si="12"/>
        <v>2</v>
      </c>
      <c r="AC71" s="117">
        <f t="shared" si="12"/>
        <v>7</v>
      </c>
      <c r="AD71" s="118">
        <f t="shared" si="12"/>
        <v>11</v>
      </c>
      <c r="BN71" s="88" t="s">
        <v>275</v>
      </c>
      <c r="BO71" s="121">
        <f t="shared" si="11"/>
        <v>0</v>
      </c>
      <c r="BP71" s="121">
        <f t="shared" si="11"/>
        <v>0</v>
      </c>
      <c r="BQ71" s="121">
        <f t="shared" si="11"/>
        <v>0</v>
      </c>
      <c r="BR71" s="121">
        <f t="shared" si="11"/>
        <v>0</v>
      </c>
      <c r="BS71" s="121">
        <f t="shared" si="11"/>
        <v>0</v>
      </c>
      <c r="BT71" s="121">
        <f t="shared" si="11"/>
        <v>0</v>
      </c>
      <c r="BU71" s="121">
        <f t="shared" si="11"/>
        <v>0</v>
      </c>
      <c r="BV71" s="121">
        <f t="shared" si="11"/>
        <v>1</v>
      </c>
      <c r="BW71" s="121">
        <f t="shared" si="11"/>
        <v>1</v>
      </c>
      <c r="BX71" s="121">
        <f t="shared" si="13"/>
        <v>9</v>
      </c>
      <c r="BY71" s="121">
        <f t="shared" si="14"/>
        <v>11</v>
      </c>
    </row>
    <row r="72" spans="1:77" x14ac:dyDescent="0.3">
      <c r="B72" s="88" t="s">
        <v>262</v>
      </c>
      <c r="C72" s="91"/>
      <c r="D72" s="91">
        <v>3</v>
      </c>
      <c r="E72" s="91">
        <v>2</v>
      </c>
      <c r="F72" s="91">
        <v>6</v>
      </c>
      <c r="G72" s="91">
        <v>5</v>
      </c>
      <c r="H72" s="91">
        <v>10</v>
      </c>
      <c r="I72" s="91">
        <v>7</v>
      </c>
      <c r="J72" s="91">
        <v>7</v>
      </c>
      <c r="K72" s="91">
        <v>7</v>
      </c>
      <c r="L72" s="91">
        <v>5</v>
      </c>
      <c r="M72" s="91">
        <v>7</v>
      </c>
      <c r="N72" s="91">
        <v>59</v>
      </c>
      <c r="R72" s="119" t="s">
        <v>168</v>
      </c>
      <c r="S72" s="120">
        <f t="shared" ref="S72:AD72" si="15">SUM(S60:S71)</f>
        <v>2267</v>
      </c>
      <c r="T72" s="120">
        <f t="shared" si="15"/>
        <v>11433</v>
      </c>
      <c r="U72" s="120">
        <f t="shared" si="15"/>
        <v>9394</v>
      </c>
      <c r="V72" s="120">
        <f t="shared" si="15"/>
        <v>24186</v>
      </c>
      <c r="W72" s="120">
        <f t="shared" si="15"/>
        <v>29802</v>
      </c>
      <c r="X72" s="120">
        <f t="shared" si="15"/>
        <v>70405</v>
      </c>
      <c r="Y72" s="120">
        <f t="shared" si="15"/>
        <v>16542</v>
      </c>
      <c r="Z72" s="120">
        <f t="shared" si="15"/>
        <v>8027</v>
      </c>
      <c r="AA72" s="120">
        <f t="shared" si="15"/>
        <v>3417</v>
      </c>
      <c r="AB72" s="120">
        <f t="shared" si="15"/>
        <v>644</v>
      </c>
      <c r="AC72" s="120">
        <f t="shared" si="15"/>
        <v>278</v>
      </c>
      <c r="AD72" s="120">
        <f t="shared" si="15"/>
        <v>176395</v>
      </c>
      <c r="BN72" s="88" t="s">
        <v>168</v>
      </c>
      <c r="BO72" s="121">
        <f t="shared" si="11"/>
        <v>2267</v>
      </c>
      <c r="BP72" s="121">
        <f t="shared" si="11"/>
        <v>11433</v>
      </c>
      <c r="BQ72" s="121">
        <f t="shared" si="11"/>
        <v>9394</v>
      </c>
      <c r="BR72" s="121">
        <f t="shared" si="11"/>
        <v>24186</v>
      </c>
      <c r="BS72" s="121">
        <f t="shared" si="11"/>
        <v>29802</v>
      </c>
      <c r="BT72" s="121">
        <f t="shared" si="11"/>
        <v>70405</v>
      </c>
      <c r="BU72" s="121">
        <f t="shared" si="11"/>
        <v>16542</v>
      </c>
      <c r="BV72" s="121">
        <f t="shared" si="11"/>
        <v>8027</v>
      </c>
      <c r="BW72" s="121">
        <f t="shared" si="11"/>
        <v>3417</v>
      </c>
      <c r="BX72" s="121">
        <f t="shared" si="13"/>
        <v>922</v>
      </c>
      <c r="BY72" s="121">
        <f t="shared" si="14"/>
        <v>176395</v>
      </c>
    </row>
    <row r="73" spans="1:77" x14ac:dyDescent="0.3">
      <c r="B73" s="88" t="s">
        <v>263</v>
      </c>
      <c r="C73" s="91"/>
      <c r="D73" s="91">
        <v>1</v>
      </c>
      <c r="E73" s="91">
        <v>1</v>
      </c>
      <c r="F73" s="91">
        <v>4</v>
      </c>
      <c r="G73" s="91">
        <v>4</v>
      </c>
      <c r="H73" s="91">
        <v>10</v>
      </c>
      <c r="I73" s="91">
        <v>10</v>
      </c>
      <c r="J73" s="91">
        <v>9</v>
      </c>
      <c r="K73" s="91">
        <v>16</v>
      </c>
      <c r="L73" s="91">
        <v>8</v>
      </c>
      <c r="M73" s="91">
        <v>4</v>
      </c>
      <c r="N73" s="91">
        <v>67</v>
      </c>
    </row>
    <row r="74" spans="1:77" x14ac:dyDescent="0.3">
      <c r="B74" s="88" t="s">
        <v>265</v>
      </c>
      <c r="C74" s="91"/>
      <c r="D74" s="91"/>
      <c r="E74" s="91">
        <v>1</v>
      </c>
      <c r="F74" s="91">
        <v>2</v>
      </c>
      <c r="G74" s="91">
        <v>2</v>
      </c>
      <c r="H74" s="91">
        <v>13</v>
      </c>
      <c r="I74" s="91">
        <v>14</v>
      </c>
      <c r="J74" s="91">
        <v>12</v>
      </c>
      <c r="K74" s="91">
        <v>22</v>
      </c>
      <c r="L74" s="91">
        <v>11</v>
      </c>
      <c r="M74" s="91">
        <v>12</v>
      </c>
      <c r="N74" s="91">
        <v>89</v>
      </c>
      <c r="R74" s="513" t="str">
        <f>CONCATENATE("2013 - Number of firms from  ",MID(A57,3,99))</f>
        <v>2013 - Number of firms from  indep 50-249</v>
      </c>
      <c r="S74" s="513"/>
      <c r="T74" s="513"/>
      <c r="U74" s="513"/>
      <c r="V74" s="513"/>
      <c r="W74" s="513"/>
      <c r="X74" s="513"/>
      <c r="Y74" s="513"/>
      <c r="Z74" s="513"/>
      <c r="AA74" s="513"/>
      <c r="AB74" s="513"/>
      <c r="AC74" s="513"/>
      <c r="AD74" s="513"/>
      <c r="BN74" s="88" t="s">
        <v>278</v>
      </c>
    </row>
    <row r="75" spans="1:77" x14ac:dyDescent="0.3">
      <c r="B75" s="88" t="s">
        <v>267</v>
      </c>
      <c r="C75" s="91"/>
      <c r="D75" s="91"/>
      <c r="E75" s="91"/>
      <c r="F75" s="91"/>
      <c r="G75" s="91"/>
      <c r="H75" s="91">
        <v>4</v>
      </c>
      <c r="I75" s="91">
        <v>10</v>
      </c>
      <c r="J75" s="91">
        <v>15</v>
      </c>
      <c r="K75" s="91">
        <v>36</v>
      </c>
      <c r="L75" s="91">
        <v>14</v>
      </c>
      <c r="M75" s="91">
        <v>11</v>
      </c>
      <c r="N75" s="91">
        <v>90</v>
      </c>
      <c r="R75" s="500" t="s">
        <v>90</v>
      </c>
      <c r="S75" s="501" t="s">
        <v>234</v>
      </c>
      <c r="T75" s="501"/>
      <c r="U75" s="501"/>
      <c r="V75" s="501"/>
      <c r="W75" s="501"/>
      <c r="X75" s="501"/>
      <c r="Y75" s="501"/>
      <c r="Z75" s="501"/>
      <c r="AA75" s="501"/>
      <c r="AB75" s="501"/>
      <c r="AC75" s="501"/>
      <c r="AD75" s="502" t="str">
        <f>MID($N$32,7,99)</f>
        <v>Total</v>
      </c>
      <c r="BN75" s="88" t="s">
        <v>90</v>
      </c>
      <c r="BO75" s="88" t="s">
        <v>234</v>
      </c>
      <c r="BY75" s="88" t="s">
        <v>168</v>
      </c>
    </row>
    <row r="76" spans="1:77" x14ac:dyDescent="0.3">
      <c r="B76" s="88" t="s">
        <v>269</v>
      </c>
      <c r="C76" s="91"/>
      <c r="D76" s="91"/>
      <c r="E76" s="91"/>
      <c r="F76" s="91"/>
      <c r="G76" s="91"/>
      <c r="H76" s="91">
        <v>2</v>
      </c>
      <c r="I76" s="91">
        <v>4</v>
      </c>
      <c r="J76" s="91">
        <v>12</v>
      </c>
      <c r="K76" s="91">
        <v>27</v>
      </c>
      <c r="L76" s="91">
        <v>16</v>
      </c>
      <c r="M76" s="91">
        <v>17</v>
      </c>
      <c r="N76" s="91">
        <v>78</v>
      </c>
      <c r="R76" s="500"/>
      <c r="S76" s="108" t="str">
        <f>MID($C$32,3,99)</f>
        <v>=0</v>
      </c>
      <c r="T76" s="108" t="str">
        <f>MID($D$32,3,99)</f>
        <v>&lt;10k</v>
      </c>
      <c r="U76" s="108" t="str">
        <f>MID($E$32,3,99)</f>
        <v>10-20k</v>
      </c>
      <c r="V76" s="108" t="str">
        <f>MID($F$32,3,99)</f>
        <v>20-50k</v>
      </c>
      <c r="W76" s="108" t="str">
        <f>MID($G$32,3,99)</f>
        <v>50-100k</v>
      </c>
      <c r="X76" s="108" t="str">
        <f>MID($H$32,3,99)</f>
        <v>100-500k</v>
      </c>
      <c r="Y76" s="108" t="str">
        <f>MID($I$32,3,99)</f>
        <v>500-1M</v>
      </c>
      <c r="Z76" s="108" t="str">
        <f>MID($J$32,3,99)</f>
        <v>1-2M</v>
      </c>
      <c r="AA76" s="108" t="str">
        <f>MID($K$32,3,99)</f>
        <v>2-5M</v>
      </c>
      <c r="AB76" s="108" t="str">
        <f>MID($L$32,3,99)</f>
        <v>5-10M</v>
      </c>
      <c r="AC76" s="108" t="str">
        <f>MID($M$32,3,99)</f>
        <v>10M&amp;+</v>
      </c>
      <c r="AD76" s="502"/>
      <c r="BO76" s="88" t="s">
        <v>248</v>
      </c>
      <c r="BP76" s="88" t="s">
        <v>249</v>
      </c>
      <c r="BQ76" s="88" t="s">
        <v>250</v>
      </c>
      <c r="BR76" s="88" t="s">
        <v>251</v>
      </c>
      <c r="BS76" s="88" t="s">
        <v>252</v>
      </c>
      <c r="BT76" s="88" t="s">
        <v>253</v>
      </c>
      <c r="BU76" s="88" t="s">
        <v>254</v>
      </c>
      <c r="BV76" s="88" t="s">
        <v>255</v>
      </c>
      <c r="BW76" s="88" t="s">
        <v>256</v>
      </c>
      <c r="BX76" s="88" t="s">
        <v>258</v>
      </c>
      <c r="BY76" s="88" t="s">
        <v>168</v>
      </c>
    </row>
    <row r="77" spans="1:77" x14ac:dyDescent="0.3">
      <c r="B77" s="88" t="s">
        <v>270</v>
      </c>
      <c r="C77" s="91">
        <v>1</v>
      </c>
      <c r="D77" s="91"/>
      <c r="E77" s="91"/>
      <c r="F77" s="91"/>
      <c r="G77" s="91"/>
      <c r="H77" s="91"/>
      <c r="I77" s="91">
        <v>1</v>
      </c>
      <c r="J77" s="91">
        <v>5</v>
      </c>
      <c r="K77" s="91">
        <v>14</v>
      </c>
      <c r="L77" s="91">
        <v>14</v>
      </c>
      <c r="M77" s="91">
        <v>29</v>
      </c>
      <c r="N77" s="91">
        <v>64</v>
      </c>
      <c r="R77" s="109" t="s">
        <v>115</v>
      </c>
      <c r="S77" s="110">
        <f>C57</f>
        <v>0</v>
      </c>
      <c r="T77" s="110">
        <f t="shared" ref="T77:AD77" si="16">D57</f>
        <v>0</v>
      </c>
      <c r="U77" s="110">
        <f t="shared" si="16"/>
        <v>0</v>
      </c>
      <c r="V77" s="110">
        <f t="shared" si="16"/>
        <v>1</v>
      </c>
      <c r="W77" s="110">
        <f t="shared" si="16"/>
        <v>0</v>
      </c>
      <c r="X77" s="110">
        <f t="shared" si="16"/>
        <v>0</v>
      </c>
      <c r="Y77" s="110">
        <f t="shared" si="16"/>
        <v>0</v>
      </c>
      <c r="Z77" s="110">
        <f t="shared" si="16"/>
        <v>0</v>
      </c>
      <c r="AA77" s="110">
        <f t="shared" si="16"/>
        <v>0</v>
      </c>
      <c r="AB77" s="110">
        <f t="shared" si="16"/>
        <v>0</v>
      </c>
      <c r="AC77" s="110">
        <f t="shared" si="16"/>
        <v>0</v>
      </c>
      <c r="AD77" s="111">
        <f t="shared" si="16"/>
        <v>1</v>
      </c>
      <c r="AE77" s="96"/>
      <c r="BN77" s="88" t="s">
        <v>115</v>
      </c>
      <c r="BO77" s="122">
        <f t="shared" ref="BO77:BW89" si="17">S77</f>
        <v>0</v>
      </c>
      <c r="BP77" s="122">
        <f t="shared" si="17"/>
        <v>0</v>
      </c>
      <c r="BQ77" s="122">
        <f t="shared" si="17"/>
        <v>0</v>
      </c>
      <c r="BR77" s="122">
        <f t="shared" si="17"/>
        <v>1</v>
      </c>
      <c r="BS77" s="122">
        <f t="shared" si="17"/>
        <v>0</v>
      </c>
      <c r="BT77" s="122">
        <f t="shared" si="17"/>
        <v>0</v>
      </c>
      <c r="BU77" s="122">
        <f t="shared" si="17"/>
        <v>0</v>
      </c>
      <c r="BV77" s="122">
        <f t="shared" si="17"/>
        <v>0</v>
      </c>
      <c r="BW77" s="122">
        <f t="shared" si="17"/>
        <v>0</v>
      </c>
      <c r="BX77" s="122">
        <f>AB77+AC77</f>
        <v>0</v>
      </c>
      <c r="BY77" s="122">
        <f>AD77</f>
        <v>1</v>
      </c>
    </row>
    <row r="78" spans="1:77" x14ac:dyDescent="0.3">
      <c r="B78" s="88" t="s">
        <v>271</v>
      </c>
      <c r="C78" s="91"/>
      <c r="D78" s="91"/>
      <c r="E78" s="91"/>
      <c r="F78" s="91"/>
      <c r="G78" s="91"/>
      <c r="H78" s="91"/>
      <c r="I78" s="91"/>
      <c r="J78" s="91"/>
      <c r="K78" s="91">
        <v>2</v>
      </c>
      <c r="L78" s="91">
        <v>6</v>
      </c>
      <c r="M78" s="91">
        <v>26</v>
      </c>
      <c r="N78" s="91">
        <v>34</v>
      </c>
      <c r="R78" s="113" t="s">
        <v>248</v>
      </c>
      <c r="S78" s="114">
        <f t="shared" ref="S78:AD88" si="18">C58</f>
        <v>79</v>
      </c>
      <c r="T78" s="114">
        <f t="shared" si="18"/>
        <v>58</v>
      </c>
      <c r="U78" s="114">
        <f t="shared" si="18"/>
        <v>19</v>
      </c>
      <c r="V78" s="114">
        <f t="shared" si="18"/>
        <v>42</v>
      </c>
      <c r="W78" s="114">
        <f t="shared" si="18"/>
        <v>46</v>
      </c>
      <c r="X78" s="114">
        <f t="shared" si="18"/>
        <v>95</v>
      </c>
      <c r="Y78" s="114">
        <f t="shared" si="18"/>
        <v>53</v>
      </c>
      <c r="Z78" s="114">
        <f t="shared" si="18"/>
        <v>64</v>
      </c>
      <c r="AA78" s="114">
        <f t="shared" si="18"/>
        <v>77</v>
      </c>
      <c r="AB78" s="114">
        <f t="shared" si="18"/>
        <v>22</v>
      </c>
      <c r="AC78" s="114">
        <f t="shared" si="18"/>
        <v>7</v>
      </c>
      <c r="AD78" s="115">
        <f t="shared" si="18"/>
        <v>562</v>
      </c>
      <c r="AE78" s="96"/>
      <c r="BN78" s="88" t="s">
        <v>248</v>
      </c>
      <c r="BO78" s="122">
        <f t="shared" si="17"/>
        <v>79</v>
      </c>
      <c r="BP78" s="122">
        <f t="shared" si="17"/>
        <v>58</v>
      </c>
      <c r="BQ78" s="122">
        <f t="shared" si="17"/>
        <v>19</v>
      </c>
      <c r="BR78" s="122">
        <f t="shared" si="17"/>
        <v>42</v>
      </c>
      <c r="BS78" s="122">
        <f t="shared" si="17"/>
        <v>46</v>
      </c>
      <c r="BT78" s="122">
        <f t="shared" si="17"/>
        <v>95</v>
      </c>
      <c r="BU78" s="122">
        <f t="shared" si="17"/>
        <v>53</v>
      </c>
      <c r="BV78" s="122">
        <f t="shared" si="17"/>
        <v>64</v>
      </c>
      <c r="BW78" s="122">
        <f t="shared" si="17"/>
        <v>77</v>
      </c>
      <c r="BX78" s="122">
        <f t="shared" ref="BX78:BX89" si="19">AB78+AC78</f>
        <v>29</v>
      </c>
      <c r="BY78" s="122">
        <f t="shared" ref="BY78:BY89" si="20">AD78</f>
        <v>562</v>
      </c>
    </row>
    <row r="79" spans="1:77" x14ac:dyDescent="0.3">
      <c r="B79" s="88" t="s">
        <v>272</v>
      </c>
      <c r="C79" s="91"/>
      <c r="D79" s="91"/>
      <c r="E79" s="91"/>
      <c r="F79" s="91"/>
      <c r="G79" s="91"/>
      <c r="H79" s="91"/>
      <c r="I79" s="91"/>
      <c r="J79" s="91"/>
      <c r="K79" s="91">
        <v>1</v>
      </c>
      <c r="L79" s="91"/>
      <c r="M79" s="91">
        <v>12</v>
      </c>
      <c r="N79" s="91">
        <v>13</v>
      </c>
      <c r="R79" s="116" t="s">
        <v>261</v>
      </c>
      <c r="S79" s="117">
        <f t="shared" si="18"/>
        <v>71</v>
      </c>
      <c r="T79" s="117">
        <f t="shared" si="18"/>
        <v>323</v>
      </c>
      <c r="U79" s="117">
        <f t="shared" si="18"/>
        <v>180</v>
      </c>
      <c r="V79" s="117">
        <f t="shared" si="18"/>
        <v>326</v>
      </c>
      <c r="W79" s="117">
        <f t="shared" si="18"/>
        <v>288</v>
      </c>
      <c r="X79" s="117">
        <f t="shared" si="18"/>
        <v>793</v>
      </c>
      <c r="Y79" s="117">
        <f t="shared" si="18"/>
        <v>469</v>
      </c>
      <c r="Z79" s="117">
        <f t="shared" si="18"/>
        <v>566</v>
      </c>
      <c r="AA79" s="117">
        <f t="shared" si="18"/>
        <v>611</v>
      </c>
      <c r="AB79" s="117">
        <f t="shared" si="18"/>
        <v>174</v>
      </c>
      <c r="AC79" s="117">
        <f t="shared" si="18"/>
        <v>67</v>
      </c>
      <c r="AD79" s="118">
        <f t="shared" si="18"/>
        <v>3868</v>
      </c>
      <c r="BN79" s="88" t="s">
        <v>261</v>
      </c>
      <c r="BO79" s="122">
        <f t="shared" si="17"/>
        <v>71</v>
      </c>
      <c r="BP79" s="122">
        <f t="shared" si="17"/>
        <v>323</v>
      </c>
      <c r="BQ79" s="122">
        <f t="shared" si="17"/>
        <v>180</v>
      </c>
      <c r="BR79" s="122">
        <f t="shared" si="17"/>
        <v>326</v>
      </c>
      <c r="BS79" s="122">
        <f t="shared" si="17"/>
        <v>288</v>
      </c>
      <c r="BT79" s="122">
        <f t="shared" si="17"/>
        <v>793</v>
      </c>
      <c r="BU79" s="122">
        <f t="shared" si="17"/>
        <v>469</v>
      </c>
      <c r="BV79" s="122">
        <f t="shared" si="17"/>
        <v>566</v>
      </c>
      <c r="BW79" s="122">
        <f t="shared" si="17"/>
        <v>611</v>
      </c>
      <c r="BX79" s="122">
        <f t="shared" si="19"/>
        <v>241</v>
      </c>
      <c r="BY79" s="122">
        <f t="shared" si="20"/>
        <v>3868</v>
      </c>
    </row>
    <row r="80" spans="1:77" x14ac:dyDescent="0.3">
      <c r="B80" s="88" t="s">
        <v>274</v>
      </c>
      <c r="C80" s="91"/>
      <c r="D80" s="91"/>
      <c r="E80" s="91"/>
      <c r="F80" s="91"/>
      <c r="G80" s="91"/>
      <c r="H80" s="91"/>
      <c r="I80" s="91"/>
      <c r="J80" s="91"/>
      <c r="K80" s="91"/>
      <c r="L80" s="91"/>
      <c r="M80" s="91">
        <v>8</v>
      </c>
      <c r="N80" s="91">
        <v>8</v>
      </c>
      <c r="R80" s="113" t="s">
        <v>252</v>
      </c>
      <c r="S80" s="114">
        <f t="shared" si="18"/>
        <v>1</v>
      </c>
      <c r="T80" s="114">
        <f t="shared" si="18"/>
        <v>14</v>
      </c>
      <c r="U80" s="114">
        <f t="shared" si="18"/>
        <v>12</v>
      </c>
      <c r="V80" s="114">
        <f t="shared" si="18"/>
        <v>43</v>
      </c>
      <c r="W80" s="114">
        <f t="shared" si="18"/>
        <v>71</v>
      </c>
      <c r="X80" s="114">
        <f t="shared" si="18"/>
        <v>234</v>
      </c>
      <c r="Y80" s="114">
        <f t="shared" si="18"/>
        <v>125</v>
      </c>
      <c r="Z80" s="114">
        <f t="shared" si="18"/>
        <v>149</v>
      </c>
      <c r="AA80" s="114">
        <f t="shared" si="18"/>
        <v>153</v>
      </c>
      <c r="AB80" s="114">
        <f t="shared" si="18"/>
        <v>37</v>
      </c>
      <c r="AC80" s="114">
        <f t="shared" si="18"/>
        <v>11</v>
      </c>
      <c r="AD80" s="115">
        <f t="shared" si="18"/>
        <v>850</v>
      </c>
      <c r="BN80" s="88" t="s">
        <v>252</v>
      </c>
      <c r="BO80" s="122">
        <f t="shared" si="17"/>
        <v>1</v>
      </c>
      <c r="BP80" s="122">
        <f t="shared" si="17"/>
        <v>14</v>
      </c>
      <c r="BQ80" s="122">
        <f t="shared" si="17"/>
        <v>12</v>
      </c>
      <c r="BR80" s="122">
        <f t="shared" si="17"/>
        <v>43</v>
      </c>
      <c r="BS80" s="122">
        <f t="shared" si="17"/>
        <v>71</v>
      </c>
      <c r="BT80" s="122">
        <f t="shared" si="17"/>
        <v>234</v>
      </c>
      <c r="BU80" s="122">
        <f t="shared" si="17"/>
        <v>125</v>
      </c>
      <c r="BV80" s="122">
        <f t="shared" si="17"/>
        <v>149</v>
      </c>
      <c r="BW80" s="122">
        <f t="shared" si="17"/>
        <v>153</v>
      </c>
      <c r="BX80" s="122">
        <f t="shared" si="19"/>
        <v>48</v>
      </c>
      <c r="BY80" s="122">
        <f t="shared" si="20"/>
        <v>850</v>
      </c>
    </row>
    <row r="81" spans="1:77" x14ac:dyDescent="0.3">
      <c r="A81" s="88" t="s">
        <v>143</v>
      </c>
      <c r="B81" s="88" t="s">
        <v>114</v>
      </c>
      <c r="C81" s="91">
        <v>23</v>
      </c>
      <c r="D81" s="91">
        <v>9</v>
      </c>
      <c r="E81" s="91">
        <v>2</v>
      </c>
      <c r="F81" s="91">
        <v>4</v>
      </c>
      <c r="G81" s="91">
        <v>4</v>
      </c>
      <c r="H81" s="91">
        <v>6</v>
      </c>
      <c r="I81" s="91">
        <v>1</v>
      </c>
      <c r="J81" s="91">
        <v>5</v>
      </c>
      <c r="K81" s="91">
        <v>1</v>
      </c>
      <c r="L81" s="91">
        <v>1</v>
      </c>
      <c r="M81" s="91"/>
      <c r="N81" s="91">
        <v>56</v>
      </c>
      <c r="R81" s="116" t="s">
        <v>264</v>
      </c>
      <c r="S81" s="117">
        <f t="shared" si="18"/>
        <v>1</v>
      </c>
      <c r="T81" s="117">
        <f t="shared" si="18"/>
        <v>6</v>
      </c>
      <c r="U81" s="117">
        <f t="shared" si="18"/>
        <v>2</v>
      </c>
      <c r="V81" s="117">
        <f t="shared" si="18"/>
        <v>13</v>
      </c>
      <c r="W81" s="117">
        <f t="shared" si="18"/>
        <v>33</v>
      </c>
      <c r="X81" s="117">
        <f t="shared" si="18"/>
        <v>221</v>
      </c>
      <c r="Y81" s="117">
        <f t="shared" si="18"/>
        <v>159</v>
      </c>
      <c r="Z81" s="117">
        <f t="shared" si="18"/>
        <v>198</v>
      </c>
      <c r="AA81" s="117">
        <f t="shared" si="18"/>
        <v>210</v>
      </c>
      <c r="AB81" s="117">
        <f t="shared" si="18"/>
        <v>45</v>
      </c>
      <c r="AC81" s="117">
        <f t="shared" si="18"/>
        <v>19</v>
      </c>
      <c r="AD81" s="118">
        <f t="shared" si="18"/>
        <v>907</v>
      </c>
      <c r="BN81" s="88" t="s">
        <v>264</v>
      </c>
      <c r="BO81" s="122">
        <f t="shared" si="17"/>
        <v>1</v>
      </c>
      <c r="BP81" s="122">
        <f t="shared" si="17"/>
        <v>6</v>
      </c>
      <c r="BQ81" s="122">
        <f t="shared" si="17"/>
        <v>2</v>
      </c>
      <c r="BR81" s="122">
        <f t="shared" si="17"/>
        <v>13</v>
      </c>
      <c r="BS81" s="122">
        <f t="shared" si="17"/>
        <v>33</v>
      </c>
      <c r="BT81" s="122">
        <f t="shared" si="17"/>
        <v>221</v>
      </c>
      <c r="BU81" s="122">
        <f t="shared" si="17"/>
        <v>159</v>
      </c>
      <c r="BV81" s="122">
        <f t="shared" si="17"/>
        <v>198</v>
      </c>
      <c r="BW81" s="122">
        <f t="shared" si="17"/>
        <v>210</v>
      </c>
      <c r="BX81" s="122">
        <f t="shared" si="19"/>
        <v>64</v>
      </c>
      <c r="BY81" s="122">
        <f t="shared" si="20"/>
        <v>907</v>
      </c>
    </row>
    <row r="82" spans="1:77" x14ac:dyDescent="0.3">
      <c r="B82" s="88" t="s">
        <v>259</v>
      </c>
      <c r="C82" s="91">
        <v>7787</v>
      </c>
      <c r="D82" s="91">
        <v>3719</v>
      </c>
      <c r="E82" s="91">
        <v>870</v>
      </c>
      <c r="F82" s="91">
        <v>1544</v>
      </c>
      <c r="G82" s="91">
        <v>1350</v>
      </c>
      <c r="H82" s="91">
        <v>4133</v>
      </c>
      <c r="I82" s="91">
        <v>1665</v>
      </c>
      <c r="J82" s="91">
        <v>1203</v>
      </c>
      <c r="K82" s="91">
        <v>898</v>
      </c>
      <c r="L82" s="91">
        <v>332</v>
      </c>
      <c r="M82" s="91">
        <v>360</v>
      </c>
      <c r="N82" s="91">
        <v>23861</v>
      </c>
      <c r="R82" s="113" t="s">
        <v>266</v>
      </c>
      <c r="S82" s="114">
        <f t="shared" si="18"/>
        <v>0</v>
      </c>
      <c r="T82" s="114">
        <f t="shared" si="18"/>
        <v>5</v>
      </c>
      <c r="U82" s="114">
        <f t="shared" si="18"/>
        <v>2</v>
      </c>
      <c r="V82" s="114">
        <f t="shared" si="18"/>
        <v>16</v>
      </c>
      <c r="W82" s="114">
        <f t="shared" si="18"/>
        <v>24</v>
      </c>
      <c r="X82" s="114">
        <f t="shared" si="18"/>
        <v>277</v>
      </c>
      <c r="Y82" s="114">
        <f t="shared" si="18"/>
        <v>277</v>
      </c>
      <c r="Z82" s="114">
        <f t="shared" si="18"/>
        <v>339</v>
      </c>
      <c r="AA82" s="114">
        <f t="shared" si="18"/>
        <v>309</v>
      </c>
      <c r="AB82" s="114">
        <f t="shared" si="18"/>
        <v>82</v>
      </c>
      <c r="AC82" s="114">
        <f t="shared" si="18"/>
        <v>36</v>
      </c>
      <c r="AD82" s="115">
        <f t="shared" si="18"/>
        <v>1367</v>
      </c>
      <c r="BN82" s="88" t="s">
        <v>266</v>
      </c>
      <c r="BO82" s="122">
        <f t="shared" si="17"/>
        <v>0</v>
      </c>
      <c r="BP82" s="122">
        <f t="shared" si="17"/>
        <v>5</v>
      </c>
      <c r="BQ82" s="122">
        <f t="shared" si="17"/>
        <v>2</v>
      </c>
      <c r="BR82" s="122">
        <f t="shared" si="17"/>
        <v>16</v>
      </c>
      <c r="BS82" s="122">
        <f t="shared" si="17"/>
        <v>24</v>
      </c>
      <c r="BT82" s="122">
        <f t="shared" si="17"/>
        <v>277</v>
      </c>
      <c r="BU82" s="122">
        <f t="shared" si="17"/>
        <v>277</v>
      </c>
      <c r="BV82" s="122">
        <f t="shared" si="17"/>
        <v>339</v>
      </c>
      <c r="BW82" s="122">
        <f t="shared" si="17"/>
        <v>309</v>
      </c>
      <c r="BX82" s="122">
        <f t="shared" si="19"/>
        <v>118</v>
      </c>
      <c r="BY82" s="122">
        <f t="shared" si="20"/>
        <v>1367</v>
      </c>
    </row>
    <row r="83" spans="1:77" x14ac:dyDescent="0.3">
      <c r="B83" s="88" t="s">
        <v>260</v>
      </c>
      <c r="C83" s="91">
        <v>2961</v>
      </c>
      <c r="D83" s="91">
        <v>7492</v>
      </c>
      <c r="E83" s="91">
        <v>3312</v>
      </c>
      <c r="F83" s="91">
        <v>6211</v>
      </c>
      <c r="G83" s="91">
        <v>5960</v>
      </c>
      <c r="H83" s="91">
        <v>16769</v>
      </c>
      <c r="I83" s="91">
        <v>6543</v>
      </c>
      <c r="J83" s="91">
        <v>4833</v>
      </c>
      <c r="K83" s="91">
        <v>3301</v>
      </c>
      <c r="L83" s="91">
        <v>886</v>
      </c>
      <c r="M83" s="91">
        <v>488</v>
      </c>
      <c r="N83" s="91">
        <v>58756</v>
      </c>
      <c r="R83" s="116" t="s">
        <v>268</v>
      </c>
      <c r="S83" s="117">
        <f t="shared" si="18"/>
        <v>0</v>
      </c>
      <c r="T83" s="117">
        <f t="shared" si="18"/>
        <v>3</v>
      </c>
      <c r="U83" s="117">
        <f t="shared" si="18"/>
        <v>1</v>
      </c>
      <c r="V83" s="117">
        <f t="shared" si="18"/>
        <v>8</v>
      </c>
      <c r="W83" s="117">
        <f t="shared" si="18"/>
        <v>9</v>
      </c>
      <c r="X83" s="117">
        <f t="shared" si="18"/>
        <v>99</v>
      </c>
      <c r="Y83" s="117">
        <f t="shared" si="18"/>
        <v>181</v>
      </c>
      <c r="Z83" s="117">
        <f t="shared" si="18"/>
        <v>245</v>
      </c>
      <c r="AA83" s="117">
        <f t="shared" si="18"/>
        <v>240</v>
      </c>
      <c r="AB83" s="117">
        <f t="shared" si="18"/>
        <v>81</v>
      </c>
      <c r="AC83" s="117">
        <f t="shared" si="18"/>
        <v>38</v>
      </c>
      <c r="AD83" s="118">
        <f t="shared" si="18"/>
        <v>905</v>
      </c>
      <c r="BN83" s="88" t="s">
        <v>268</v>
      </c>
      <c r="BO83" s="122">
        <f t="shared" si="17"/>
        <v>0</v>
      </c>
      <c r="BP83" s="122">
        <f t="shared" si="17"/>
        <v>3</v>
      </c>
      <c r="BQ83" s="122">
        <f t="shared" si="17"/>
        <v>1</v>
      </c>
      <c r="BR83" s="122">
        <f t="shared" si="17"/>
        <v>8</v>
      </c>
      <c r="BS83" s="122">
        <f t="shared" si="17"/>
        <v>9</v>
      </c>
      <c r="BT83" s="122">
        <f t="shared" si="17"/>
        <v>99</v>
      </c>
      <c r="BU83" s="122">
        <f t="shared" si="17"/>
        <v>181</v>
      </c>
      <c r="BV83" s="122">
        <f t="shared" si="17"/>
        <v>245</v>
      </c>
      <c r="BW83" s="122">
        <f t="shared" si="17"/>
        <v>240</v>
      </c>
      <c r="BX83" s="122">
        <f t="shared" si="19"/>
        <v>119</v>
      </c>
      <c r="BY83" s="122">
        <f t="shared" si="20"/>
        <v>905</v>
      </c>
    </row>
    <row r="84" spans="1:77" x14ac:dyDescent="0.3">
      <c r="B84" s="88" t="s">
        <v>262</v>
      </c>
      <c r="C84" s="91">
        <v>39</v>
      </c>
      <c r="D84" s="91">
        <v>316</v>
      </c>
      <c r="E84" s="91">
        <v>214</v>
      </c>
      <c r="F84" s="91">
        <v>713</v>
      </c>
      <c r="G84" s="91">
        <v>1177</v>
      </c>
      <c r="H84" s="91">
        <v>3751</v>
      </c>
      <c r="I84" s="91">
        <v>1470</v>
      </c>
      <c r="J84" s="91">
        <v>1091</v>
      </c>
      <c r="K84" s="91">
        <v>791</v>
      </c>
      <c r="L84" s="91">
        <v>276</v>
      </c>
      <c r="M84" s="91">
        <v>130</v>
      </c>
      <c r="N84" s="91">
        <v>9968</v>
      </c>
      <c r="R84" s="113" t="s">
        <v>255</v>
      </c>
      <c r="S84" s="114">
        <f t="shared" si="18"/>
        <v>0</v>
      </c>
      <c r="T84" s="114">
        <f t="shared" si="18"/>
        <v>1</v>
      </c>
      <c r="U84" s="114">
        <f t="shared" si="18"/>
        <v>1</v>
      </c>
      <c r="V84" s="114">
        <f t="shared" si="18"/>
        <v>1</v>
      </c>
      <c r="W84" s="114">
        <f t="shared" si="18"/>
        <v>1</v>
      </c>
      <c r="X84" s="114">
        <f t="shared" si="18"/>
        <v>34</v>
      </c>
      <c r="Y84" s="114">
        <f t="shared" si="18"/>
        <v>68</v>
      </c>
      <c r="Z84" s="114">
        <f t="shared" si="18"/>
        <v>175</v>
      </c>
      <c r="AA84" s="114">
        <f t="shared" si="18"/>
        <v>227</v>
      </c>
      <c r="AB84" s="114">
        <f t="shared" si="18"/>
        <v>73</v>
      </c>
      <c r="AC84" s="114">
        <f t="shared" si="18"/>
        <v>50</v>
      </c>
      <c r="AD84" s="115">
        <f t="shared" si="18"/>
        <v>631</v>
      </c>
      <c r="BN84" s="88" t="s">
        <v>255</v>
      </c>
      <c r="BO84" s="122">
        <f t="shared" si="17"/>
        <v>0</v>
      </c>
      <c r="BP84" s="122">
        <f t="shared" si="17"/>
        <v>1</v>
      </c>
      <c r="BQ84" s="122">
        <f t="shared" si="17"/>
        <v>1</v>
      </c>
      <c r="BR84" s="122">
        <f t="shared" si="17"/>
        <v>1</v>
      </c>
      <c r="BS84" s="122">
        <f t="shared" si="17"/>
        <v>1</v>
      </c>
      <c r="BT84" s="122">
        <f t="shared" si="17"/>
        <v>34</v>
      </c>
      <c r="BU84" s="122">
        <f t="shared" si="17"/>
        <v>68</v>
      </c>
      <c r="BV84" s="122">
        <f t="shared" si="17"/>
        <v>175</v>
      </c>
      <c r="BW84" s="122">
        <f t="shared" si="17"/>
        <v>227</v>
      </c>
      <c r="BX84" s="122">
        <f t="shared" si="19"/>
        <v>123</v>
      </c>
      <c r="BY84" s="122">
        <f t="shared" si="20"/>
        <v>631</v>
      </c>
    </row>
    <row r="85" spans="1:77" x14ac:dyDescent="0.3">
      <c r="B85" s="88" t="s">
        <v>263</v>
      </c>
      <c r="C85" s="91">
        <v>38</v>
      </c>
      <c r="D85" s="91">
        <v>245</v>
      </c>
      <c r="E85" s="91">
        <v>138</v>
      </c>
      <c r="F85" s="91">
        <v>426</v>
      </c>
      <c r="G85" s="91">
        <v>691</v>
      </c>
      <c r="H85" s="91">
        <v>3691</v>
      </c>
      <c r="I85" s="91">
        <v>1651</v>
      </c>
      <c r="J85" s="91">
        <v>1226</v>
      </c>
      <c r="K85" s="91">
        <v>861</v>
      </c>
      <c r="L85" s="91">
        <v>370</v>
      </c>
      <c r="M85" s="91">
        <v>185</v>
      </c>
      <c r="N85" s="91">
        <v>9522</v>
      </c>
      <c r="R85" s="116" t="s">
        <v>256</v>
      </c>
      <c r="S85" s="117">
        <f t="shared" si="18"/>
        <v>0</v>
      </c>
      <c r="T85" s="117">
        <f t="shared" si="18"/>
        <v>0</v>
      </c>
      <c r="U85" s="117">
        <f t="shared" si="18"/>
        <v>0</v>
      </c>
      <c r="V85" s="117">
        <f t="shared" si="18"/>
        <v>0</v>
      </c>
      <c r="W85" s="117">
        <f t="shared" si="18"/>
        <v>0</v>
      </c>
      <c r="X85" s="117">
        <f t="shared" si="18"/>
        <v>14</v>
      </c>
      <c r="Y85" s="117">
        <f t="shared" si="18"/>
        <v>29</v>
      </c>
      <c r="Z85" s="117">
        <f t="shared" si="18"/>
        <v>79</v>
      </c>
      <c r="AA85" s="117">
        <f t="shared" si="18"/>
        <v>159</v>
      </c>
      <c r="AB85" s="117">
        <f t="shared" si="18"/>
        <v>72</v>
      </c>
      <c r="AC85" s="117">
        <f t="shared" si="18"/>
        <v>38</v>
      </c>
      <c r="AD85" s="118">
        <f t="shared" si="18"/>
        <v>391</v>
      </c>
      <c r="BN85" s="88" t="s">
        <v>256</v>
      </c>
      <c r="BO85" s="122">
        <f t="shared" si="17"/>
        <v>0</v>
      </c>
      <c r="BP85" s="122">
        <f t="shared" si="17"/>
        <v>0</v>
      </c>
      <c r="BQ85" s="122">
        <f t="shared" si="17"/>
        <v>0</v>
      </c>
      <c r="BR85" s="122">
        <f t="shared" si="17"/>
        <v>0</v>
      </c>
      <c r="BS85" s="122">
        <f t="shared" si="17"/>
        <v>0</v>
      </c>
      <c r="BT85" s="122">
        <f t="shared" si="17"/>
        <v>14</v>
      </c>
      <c r="BU85" s="122">
        <f t="shared" si="17"/>
        <v>29</v>
      </c>
      <c r="BV85" s="122">
        <f t="shared" si="17"/>
        <v>79</v>
      </c>
      <c r="BW85" s="122">
        <f t="shared" si="17"/>
        <v>159</v>
      </c>
      <c r="BX85" s="122">
        <f t="shared" si="19"/>
        <v>110</v>
      </c>
      <c r="BY85" s="122">
        <f t="shared" si="20"/>
        <v>391</v>
      </c>
    </row>
    <row r="86" spans="1:77" x14ac:dyDescent="0.3">
      <c r="B86" s="88" t="s">
        <v>265</v>
      </c>
      <c r="C86" s="91">
        <v>25</v>
      </c>
      <c r="D86" s="91">
        <v>208</v>
      </c>
      <c r="E86" s="91">
        <v>110</v>
      </c>
      <c r="F86" s="91">
        <v>331</v>
      </c>
      <c r="G86" s="91">
        <v>437</v>
      </c>
      <c r="H86" s="91">
        <v>3352</v>
      </c>
      <c r="I86" s="91">
        <v>2097</v>
      </c>
      <c r="J86" s="91">
        <v>1613</v>
      </c>
      <c r="K86" s="91">
        <v>1366</v>
      </c>
      <c r="L86" s="91">
        <v>473</v>
      </c>
      <c r="M86" s="91">
        <v>332</v>
      </c>
      <c r="N86" s="91">
        <v>10344</v>
      </c>
      <c r="R86" s="113" t="s">
        <v>257</v>
      </c>
      <c r="S86" s="114">
        <f t="shared" si="18"/>
        <v>0</v>
      </c>
      <c r="T86" s="114">
        <f t="shared" si="18"/>
        <v>0</v>
      </c>
      <c r="U86" s="114">
        <f t="shared" si="18"/>
        <v>0</v>
      </c>
      <c r="V86" s="114">
        <f t="shared" si="18"/>
        <v>0</v>
      </c>
      <c r="W86" s="114">
        <f t="shared" si="18"/>
        <v>0</v>
      </c>
      <c r="X86" s="114">
        <f t="shared" si="18"/>
        <v>1</v>
      </c>
      <c r="Y86" s="114">
        <f t="shared" si="18"/>
        <v>2</v>
      </c>
      <c r="Z86" s="114">
        <f t="shared" si="18"/>
        <v>11</v>
      </c>
      <c r="AA86" s="114">
        <f t="shared" si="18"/>
        <v>38</v>
      </c>
      <c r="AB86" s="114">
        <f t="shared" si="18"/>
        <v>30</v>
      </c>
      <c r="AC86" s="114">
        <f t="shared" si="18"/>
        <v>24</v>
      </c>
      <c r="AD86" s="115">
        <f t="shared" si="18"/>
        <v>106</v>
      </c>
      <c r="BN86" s="88" t="s">
        <v>257</v>
      </c>
      <c r="BO86" s="122">
        <f t="shared" si="17"/>
        <v>0</v>
      </c>
      <c r="BP86" s="122">
        <f t="shared" si="17"/>
        <v>0</v>
      </c>
      <c r="BQ86" s="122">
        <f t="shared" si="17"/>
        <v>0</v>
      </c>
      <c r="BR86" s="122">
        <f t="shared" si="17"/>
        <v>0</v>
      </c>
      <c r="BS86" s="122">
        <f t="shared" si="17"/>
        <v>0</v>
      </c>
      <c r="BT86" s="122">
        <f t="shared" si="17"/>
        <v>1</v>
      </c>
      <c r="BU86" s="122">
        <f t="shared" si="17"/>
        <v>2</v>
      </c>
      <c r="BV86" s="122">
        <f t="shared" si="17"/>
        <v>11</v>
      </c>
      <c r="BW86" s="122">
        <f t="shared" si="17"/>
        <v>38</v>
      </c>
      <c r="BX86" s="122">
        <f t="shared" si="19"/>
        <v>54</v>
      </c>
      <c r="BY86" s="122">
        <f t="shared" si="20"/>
        <v>106</v>
      </c>
    </row>
    <row r="87" spans="1:77" x14ac:dyDescent="0.3">
      <c r="B87" s="88" t="s">
        <v>267</v>
      </c>
      <c r="C87" s="91">
        <v>12</v>
      </c>
      <c r="D87" s="91">
        <v>82</v>
      </c>
      <c r="E87" s="91">
        <v>41</v>
      </c>
      <c r="F87" s="91">
        <v>104</v>
      </c>
      <c r="G87" s="91">
        <v>139</v>
      </c>
      <c r="H87" s="91">
        <v>979</v>
      </c>
      <c r="I87" s="91">
        <v>1128</v>
      </c>
      <c r="J87" s="91">
        <v>1144</v>
      </c>
      <c r="K87" s="91">
        <v>940</v>
      </c>
      <c r="L87" s="91">
        <v>393</v>
      </c>
      <c r="M87" s="91">
        <v>297</v>
      </c>
      <c r="N87" s="91">
        <v>5259</v>
      </c>
      <c r="R87" s="116" t="s">
        <v>273</v>
      </c>
      <c r="S87" s="117">
        <f t="shared" si="18"/>
        <v>0</v>
      </c>
      <c r="T87" s="117">
        <f t="shared" si="18"/>
        <v>0</v>
      </c>
      <c r="U87" s="117">
        <f t="shared" si="18"/>
        <v>0</v>
      </c>
      <c r="V87" s="117">
        <f t="shared" si="18"/>
        <v>0</v>
      </c>
      <c r="W87" s="117">
        <f t="shared" si="18"/>
        <v>0</v>
      </c>
      <c r="X87" s="117">
        <f t="shared" si="18"/>
        <v>0</v>
      </c>
      <c r="Y87" s="117">
        <f t="shared" si="18"/>
        <v>0</v>
      </c>
      <c r="Z87" s="117">
        <f t="shared" si="18"/>
        <v>1</v>
      </c>
      <c r="AA87" s="117">
        <f t="shared" si="18"/>
        <v>4</v>
      </c>
      <c r="AB87" s="117">
        <f t="shared" si="18"/>
        <v>6</v>
      </c>
      <c r="AC87" s="117">
        <f t="shared" si="18"/>
        <v>21</v>
      </c>
      <c r="AD87" s="118">
        <f t="shared" si="18"/>
        <v>32</v>
      </c>
      <c r="BN87" s="88" t="s">
        <v>273</v>
      </c>
      <c r="BO87" s="122">
        <f t="shared" si="17"/>
        <v>0</v>
      </c>
      <c r="BP87" s="122">
        <f t="shared" si="17"/>
        <v>0</v>
      </c>
      <c r="BQ87" s="122">
        <f t="shared" si="17"/>
        <v>0</v>
      </c>
      <c r="BR87" s="122">
        <f t="shared" si="17"/>
        <v>0</v>
      </c>
      <c r="BS87" s="122">
        <f t="shared" si="17"/>
        <v>0</v>
      </c>
      <c r="BT87" s="122">
        <f t="shared" si="17"/>
        <v>0</v>
      </c>
      <c r="BU87" s="122">
        <f t="shared" si="17"/>
        <v>0</v>
      </c>
      <c r="BV87" s="122">
        <f t="shared" si="17"/>
        <v>1</v>
      </c>
      <c r="BW87" s="122">
        <f t="shared" si="17"/>
        <v>4</v>
      </c>
      <c r="BX87" s="122">
        <f t="shared" si="19"/>
        <v>27</v>
      </c>
      <c r="BY87" s="122">
        <f t="shared" si="20"/>
        <v>32</v>
      </c>
    </row>
    <row r="88" spans="1:77" x14ac:dyDescent="0.3">
      <c r="B88" s="88" t="s">
        <v>269</v>
      </c>
      <c r="C88" s="91">
        <v>2</v>
      </c>
      <c r="D88" s="91">
        <v>46</v>
      </c>
      <c r="E88" s="91">
        <v>18</v>
      </c>
      <c r="F88" s="91">
        <v>37</v>
      </c>
      <c r="G88" s="91">
        <v>58</v>
      </c>
      <c r="H88" s="91">
        <v>303</v>
      </c>
      <c r="I88" s="91">
        <v>356</v>
      </c>
      <c r="J88" s="91">
        <v>645</v>
      </c>
      <c r="K88" s="91">
        <v>740</v>
      </c>
      <c r="L88" s="91">
        <v>327</v>
      </c>
      <c r="M88" s="91">
        <v>324</v>
      </c>
      <c r="N88" s="91">
        <v>2856</v>
      </c>
      <c r="R88" s="116" t="s">
        <v>275</v>
      </c>
      <c r="S88" s="117">
        <f t="shared" si="18"/>
        <v>0</v>
      </c>
      <c r="T88" s="117">
        <f t="shared" si="18"/>
        <v>0</v>
      </c>
      <c r="U88" s="117">
        <f t="shared" si="18"/>
        <v>0</v>
      </c>
      <c r="V88" s="117">
        <f t="shared" si="18"/>
        <v>0</v>
      </c>
      <c r="W88" s="117">
        <f t="shared" si="18"/>
        <v>0</v>
      </c>
      <c r="X88" s="117">
        <f t="shared" si="18"/>
        <v>0</v>
      </c>
      <c r="Y88" s="117">
        <f t="shared" si="18"/>
        <v>0</v>
      </c>
      <c r="Z88" s="117">
        <f t="shared" si="18"/>
        <v>0</v>
      </c>
      <c r="AA88" s="117">
        <f t="shared" si="18"/>
        <v>0</v>
      </c>
      <c r="AB88" s="117">
        <f t="shared" si="18"/>
        <v>0</v>
      </c>
      <c r="AC88" s="117">
        <f t="shared" si="18"/>
        <v>4</v>
      </c>
      <c r="AD88" s="118">
        <f t="shared" si="18"/>
        <v>4</v>
      </c>
      <c r="BN88" s="88" t="s">
        <v>275</v>
      </c>
      <c r="BO88" s="122">
        <f t="shared" si="17"/>
        <v>0</v>
      </c>
      <c r="BP88" s="122">
        <f t="shared" si="17"/>
        <v>0</v>
      </c>
      <c r="BQ88" s="122">
        <f t="shared" si="17"/>
        <v>0</v>
      </c>
      <c r="BR88" s="122">
        <f t="shared" si="17"/>
        <v>0</v>
      </c>
      <c r="BS88" s="122">
        <f t="shared" si="17"/>
        <v>0</v>
      </c>
      <c r="BT88" s="122">
        <f t="shared" si="17"/>
        <v>0</v>
      </c>
      <c r="BU88" s="122">
        <f t="shared" si="17"/>
        <v>0</v>
      </c>
      <c r="BV88" s="122">
        <f t="shared" si="17"/>
        <v>0</v>
      </c>
      <c r="BW88" s="122">
        <f t="shared" si="17"/>
        <v>0</v>
      </c>
      <c r="BX88" s="122">
        <f t="shared" si="19"/>
        <v>4</v>
      </c>
      <c r="BY88" s="122">
        <f t="shared" si="20"/>
        <v>4</v>
      </c>
    </row>
    <row r="89" spans="1:77" x14ac:dyDescent="0.3">
      <c r="B89" s="88" t="s">
        <v>270</v>
      </c>
      <c r="C89" s="91">
        <v>2</v>
      </c>
      <c r="D89" s="91">
        <v>13</v>
      </c>
      <c r="E89" s="91">
        <v>7</v>
      </c>
      <c r="F89" s="91">
        <v>12</v>
      </c>
      <c r="G89" s="91">
        <v>21</v>
      </c>
      <c r="H89" s="91">
        <v>96</v>
      </c>
      <c r="I89" s="91">
        <v>104</v>
      </c>
      <c r="J89" s="91">
        <v>192</v>
      </c>
      <c r="K89" s="91">
        <v>480</v>
      </c>
      <c r="L89" s="91">
        <v>303</v>
      </c>
      <c r="M89" s="91">
        <v>337</v>
      </c>
      <c r="N89" s="91">
        <v>1567</v>
      </c>
      <c r="R89" s="119" t="s">
        <v>168</v>
      </c>
      <c r="S89" s="120">
        <f t="shared" ref="S89:AD89" si="21">SUM(S77:S88)</f>
        <v>152</v>
      </c>
      <c r="T89" s="120">
        <f t="shared" si="21"/>
        <v>410</v>
      </c>
      <c r="U89" s="120">
        <f t="shared" si="21"/>
        <v>217</v>
      </c>
      <c r="V89" s="120">
        <f t="shared" si="21"/>
        <v>450</v>
      </c>
      <c r="W89" s="120">
        <f t="shared" si="21"/>
        <v>472</v>
      </c>
      <c r="X89" s="120">
        <f t="shared" si="21"/>
        <v>1768</v>
      </c>
      <c r="Y89" s="120">
        <f t="shared" si="21"/>
        <v>1363</v>
      </c>
      <c r="Z89" s="120">
        <f t="shared" si="21"/>
        <v>1827</v>
      </c>
      <c r="AA89" s="120">
        <f t="shared" si="21"/>
        <v>2028</v>
      </c>
      <c r="AB89" s="120">
        <f t="shared" si="21"/>
        <v>622</v>
      </c>
      <c r="AC89" s="120">
        <f t="shared" si="21"/>
        <v>315</v>
      </c>
      <c r="AD89" s="120">
        <f t="shared" si="21"/>
        <v>9624</v>
      </c>
      <c r="BN89" s="88" t="s">
        <v>168</v>
      </c>
      <c r="BO89" s="122">
        <f t="shared" si="17"/>
        <v>152</v>
      </c>
      <c r="BP89" s="122">
        <f t="shared" si="17"/>
        <v>410</v>
      </c>
      <c r="BQ89" s="122">
        <f t="shared" si="17"/>
        <v>217</v>
      </c>
      <c r="BR89" s="122">
        <f t="shared" si="17"/>
        <v>450</v>
      </c>
      <c r="BS89" s="122">
        <f t="shared" si="17"/>
        <v>472</v>
      </c>
      <c r="BT89" s="122">
        <f t="shared" si="17"/>
        <v>1768</v>
      </c>
      <c r="BU89" s="122">
        <f t="shared" si="17"/>
        <v>1363</v>
      </c>
      <c r="BV89" s="122">
        <f t="shared" si="17"/>
        <v>1827</v>
      </c>
      <c r="BW89" s="122">
        <f t="shared" si="17"/>
        <v>2028</v>
      </c>
      <c r="BX89" s="122">
        <f t="shared" si="19"/>
        <v>937</v>
      </c>
      <c r="BY89" s="122">
        <f t="shared" si="20"/>
        <v>9624</v>
      </c>
    </row>
    <row r="90" spans="1:77" x14ac:dyDescent="0.3">
      <c r="B90" s="88" t="s">
        <v>271</v>
      </c>
      <c r="C90" s="91"/>
      <c r="D90" s="91">
        <v>1</v>
      </c>
      <c r="E90" s="91">
        <v>1</v>
      </c>
      <c r="F90" s="91">
        <v>2</v>
      </c>
      <c r="G90" s="91">
        <v>3</v>
      </c>
      <c r="H90" s="91">
        <v>12</v>
      </c>
      <c r="I90" s="91">
        <v>13</v>
      </c>
      <c r="J90" s="91">
        <v>30</v>
      </c>
      <c r="K90" s="91">
        <v>63</v>
      </c>
      <c r="L90" s="91">
        <v>93</v>
      </c>
      <c r="M90" s="91">
        <v>143</v>
      </c>
      <c r="N90" s="91">
        <v>361</v>
      </c>
    </row>
    <row r="91" spans="1:77" x14ac:dyDescent="0.3">
      <c r="B91" s="88" t="s">
        <v>272</v>
      </c>
      <c r="C91" s="91">
        <v>1</v>
      </c>
      <c r="D91" s="91"/>
      <c r="E91" s="91"/>
      <c r="F91" s="91">
        <v>2</v>
      </c>
      <c r="G91" s="91">
        <v>1</v>
      </c>
      <c r="H91" s="91"/>
      <c r="I91" s="91">
        <v>2</v>
      </c>
      <c r="J91" s="91">
        <v>5</v>
      </c>
      <c r="K91" s="91">
        <v>9</v>
      </c>
      <c r="L91" s="91">
        <v>19</v>
      </c>
      <c r="M91" s="91">
        <v>83</v>
      </c>
      <c r="N91" s="91">
        <v>122</v>
      </c>
      <c r="R91" s="513" t="str">
        <f>CONCATENATE("2013 - Number of firms from  ",MID(A69,3,99))</f>
        <v>2013 - Number of firms from  indep 250+</v>
      </c>
      <c r="S91" s="513"/>
      <c r="T91" s="513"/>
      <c r="U91" s="513"/>
      <c r="V91" s="513"/>
      <c r="W91" s="513"/>
      <c r="X91" s="513"/>
      <c r="Y91" s="513"/>
      <c r="Z91" s="513"/>
      <c r="AA91" s="513"/>
      <c r="AB91" s="513"/>
      <c r="AC91" s="513"/>
      <c r="AD91" s="513"/>
      <c r="BN91" s="88" t="s">
        <v>279</v>
      </c>
    </row>
    <row r="92" spans="1:77" x14ac:dyDescent="0.3">
      <c r="B92" s="88" t="s">
        <v>274</v>
      </c>
      <c r="C92" s="91"/>
      <c r="D92" s="91"/>
      <c r="E92" s="91">
        <v>1</v>
      </c>
      <c r="F92" s="91"/>
      <c r="G92" s="91">
        <v>1</v>
      </c>
      <c r="H92" s="91"/>
      <c r="I92" s="91"/>
      <c r="J92" s="91">
        <v>1</v>
      </c>
      <c r="K92" s="91">
        <v>3</v>
      </c>
      <c r="L92" s="91">
        <v>3</v>
      </c>
      <c r="M92" s="91">
        <v>49</v>
      </c>
      <c r="N92" s="91">
        <v>58</v>
      </c>
      <c r="R92" s="500" t="s">
        <v>90</v>
      </c>
      <c r="S92" s="501" t="s">
        <v>234</v>
      </c>
      <c r="T92" s="501"/>
      <c r="U92" s="501"/>
      <c r="V92" s="501"/>
      <c r="W92" s="501"/>
      <c r="X92" s="501"/>
      <c r="Y92" s="501"/>
      <c r="Z92" s="501"/>
      <c r="AA92" s="501"/>
      <c r="AB92" s="501"/>
      <c r="AC92" s="501"/>
      <c r="AD92" s="502" t="str">
        <f>MID($N$32,7,99)</f>
        <v>Total</v>
      </c>
      <c r="BN92" s="88" t="s">
        <v>90</v>
      </c>
      <c r="BO92" s="88" t="s">
        <v>234</v>
      </c>
      <c r="BY92" s="88" t="s">
        <v>168</v>
      </c>
    </row>
    <row r="93" spans="1:77" x14ac:dyDescent="0.3">
      <c r="A93" s="88" t="s">
        <v>153</v>
      </c>
      <c r="B93" s="88" t="s">
        <v>114</v>
      </c>
      <c r="C93" s="91">
        <v>12</v>
      </c>
      <c r="D93" s="91">
        <v>3</v>
      </c>
      <c r="E93" s="91"/>
      <c r="F93" s="91">
        <v>2</v>
      </c>
      <c r="G93" s="91">
        <v>1</v>
      </c>
      <c r="H93" s="91">
        <v>4</v>
      </c>
      <c r="I93" s="91"/>
      <c r="J93" s="91">
        <v>1</v>
      </c>
      <c r="K93" s="91">
        <v>1</v>
      </c>
      <c r="L93" s="91">
        <v>1</v>
      </c>
      <c r="M93" s="91"/>
      <c r="N93" s="91">
        <v>25</v>
      </c>
      <c r="R93" s="500"/>
      <c r="S93" s="108" t="str">
        <f>MID($C$32,3,99)</f>
        <v>=0</v>
      </c>
      <c r="T93" s="108" t="str">
        <f>MID($D$32,3,99)</f>
        <v>&lt;10k</v>
      </c>
      <c r="U93" s="108" t="str">
        <f>MID($E$32,3,99)</f>
        <v>10-20k</v>
      </c>
      <c r="V93" s="108" t="str">
        <f>MID($F$32,3,99)</f>
        <v>20-50k</v>
      </c>
      <c r="W93" s="108" t="str">
        <f>MID($G$32,3,99)</f>
        <v>50-100k</v>
      </c>
      <c r="X93" s="108" t="str">
        <f>MID($H$32,3,99)</f>
        <v>100-500k</v>
      </c>
      <c r="Y93" s="108" t="str">
        <f>MID($I$32,3,99)</f>
        <v>500-1M</v>
      </c>
      <c r="Z93" s="108" t="str">
        <f>MID($J$32,3,99)</f>
        <v>1-2M</v>
      </c>
      <c r="AA93" s="108" t="str">
        <f>MID($K$32,3,99)</f>
        <v>2-5M</v>
      </c>
      <c r="AB93" s="108" t="str">
        <f>MID($L$32,3,99)</f>
        <v>5-10M</v>
      </c>
      <c r="AC93" s="108" t="str">
        <f>MID($M$32,3,99)</f>
        <v>10M&amp;+</v>
      </c>
      <c r="AD93" s="502"/>
      <c r="BO93" s="88" t="s">
        <v>248</v>
      </c>
      <c r="BP93" s="88" t="s">
        <v>249</v>
      </c>
      <c r="BQ93" s="88" t="s">
        <v>250</v>
      </c>
      <c r="BR93" s="88" t="s">
        <v>251</v>
      </c>
      <c r="BS93" s="88" t="s">
        <v>252</v>
      </c>
      <c r="BT93" s="88" t="s">
        <v>253</v>
      </c>
      <c r="BU93" s="88" t="s">
        <v>254</v>
      </c>
      <c r="BV93" s="88" t="s">
        <v>255</v>
      </c>
      <c r="BW93" s="88" t="s">
        <v>256</v>
      </c>
      <c r="BX93" s="88" t="s">
        <v>258</v>
      </c>
      <c r="BY93" s="88" t="s">
        <v>168</v>
      </c>
    </row>
    <row r="94" spans="1:77" x14ac:dyDescent="0.3">
      <c r="B94" s="88" t="s">
        <v>259</v>
      </c>
      <c r="C94" s="91">
        <v>6756</v>
      </c>
      <c r="D94" s="91">
        <v>2480</v>
      </c>
      <c r="E94" s="91">
        <v>551</v>
      </c>
      <c r="F94" s="91">
        <v>900</v>
      </c>
      <c r="G94" s="91">
        <v>836</v>
      </c>
      <c r="H94" s="91">
        <v>2299</v>
      </c>
      <c r="I94" s="91">
        <v>1096</v>
      </c>
      <c r="J94" s="91">
        <v>1121</v>
      </c>
      <c r="K94" s="91">
        <v>1235</v>
      </c>
      <c r="L94" s="91">
        <v>625</v>
      </c>
      <c r="M94" s="91">
        <v>995</v>
      </c>
      <c r="N94" s="91">
        <v>18894</v>
      </c>
      <c r="R94" s="109" t="s">
        <v>115</v>
      </c>
      <c r="S94" s="110">
        <f>C69</f>
        <v>0</v>
      </c>
      <c r="T94" s="110">
        <f t="shared" ref="T94:AD94" si="22">D69</f>
        <v>0</v>
      </c>
      <c r="U94" s="110">
        <f t="shared" si="22"/>
        <v>0</v>
      </c>
      <c r="V94" s="110">
        <f t="shared" si="22"/>
        <v>0</v>
      </c>
      <c r="W94" s="110">
        <f t="shared" si="22"/>
        <v>0</v>
      </c>
      <c r="X94" s="110">
        <f t="shared" si="22"/>
        <v>0</v>
      </c>
      <c r="Y94" s="110">
        <f t="shared" si="22"/>
        <v>0</v>
      </c>
      <c r="Z94" s="110">
        <f t="shared" si="22"/>
        <v>0</v>
      </c>
      <c r="AA94" s="110">
        <f t="shared" si="22"/>
        <v>0</v>
      </c>
      <c r="AB94" s="110">
        <f t="shared" si="22"/>
        <v>0</v>
      </c>
      <c r="AC94" s="110">
        <f t="shared" si="22"/>
        <v>0</v>
      </c>
      <c r="AD94" s="111">
        <f t="shared" si="22"/>
        <v>0</v>
      </c>
      <c r="AE94" s="96"/>
      <c r="BN94" s="88" t="s">
        <v>115</v>
      </c>
      <c r="BO94" s="123">
        <f t="shared" ref="BO94:BW106" si="23">S94</f>
        <v>0</v>
      </c>
      <c r="BP94" s="123">
        <f t="shared" si="23"/>
        <v>0</v>
      </c>
      <c r="BQ94" s="123">
        <f t="shared" si="23"/>
        <v>0</v>
      </c>
      <c r="BR94" s="123">
        <f t="shared" si="23"/>
        <v>0</v>
      </c>
      <c r="BS94" s="123">
        <f t="shared" si="23"/>
        <v>0</v>
      </c>
      <c r="BT94" s="123">
        <f t="shared" si="23"/>
        <v>0</v>
      </c>
      <c r="BU94" s="123">
        <f t="shared" si="23"/>
        <v>0</v>
      </c>
      <c r="BV94" s="123">
        <f t="shared" si="23"/>
        <v>0</v>
      </c>
      <c r="BW94" s="123">
        <f t="shared" si="23"/>
        <v>0</v>
      </c>
      <c r="BX94" s="123">
        <f>AB94+AC94</f>
        <v>0</v>
      </c>
      <c r="BY94" s="123">
        <f>AD94</f>
        <v>0</v>
      </c>
    </row>
    <row r="95" spans="1:77" x14ac:dyDescent="0.3">
      <c r="B95" s="88" t="s">
        <v>260</v>
      </c>
      <c r="C95" s="91">
        <v>2185</v>
      </c>
      <c r="D95" s="91">
        <v>3737</v>
      </c>
      <c r="E95" s="91">
        <v>1429</v>
      </c>
      <c r="F95" s="91">
        <v>2189</v>
      </c>
      <c r="G95" s="91">
        <v>1813</v>
      </c>
      <c r="H95" s="91">
        <v>5181</v>
      </c>
      <c r="I95" s="91">
        <v>2417</v>
      </c>
      <c r="J95" s="91">
        <v>2287</v>
      </c>
      <c r="K95" s="91">
        <v>2150</v>
      </c>
      <c r="L95" s="91">
        <v>967</v>
      </c>
      <c r="M95" s="91">
        <v>929</v>
      </c>
      <c r="N95" s="91">
        <v>25284</v>
      </c>
      <c r="R95" s="113" t="s">
        <v>248</v>
      </c>
      <c r="S95" s="114">
        <f t="shared" ref="S95:AD105" si="24">C70</f>
        <v>10</v>
      </c>
      <c r="T95" s="114">
        <f t="shared" si="24"/>
        <v>6</v>
      </c>
      <c r="U95" s="114">
        <f t="shared" si="24"/>
        <v>2</v>
      </c>
      <c r="V95" s="114">
        <f t="shared" si="24"/>
        <v>5</v>
      </c>
      <c r="W95" s="114">
        <f t="shared" si="24"/>
        <v>5</v>
      </c>
      <c r="X95" s="114">
        <f t="shared" si="24"/>
        <v>9</v>
      </c>
      <c r="Y95" s="114">
        <f t="shared" si="24"/>
        <v>2</v>
      </c>
      <c r="Z95" s="114">
        <f t="shared" si="24"/>
        <v>2</v>
      </c>
      <c r="AA95" s="114">
        <f t="shared" si="24"/>
        <v>3</v>
      </c>
      <c r="AB95" s="114">
        <f t="shared" si="24"/>
        <v>1</v>
      </c>
      <c r="AC95" s="114">
        <f t="shared" si="24"/>
        <v>5</v>
      </c>
      <c r="AD95" s="115">
        <f t="shared" si="24"/>
        <v>50</v>
      </c>
      <c r="AE95" s="96"/>
      <c r="BN95" s="88" t="s">
        <v>248</v>
      </c>
      <c r="BO95" s="123">
        <f t="shared" si="23"/>
        <v>10</v>
      </c>
      <c r="BP95" s="123">
        <f t="shared" si="23"/>
        <v>6</v>
      </c>
      <c r="BQ95" s="123">
        <f t="shared" si="23"/>
        <v>2</v>
      </c>
      <c r="BR95" s="123">
        <f t="shared" si="23"/>
        <v>5</v>
      </c>
      <c r="BS95" s="123">
        <f t="shared" si="23"/>
        <v>5</v>
      </c>
      <c r="BT95" s="123">
        <f t="shared" si="23"/>
        <v>9</v>
      </c>
      <c r="BU95" s="123">
        <f t="shared" si="23"/>
        <v>2</v>
      </c>
      <c r="BV95" s="123">
        <f t="shared" si="23"/>
        <v>2</v>
      </c>
      <c r="BW95" s="123">
        <f t="shared" si="23"/>
        <v>3</v>
      </c>
      <c r="BX95" s="123">
        <f t="shared" ref="BX95:BX106" si="25">AB95+AC95</f>
        <v>6</v>
      </c>
      <c r="BY95" s="123">
        <f t="shared" ref="BY95:BY106" si="26">AD95</f>
        <v>50</v>
      </c>
    </row>
    <row r="96" spans="1:77" x14ac:dyDescent="0.3">
      <c r="B96" s="88" t="s">
        <v>262</v>
      </c>
      <c r="C96" s="91">
        <v>18</v>
      </c>
      <c r="D96" s="91">
        <v>68</v>
      </c>
      <c r="E96" s="91">
        <v>74</v>
      </c>
      <c r="F96" s="91">
        <v>154</v>
      </c>
      <c r="G96" s="91">
        <v>328</v>
      </c>
      <c r="H96" s="91">
        <v>911</v>
      </c>
      <c r="I96" s="91">
        <v>446</v>
      </c>
      <c r="J96" s="91">
        <v>418</v>
      </c>
      <c r="K96" s="91">
        <v>503</v>
      </c>
      <c r="L96" s="91">
        <v>289</v>
      </c>
      <c r="M96" s="91">
        <v>225</v>
      </c>
      <c r="N96" s="91">
        <v>3434</v>
      </c>
      <c r="R96" s="116" t="s">
        <v>261</v>
      </c>
      <c r="S96" s="117">
        <f t="shared" si="24"/>
        <v>9</v>
      </c>
      <c r="T96" s="117">
        <f t="shared" si="24"/>
        <v>45</v>
      </c>
      <c r="U96" s="117">
        <f t="shared" si="24"/>
        <v>27</v>
      </c>
      <c r="V96" s="117">
        <f t="shared" si="24"/>
        <v>37</v>
      </c>
      <c r="W96" s="117">
        <f t="shared" si="24"/>
        <v>22</v>
      </c>
      <c r="X96" s="117">
        <f t="shared" si="24"/>
        <v>47</v>
      </c>
      <c r="Y96" s="117">
        <f t="shared" si="24"/>
        <v>11</v>
      </c>
      <c r="Z96" s="117">
        <f t="shared" si="24"/>
        <v>15</v>
      </c>
      <c r="AA96" s="117">
        <f t="shared" si="24"/>
        <v>17</v>
      </c>
      <c r="AB96" s="117">
        <f t="shared" si="24"/>
        <v>14</v>
      </c>
      <c r="AC96" s="117">
        <f t="shared" si="24"/>
        <v>12</v>
      </c>
      <c r="AD96" s="118">
        <f t="shared" si="24"/>
        <v>256</v>
      </c>
      <c r="BN96" s="88" t="s">
        <v>261</v>
      </c>
      <c r="BO96" s="123">
        <f t="shared" si="23"/>
        <v>9</v>
      </c>
      <c r="BP96" s="123">
        <f t="shared" si="23"/>
        <v>45</v>
      </c>
      <c r="BQ96" s="123">
        <f t="shared" si="23"/>
        <v>27</v>
      </c>
      <c r="BR96" s="123">
        <f t="shared" si="23"/>
        <v>37</v>
      </c>
      <c r="BS96" s="123">
        <f t="shared" si="23"/>
        <v>22</v>
      </c>
      <c r="BT96" s="123">
        <f t="shared" si="23"/>
        <v>47</v>
      </c>
      <c r="BU96" s="123">
        <f t="shared" si="23"/>
        <v>11</v>
      </c>
      <c r="BV96" s="123">
        <f t="shared" si="23"/>
        <v>15</v>
      </c>
      <c r="BW96" s="123">
        <f t="shared" si="23"/>
        <v>17</v>
      </c>
      <c r="BX96" s="123">
        <f t="shared" si="25"/>
        <v>26</v>
      </c>
      <c r="BY96" s="123">
        <f t="shared" si="26"/>
        <v>256</v>
      </c>
    </row>
    <row r="97" spans="1:77" x14ac:dyDescent="0.3">
      <c r="B97" s="88" t="s">
        <v>263</v>
      </c>
      <c r="C97" s="91">
        <v>24</v>
      </c>
      <c r="D97" s="91">
        <v>40</v>
      </c>
      <c r="E97" s="91">
        <v>30</v>
      </c>
      <c r="F97" s="91">
        <v>77</v>
      </c>
      <c r="G97" s="91">
        <v>143</v>
      </c>
      <c r="H97" s="91">
        <v>910</v>
      </c>
      <c r="I97" s="91">
        <v>491</v>
      </c>
      <c r="J97" s="91">
        <v>474</v>
      </c>
      <c r="K97" s="91">
        <v>538</v>
      </c>
      <c r="L97" s="91">
        <v>326</v>
      </c>
      <c r="M97" s="91">
        <v>271</v>
      </c>
      <c r="N97" s="91">
        <v>3324</v>
      </c>
      <c r="R97" s="113" t="s">
        <v>252</v>
      </c>
      <c r="S97" s="114">
        <f t="shared" si="24"/>
        <v>0</v>
      </c>
      <c r="T97" s="114">
        <f t="shared" si="24"/>
        <v>3</v>
      </c>
      <c r="U97" s="114">
        <f t="shared" si="24"/>
        <v>2</v>
      </c>
      <c r="V97" s="114">
        <f t="shared" si="24"/>
        <v>6</v>
      </c>
      <c r="W97" s="114">
        <f t="shared" si="24"/>
        <v>5</v>
      </c>
      <c r="X97" s="114">
        <f t="shared" si="24"/>
        <v>10</v>
      </c>
      <c r="Y97" s="114">
        <f t="shared" si="24"/>
        <v>7</v>
      </c>
      <c r="Z97" s="114">
        <f t="shared" si="24"/>
        <v>7</v>
      </c>
      <c r="AA97" s="114">
        <f t="shared" si="24"/>
        <v>7</v>
      </c>
      <c r="AB97" s="114">
        <f t="shared" si="24"/>
        <v>5</v>
      </c>
      <c r="AC97" s="114">
        <f t="shared" si="24"/>
        <v>7</v>
      </c>
      <c r="AD97" s="115">
        <f t="shared" si="24"/>
        <v>59</v>
      </c>
      <c r="BN97" s="88" t="s">
        <v>252</v>
      </c>
      <c r="BO97" s="123">
        <f t="shared" si="23"/>
        <v>0</v>
      </c>
      <c r="BP97" s="123">
        <f t="shared" si="23"/>
        <v>3</v>
      </c>
      <c r="BQ97" s="123">
        <f t="shared" si="23"/>
        <v>2</v>
      </c>
      <c r="BR97" s="123">
        <f t="shared" si="23"/>
        <v>6</v>
      </c>
      <c r="BS97" s="123">
        <f t="shared" si="23"/>
        <v>5</v>
      </c>
      <c r="BT97" s="123">
        <f t="shared" si="23"/>
        <v>10</v>
      </c>
      <c r="BU97" s="123">
        <f t="shared" si="23"/>
        <v>7</v>
      </c>
      <c r="BV97" s="123">
        <f t="shared" si="23"/>
        <v>7</v>
      </c>
      <c r="BW97" s="123">
        <f t="shared" si="23"/>
        <v>7</v>
      </c>
      <c r="BX97" s="123">
        <f t="shared" si="25"/>
        <v>12</v>
      </c>
      <c r="BY97" s="123">
        <f t="shared" si="26"/>
        <v>59</v>
      </c>
    </row>
    <row r="98" spans="1:77" x14ac:dyDescent="0.3">
      <c r="B98" s="88" t="s">
        <v>265</v>
      </c>
      <c r="C98" s="91">
        <v>21</v>
      </c>
      <c r="D98" s="91">
        <v>44</v>
      </c>
      <c r="E98" s="91">
        <v>30</v>
      </c>
      <c r="F98" s="91">
        <v>63</v>
      </c>
      <c r="G98" s="91">
        <v>95</v>
      </c>
      <c r="H98" s="91">
        <v>669</v>
      </c>
      <c r="I98" s="91">
        <v>544</v>
      </c>
      <c r="J98" s="91">
        <v>614</v>
      </c>
      <c r="K98" s="91">
        <v>702</v>
      </c>
      <c r="L98" s="91">
        <v>392</v>
      </c>
      <c r="M98" s="91">
        <v>442</v>
      </c>
      <c r="N98" s="91">
        <v>3616</v>
      </c>
      <c r="R98" s="116" t="s">
        <v>264</v>
      </c>
      <c r="S98" s="117">
        <f t="shared" si="24"/>
        <v>0</v>
      </c>
      <c r="T98" s="117">
        <f t="shared" si="24"/>
        <v>1</v>
      </c>
      <c r="U98" s="117">
        <f t="shared" si="24"/>
        <v>1</v>
      </c>
      <c r="V98" s="117">
        <f t="shared" si="24"/>
        <v>4</v>
      </c>
      <c r="W98" s="117">
        <f t="shared" si="24"/>
        <v>4</v>
      </c>
      <c r="X98" s="117">
        <f t="shared" si="24"/>
        <v>10</v>
      </c>
      <c r="Y98" s="117">
        <f t="shared" si="24"/>
        <v>10</v>
      </c>
      <c r="Z98" s="117">
        <f t="shared" si="24"/>
        <v>9</v>
      </c>
      <c r="AA98" s="117">
        <f t="shared" si="24"/>
        <v>16</v>
      </c>
      <c r="AB98" s="117">
        <f t="shared" si="24"/>
        <v>8</v>
      </c>
      <c r="AC98" s="117">
        <f t="shared" si="24"/>
        <v>4</v>
      </c>
      <c r="AD98" s="118">
        <f t="shared" si="24"/>
        <v>67</v>
      </c>
      <c r="BN98" s="88" t="s">
        <v>264</v>
      </c>
      <c r="BO98" s="123">
        <f t="shared" si="23"/>
        <v>0</v>
      </c>
      <c r="BP98" s="123">
        <f t="shared" si="23"/>
        <v>1</v>
      </c>
      <c r="BQ98" s="123">
        <f t="shared" si="23"/>
        <v>1</v>
      </c>
      <c r="BR98" s="123">
        <f t="shared" si="23"/>
        <v>4</v>
      </c>
      <c r="BS98" s="123">
        <f t="shared" si="23"/>
        <v>4</v>
      </c>
      <c r="BT98" s="123">
        <f t="shared" si="23"/>
        <v>10</v>
      </c>
      <c r="BU98" s="123">
        <f t="shared" si="23"/>
        <v>10</v>
      </c>
      <c r="BV98" s="123">
        <f t="shared" si="23"/>
        <v>9</v>
      </c>
      <c r="BW98" s="123">
        <f t="shared" si="23"/>
        <v>16</v>
      </c>
      <c r="BX98" s="123">
        <f t="shared" si="25"/>
        <v>12</v>
      </c>
      <c r="BY98" s="123">
        <f t="shared" si="26"/>
        <v>67</v>
      </c>
    </row>
    <row r="99" spans="1:77" x14ac:dyDescent="0.3">
      <c r="B99" s="88" t="s">
        <v>267</v>
      </c>
      <c r="C99" s="91">
        <v>6</v>
      </c>
      <c r="D99" s="91">
        <v>18</v>
      </c>
      <c r="E99" s="91">
        <v>3</v>
      </c>
      <c r="F99" s="91">
        <v>27</v>
      </c>
      <c r="G99" s="91">
        <v>26</v>
      </c>
      <c r="H99" s="91">
        <v>193</v>
      </c>
      <c r="I99" s="91">
        <v>296</v>
      </c>
      <c r="J99" s="91">
        <v>379</v>
      </c>
      <c r="K99" s="91">
        <v>482</v>
      </c>
      <c r="L99" s="91">
        <v>295</v>
      </c>
      <c r="M99" s="91">
        <v>396</v>
      </c>
      <c r="N99" s="91">
        <v>2121</v>
      </c>
      <c r="R99" s="113" t="s">
        <v>266</v>
      </c>
      <c r="S99" s="114">
        <f t="shared" si="24"/>
        <v>0</v>
      </c>
      <c r="T99" s="114">
        <f t="shared" si="24"/>
        <v>0</v>
      </c>
      <c r="U99" s="114">
        <f t="shared" si="24"/>
        <v>1</v>
      </c>
      <c r="V99" s="114">
        <f t="shared" si="24"/>
        <v>2</v>
      </c>
      <c r="W99" s="114">
        <f t="shared" si="24"/>
        <v>2</v>
      </c>
      <c r="X99" s="114">
        <f t="shared" si="24"/>
        <v>13</v>
      </c>
      <c r="Y99" s="114">
        <f t="shared" si="24"/>
        <v>14</v>
      </c>
      <c r="Z99" s="114">
        <f t="shared" si="24"/>
        <v>12</v>
      </c>
      <c r="AA99" s="114">
        <f t="shared" si="24"/>
        <v>22</v>
      </c>
      <c r="AB99" s="114">
        <f t="shared" si="24"/>
        <v>11</v>
      </c>
      <c r="AC99" s="114">
        <f t="shared" si="24"/>
        <v>12</v>
      </c>
      <c r="AD99" s="115">
        <f t="shared" si="24"/>
        <v>89</v>
      </c>
      <c r="BN99" s="88" t="s">
        <v>266</v>
      </c>
      <c r="BO99" s="123">
        <f t="shared" si="23"/>
        <v>0</v>
      </c>
      <c r="BP99" s="123">
        <f t="shared" si="23"/>
        <v>0</v>
      </c>
      <c r="BQ99" s="123">
        <f t="shared" si="23"/>
        <v>1</v>
      </c>
      <c r="BR99" s="123">
        <f t="shared" si="23"/>
        <v>2</v>
      </c>
      <c r="BS99" s="123">
        <f t="shared" si="23"/>
        <v>2</v>
      </c>
      <c r="BT99" s="123">
        <f t="shared" si="23"/>
        <v>13</v>
      </c>
      <c r="BU99" s="123">
        <f t="shared" si="23"/>
        <v>14</v>
      </c>
      <c r="BV99" s="123">
        <f t="shared" si="23"/>
        <v>12</v>
      </c>
      <c r="BW99" s="123">
        <f t="shared" si="23"/>
        <v>22</v>
      </c>
      <c r="BX99" s="123">
        <f t="shared" si="25"/>
        <v>23</v>
      </c>
      <c r="BY99" s="123">
        <f t="shared" si="26"/>
        <v>89</v>
      </c>
    </row>
    <row r="100" spans="1:77" x14ac:dyDescent="0.3">
      <c r="B100" s="88" t="s">
        <v>269</v>
      </c>
      <c r="C100" s="91">
        <v>7</v>
      </c>
      <c r="D100" s="91">
        <v>15</v>
      </c>
      <c r="E100" s="91">
        <v>9</v>
      </c>
      <c r="F100" s="91">
        <v>14</v>
      </c>
      <c r="G100" s="91">
        <v>13</v>
      </c>
      <c r="H100" s="91">
        <v>87</v>
      </c>
      <c r="I100" s="91">
        <v>112</v>
      </c>
      <c r="J100" s="91">
        <v>270</v>
      </c>
      <c r="K100" s="91">
        <v>388</v>
      </c>
      <c r="L100" s="91">
        <v>287</v>
      </c>
      <c r="M100" s="91">
        <v>424</v>
      </c>
      <c r="N100" s="91">
        <v>1626</v>
      </c>
      <c r="R100" s="116" t="s">
        <v>268</v>
      </c>
      <c r="S100" s="117">
        <f t="shared" si="24"/>
        <v>0</v>
      </c>
      <c r="T100" s="117">
        <f t="shared" si="24"/>
        <v>0</v>
      </c>
      <c r="U100" s="117">
        <f t="shared" si="24"/>
        <v>0</v>
      </c>
      <c r="V100" s="117">
        <f t="shared" si="24"/>
        <v>0</v>
      </c>
      <c r="W100" s="117">
        <f t="shared" si="24"/>
        <v>0</v>
      </c>
      <c r="X100" s="117">
        <f t="shared" si="24"/>
        <v>4</v>
      </c>
      <c r="Y100" s="117">
        <f t="shared" si="24"/>
        <v>10</v>
      </c>
      <c r="Z100" s="117">
        <f t="shared" si="24"/>
        <v>15</v>
      </c>
      <c r="AA100" s="117">
        <f t="shared" si="24"/>
        <v>36</v>
      </c>
      <c r="AB100" s="117">
        <f t="shared" si="24"/>
        <v>14</v>
      </c>
      <c r="AC100" s="117">
        <f t="shared" si="24"/>
        <v>11</v>
      </c>
      <c r="AD100" s="118">
        <f t="shared" si="24"/>
        <v>90</v>
      </c>
      <c r="BN100" s="88" t="s">
        <v>268</v>
      </c>
      <c r="BO100" s="123">
        <f t="shared" si="23"/>
        <v>0</v>
      </c>
      <c r="BP100" s="123">
        <f t="shared" si="23"/>
        <v>0</v>
      </c>
      <c r="BQ100" s="123">
        <f t="shared" si="23"/>
        <v>0</v>
      </c>
      <c r="BR100" s="123">
        <f t="shared" si="23"/>
        <v>0</v>
      </c>
      <c r="BS100" s="123">
        <f t="shared" si="23"/>
        <v>0</v>
      </c>
      <c r="BT100" s="123">
        <f t="shared" si="23"/>
        <v>4</v>
      </c>
      <c r="BU100" s="123">
        <f t="shared" si="23"/>
        <v>10</v>
      </c>
      <c r="BV100" s="123">
        <f t="shared" si="23"/>
        <v>15</v>
      </c>
      <c r="BW100" s="123">
        <f t="shared" si="23"/>
        <v>36</v>
      </c>
      <c r="BX100" s="123">
        <f t="shared" si="25"/>
        <v>25</v>
      </c>
      <c r="BY100" s="123">
        <f t="shared" si="26"/>
        <v>90</v>
      </c>
    </row>
    <row r="101" spans="1:77" x14ac:dyDescent="0.3">
      <c r="B101" s="88" t="s">
        <v>270</v>
      </c>
      <c r="C101" s="91">
        <v>4</v>
      </c>
      <c r="D101" s="91">
        <v>6</v>
      </c>
      <c r="E101" s="91">
        <v>4</v>
      </c>
      <c r="F101" s="91">
        <v>4</v>
      </c>
      <c r="G101" s="91">
        <v>9</v>
      </c>
      <c r="H101" s="91">
        <v>22</v>
      </c>
      <c r="I101" s="91">
        <v>40</v>
      </c>
      <c r="J101" s="91">
        <v>94</v>
      </c>
      <c r="K101" s="91">
        <v>279</v>
      </c>
      <c r="L101" s="91">
        <v>253</v>
      </c>
      <c r="M101" s="91">
        <v>457</v>
      </c>
      <c r="N101" s="91">
        <v>1172</v>
      </c>
      <c r="R101" s="113" t="s">
        <v>255</v>
      </c>
      <c r="S101" s="114">
        <f t="shared" si="24"/>
        <v>0</v>
      </c>
      <c r="T101" s="114">
        <f t="shared" si="24"/>
        <v>0</v>
      </c>
      <c r="U101" s="114">
        <f t="shared" si="24"/>
        <v>0</v>
      </c>
      <c r="V101" s="114">
        <f t="shared" si="24"/>
        <v>0</v>
      </c>
      <c r="W101" s="114">
        <f t="shared" si="24"/>
        <v>0</v>
      </c>
      <c r="X101" s="114">
        <f t="shared" si="24"/>
        <v>2</v>
      </c>
      <c r="Y101" s="114">
        <f t="shared" si="24"/>
        <v>4</v>
      </c>
      <c r="Z101" s="114">
        <f t="shared" si="24"/>
        <v>12</v>
      </c>
      <c r="AA101" s="114">
        <f t="shared" si="24"/>
        <v>27</v>
      </c>
      <c r="AB101" s="114">
        <f t="shared" si="24"/>
        <v>16</v>
      </c>
      <c r="AC101" s="114">
        <f t="shared" si="24"/>
        <v>17</v>
      </c>
      <c r="AD101" s="115">
        <f t="shared" si="24"/>
        <v>78</v>
      </c>
      <c r="BN101" s="88" t="s">
        <v>255</v>
      </c>
      <c r="BO101" s="123">
        <f t="shared" si="23"/>
        <v>0</v>
      </c>
      <c r="BP101" s="123">
        <f t="shared" si="23"/>
        <v>0</v>
      </c>
      <c r="BQ101" s="123">
        <f t="shared" si="23"/>
        <v>0</v>
      </c>
      <c r="BR101" s="123">
        <f t="shared" si="23"/>
        <v>0</v>
      </c>
      <c r="BS101" s="123">
        <f t="shared" si="23"/>
        <v>0</v>
      </c>
      <c r="BT101" s="123">
        <f t="shared" si="23"/>
        <v>2</v>
      </c>
      <c r="BU101" s="123">
        <f t="shared" si="23"/>
        <v>4</v>
      </c>
      <c r="BV101" s="123">
        <f t="shared" si="23"/>
        <v>12</v>
      </c>
      <c r="BW101" s="123">
        <f t="shared" si="23"/>
        <v>27</v>
      </c>
      <c r="BX101" s="123">
        <f t="shared" si="25"/>
        <v>33</v>
      </c>
      <c r="BY101" s="123">
        <f t="shared" si="26"/>
        <v>78</v>
      </c>
    </row>
    <row r="102" spans="1:77" x14ac:dyDescent="0.3">
      <c r="B102" s="88" t="s">
        <v>271</v>
      </c>
      <c r="C102" s="91">
        <v>1</v>
      </c>
      <c r="D102" s="91">
        <v>1</v>
      </c>
      <c r="E102" s="91"/>
      <c r="F102" s="91"/>
      <c r="G102" s="91">
        <v>1</v>
      </c>
      <c r="H102" s="91">
        <v>3</v>
      </c>
      <c r="I102" s="91">
        <v>8</v>
      </c>
      <c r="J102" s="91">
        <v>15</v>
      </c>
      <c r="K102" s="91">
        <v>44</v>
      </c>
      <c r="L102" s="91">
        <v>74</v>
      </c>
      <c r="M102" s="91">
        <v>251</v>
      </c>
      <c r="N102" s="91">
        <v>398</v>
      </c>
      <c r="R102" s="116" t="s">
        <v>256</v>
      </c>
      <c r="S102" s="117">
        <f t="shared" si="24"/>
        <v>1</v>
      </c>
      <c r="T102" s="117">
        <f t="shared" si="24"/>
        <v>0</v>
      </c>
      <c r="U102" s="117">
        <f t="shared" si="24"/>
        <v>0</v>
      </c>
      <c r="V102" s="117">
        <f t="shared" si="24"/>
        <v>0</v>
      </c>
      <c r="W102" s="117">
        <f t="shared" si="24"/>
        <v>0</v>
      </c>
      <c r="X102" s="117">
        <f t="shared" si="24"/>
        <v>0</v>
      </c>
      <c r="Y102" s="117">
        <f t="shared" si="24"/>
        <v>1</v>
      </c>
      <c r="Z102" s="117">
        <f t="shared" si="24"/>
        <v>5</v>
      </c>
      <c r="AA102" s="117">
        <f t="shared" si="24"/>
        <v>14</v>
      </c>
      <c r="AB102" s="117">
        <f t="shared" si="24"/>
        <v>14</v>
      </c>
      <c r="AC102" s="117">
        <f t="shared" si="24"/>
        <v>29</v>
      </c>
      <c r="AD102" s="118">
        <f t="shared" si="24"/>
        <v>64</v>
      </c>
      <c r="BN102" s="88" t="s">
        <v>256</v>
      </c>
      <c r="BO102" s="123">
        <f t="shared" si="23"/>
        <v>1</v>
      </c>
      <c r="BP102" s="123">
        <f t="shared" si="23"/>
        <v>0</v>
      </c>
      <c r="BQ102" s="123">
        <f t="shared" si="23"/>
        <v>0</v>
      </c>
      <c r="BR102" s="123">
        <f t="shared" si="23"/>
        <v>0</v>
      </c>
      <c r="BS102" s="123">
        <f t="shared" si="23"/>
        <v>0</v>
      </c>
      <c r="BT102" s="123">
        <f t="shared" si="23"/>
        <v>0</v>
      </c>
      <c r="BU102" s="123">
        <f t="shared" si="23"/>
        <v>1</v>
      </c>
      <c r="BV102" s="123">
        <f t="shared" si="23"/>
        <v>5</v>
      </c>
      <c r="BW102" s="123">
        <f t="shared" si="23"/>
        <v>14</v>
      </c>
      <c r="BX102" s="123">
        <f t="shared" si="25"/>
        <v>43</v>
      </c>
      <c r="BY102" s="123">
        <f t="shared" si="26"/>
        <v>64</v>
      </c>
    </row>
    <row r="103" spans="1:77" x14ac:dyDescent="0.3">
      <c r="B103" s="88" t="s">
        <v>272</v>
      </c>
      <c r="C103" s="91"/>
      <c r="D103" s="91"/>
      <c r="E103" s="91"/>
      <c r="F103" s="91">
        <v>1</v>
      </c>
      <c r="G103" s="91"/>
      <c r="H103" s="91">
        <v>1</v>
      </c>
      <c r="I103" s="91">
        <v>3</v>
      </c>
      <c r="J103" s="91">
        <v>1</v>
      </c>
      <c r="K103" s="91">
        <v>9</v>
      </c>
      <c r="L103" s="91">
        <v>18</v>
      </c>
      <c r="M103" s="91">
        <v>153</v>
      </c>
      <c r="N103" s="91">
        <v>186</v>
      </c>
      <c r="R103" s="113" t="s">
        <v>257</v>
      </c>
      <c r="S103" s="114">
        <f t="shared" si="24"/>
        <v>0</v>
      </c>
      <c r="T103" s="114">
        <f t="shared" si="24"/>
        <v>0</v>
      </c>
      <c r="U103" s="114">
        <f t="shared" si="24"/>
        <v>0</v>
      </c>
      <c r="V103" s="114">
        <f t="shared" si="24"/>
        <v>0</v>
      </c>
      <c r="W103" s="114">
        <f t="shared" si="24"/>
        <v>0</v>
      </c>
      <c r="X103" s="114">
        <f t="shared" si="24"/>
        <v>0</v>
      </c>
      <c r="Y103" s="114">
        <f t="shared" si="24"/>
        <v>0</v>
      </c>
      <c r="Z103" s="114">
        <f t="shared" si="24"/>
        <v>0</v>
      </c>
      <c r="AA103" s="114">
        <f t="shared" si="24"/>
        <v>2</v>
      </c>
      <c r="AB103" s="114">
        <f t="shared" si="24"/>
        <v>6</v>
      </c>
      <c r="AC103" s="114">
        <f t="shared" si="24"/>
        <v>26</v>
      </c>
      <c r="AD103" s="115">
        <f t="shared" si="24"/>
        <v>34</v>
      </c>
      <c r="BN103" s="88" t="s">
        <v>257</v>
      </c>
      <c r="BO103" s="123">
        <f t="shared" si="23"/>
        <v>0</v>
      </c>
      <c r="BP103" s="123">
        <f t="shared" si="23"/>
        <v>0</v>
      </c>
      <c r="BQ103" s="123">
        <f t="shared" si="23"/>
        <v>0</v>
      </c>
      <c r="BR103" s="123">
        <f t="shared" si="23"/>
        <v>0</v>
      </c>
      <c r="BS103" s="123">
        <f t="shared" si="23"/>
        <v>0</v>
      </c>
      <c r="BT103" s="123">
        <f t="shared" si="23"/>
        <v>0</v>
      </c>
      <c r="BU103" s="123">
        <f t="shared" si="23"/>
        <v>0</v>
      </c>
      <c r="BV103" s="123">
        <f t="shared" si="23"/>
        <v>0</v>
      </c>
      <c r="BW103" s="123">
        <f t="shared" si="23"/>
        <v>2</v>
      </c>
      <c r="BX103" s="123">
        <f t="shared" si="25"/>
        <v>32</v>
      </c>
      <c r="BY103" s="123">
        <f t="shared" si="26"/>
        <v>34</v>
      </c>
    </row>
    <row r="104" spans="1:77" x14ac:dyDescent="0.3">
      <c r="B104" s="88" t="s">
        <v>274</v>
      </c>
      <c r="C104" s="91">
        <v>1</v>
      </c>
      <c r="D104" s="91"/>
      <c r="E104" s="91"/>
      <c r="F104" s="91"/>
      <c r="G104" s="91"/>
      <c r="H104" s="91">
        <v>2</v>
      </c>
      <c r="I104" s="91"/>
      <c r="J104" s="91">
        <v>2</v>
      </c>
      <c r="K104" s="91">
        <v>1</v>
      </c>
      <c r="L104" s="91">
        <v>5</v>
      </c>
      <c r="M104" s="91">
        <v>94</v>
      </c>
      <c r="N104" s="91">
        <v>105</v>
      </c>
      <c r="R104" s="116" t="s">
        <v>273</v>
      </c>
      <c r="S104" s="117">
        <f t="shared" si="24"/>
        <v>0</v>
      </c>
      <c r="T104" s="117">
        <f t="shared" si="24"/>
        <v>0</v>
      </c>
      <c r="U104" s="117">
        <f t="shared" si="24"/>
        <v>0</v>
      </c>
      <c r="V104" s="117">
        <f t="shared" si="24"/>
        <v>0</v>
      </c>
      <c r="W104" s="117">
        <f t="shared" si="24"/>
        <v>0</v>
      </c>
      <c r="X104" s="117">
        <f t="shared" si="24"/>
        <v>0</v>
      </c>
      <c r="Y104" s="117">
        <f t="shared" si="24"/>
        <v>0</v>
      </c>
      <c r="Z104" s="117">
        <f t="shared" si="24"/>
        <v>0</v>
      </c>
      <c r="AA104" s="117">
        <f t="shared" si="24"/>
        <v>1</v>
      </c>
      <c r="AB104" s="117">
        <f t="shared" si="24"/>
        <v>0</v>
      </c>
      <c r="AC104" s="117">
        <f t="shared" si="24"/>
        <v>12</v>
      </c>
      <c r="AD104" s="118">
        <f t="shared" si="24"/>
        <v>13</v>
      </c>
      <c r="BN104" s="88" t="s">
        <v>273</v>
      </c>
      <c r="BO104" s="123">
        <f t="shared" si="23"/>
        <v>0</v>
      </c>
      <c r="BP104" s="123">
        <f t="shared" si="23"/>
        <v>0</v>
      </c>
      <c r="BQ104" s="123">
        <f t="shared" si="23"/>
        <v>0</v>
      </c>
      <c r="BR104" s="123">
        <f t="shared" si="23"/>
        <v>0</v>
      </c>
      <c r="BS104" s="123">
        <f t="shared" si="23"/>
        <v>0</v>
      </c>
      <c r="BT104" s="123">
        <f t="shared" si="23"/>
        <v>0</v>
      </c>
      <c r="BU104" s="123">
        <f t="shared" si="23"/>
        <v>0</v>
      </c>
      <c r="BV104" s="123">
        <f t="shared" si="23"/>
        <v>0</v>
      </c>
      <c r="BW104" s="123">
        <f t="shared" si="23"/>
        <v>1</v>
      </c>
      <c r="BX104" s="123">
        <f t="shared" si="25"/>
        <v>12</v>
      </c>
      <c r="BY104" s="123">
        <f t="shared" si="26"/>
        <v>13</v>
      </c>
    </row>
    <row r="105" spans="1:77" x14ac:dyDescent="0.3">
      <c r="A105" s="88" t="s">
        <v>161</v>
      </c>
      <c r="B105" s="88" t="s">
        <v>114</v>
      </c>
      <c r="C105" s="91">
        <v>7</v>
      </c>
      <c r="D105" s="91"/>
      <c r="E105" s="91"/>
      <c r="F105" s="91">
        <v>1</v>
      </c>
      <c r="G105" s="91"/>
      <c r="H105" s="91">
        <v>3</v>
      </c>
      <c r="I105" s="91"/>
      <c r="J105" s="91"/>
      <c r="K105" s="91">
        <v>3</v>
      </c>
      <c r="L105" s="91"/>
      <c r="M105" s="91">
        <v>6</v>
      </c>
      <c r="N105" s="91">
        <v>20</v>
      </c>
      <c r="R105" s="116" t="s">
        <v>275</v>
      </c>
      <c r="S105" s="117">
        <f t="shared" si="24"/>
        <v>0</v>
      </c>
      <c r="T105" s="117">
        <f t="shared" si="24"/>
        <v>0</v>
      </c>
      <c r="U105" s="117">
        <f t="shared" si="24"/>
        <v>0</v>
      </c>
      <c r="V105" s="117">
        <f t="shared" si="24"/>
        <v>0</v>
      </c>
      <c r="W105" s="117">
        <f t="shared" si="24"/>
        <v>0</v>
      </c>
      <c r="X105" s="117">
        <f t="shared" si="24"/>
        <v>0</v>
      </c>
      <c r="Y105" s="117">
        <f t="shared" si="24"/>
        <v>0</v>
      </c>
      <c r="Z105" s="117">
        <f t="shared" si="24"/>
        <v>0</v>
      </c>
      <c r="AA105" s="117">
        <f t="shared" si="24"/>
        <v>0</v>
      </c>
      <c r="AB105" s="117">
        <f t="shared" si="24"/>
        <v>0</v>
      </c>
      <c r="AC105" s="117">
        <f t="shared" si="24"/>
        <v>8</v>
      </c>
      <c r="AD105" s="118">
        <f t="shared" si="24"/>
        <v>8</v>
      </c>
      <c r="BN105" s="88" t="s">
        <v>275</v>
      </c>
      <c r="BO105" s="123">
        <f t="shared" si="23"/>
        <v>0</v>
      </c>
      <c r="BP105" s="123">
        <f t="shared" si="23"/>
        <v>0</v>
      </c>
      <c r="BQ105" s="123">
        <f t="shared" si="23"/>
        <v>0</v>
      </c>
      <c r="BR105" s="123">
        <f t="shared" si="23"/>
        <v>0</v>
      </c>
      <c r="BS105" s="123">
        <f t="shared" si="23"/>
        <v>0</v>
      </c>
      <c r="BT105" s="123">
        <f t="shared" si="23"/>
        <v>0</v>
      </c>
      <c r="BU105" s="123">
        <f t="shared" si="23"/>
        <v>0</v>
      </c>
      <c r="BV105" s="123">
        <f t="shared" si="23"/>
        <v>0</v>
      </c>
      <c r="BW105" s="123">
        <f t="shared" si="23"/>
        <v>0</v>
      </c>
      <c r="BX105" s="123">
        <f t="shared" si="25"/>
        <v>8</v>
      </c>
      <c r="BY105" s="123">
        <f t="shared" si="26"/>
        <v>8</v>
      </c>
    </row>
    <row r="106" spans="1:77" x14ac:dyDescent="0.3">
      <c r="B106" s="88" t="s">
        <v>259</v>
      </c>
      <c r="C106" s="91">
        <v>5794</v>
      </c>
      <c r="D106" s="91">
        <v>1291</v>
      </c>
      <c r="E106" s="91">
        <v>406</v>
      </c>
      <c r="F106" s="91">
        <v>699</v>
      </c>
      <c r="G106" s="91">
        <v>640</v>
      </c>
      <c r="H106" s="91">
        <v>1949</v>
      </c>
      <c r="I106" s="91">
        <v>934</v>
      </c>
      <c r="J106" s="91">
        <v>1035</v>
      </c>
      <c r="K106" s="91">
        <v>1460</v>
      </c>
      <c r="L106" s="91">
        <v>1121</v>
      </c>
      <c r="M106" s="91">
        <v>4616</v>
      </c>
      <c r="N106" s="91">
        <v>19945</v>
      </c>
      <c r="R106" s="119" t="s">
        <v>168</v>
      </c>
      <c r="S106" s="120">
        <f t="shared" ref="S106:AD106" si="27">SUM(S94:S105)</f>
        <v>20</v>
      </c>
      <c r="T106" s="120">
        <f t="shared" si="27"/>
        <v>55</v>
      </c>
      <c r="U106" s="120">
        <f t="shared" si="27"/>
        <v>33</v>
      </c>
      <c r="V106" s="120">
        <f t="shared" si="27"/>
        <v>54</v>
      </c>
      <c r="W106" s="120">
        <f t="shared" si="27"/>
        <v>38</v>
      </c>
      <c r="X106" s="120">
        <f t="shared" si="27"/>
        <v>95</v>
      </c>
      <c r="Y106" s="120">
        <f t="shared" si="27"/>
        <v>59</v>
      </c>
      <c r="Z106" s="120">
        <f t="shared" si="27"/>
        <v>77</v>
      </c>
      <c r="AA106" s="120">
        <f t="shared" si="27"/>
        <v>145</v>
      </c>
      <c r="AB106" s="120">
        <f t="shared" si="27"/>
        <v>89</v>
      </c>
      <c r="AC106" s="120">
        <f t="shared" si="27"/>
        <v>143</v>
      </c>
      <c r="AD106" s="120">
        <f t="shared" si="27"/>
        <v>808</v>
      </c>
      <c r="BN106" s="88" t="s">
        <v>168</v>
      </c>
      <c r="BO106" s="123">
        <f t="shared" si="23"/>
        <v>20</v>
      </c>
      <c r="BP106" s="123">
        <f t="shared" si="23"/>
        <v>55</v>
      </c>
      <c r="BQ106" s="123">
        <f t="shared" si="23"/>
        <v>33</v>
      </c>
      <c r="BR106" s="123">
        <f t="shared" si="23"/>
        <v>54</v>
      </c>
      <c r="BS106" s="123">
        <f t="shared" si="23"/>
        <v>38</v>
      </c>
      <c r="BT106" s="123">
        <f t="shared" si="23"/>
        <v>95</v>
      </c>
      <c r="BU106" s="123">
        <f t="shared" si="23"/>
        <v>59</v>
      </c>
      <c r="BV106" s="123">
        <f t="shared" si="23"/>
        <v>77</v>
      </c>
      <c r="BW106" s="123">
        <f t="shared" si="23"/>
        <v>145</v>
      </c>
      <c r="BX106" s="123">
        <f t="shared" si="25"/>
        <v>232</v>
      </c>
      <c r="BY106" s="123">
        <f t="shared" si="26"/>
        <v>808</v>
      </c>
    </row>
    <row r="107" spans="1:77" x14ac:dyDescent="0.3">
      <c r="B107" s="88" t="s">
        <v>260</v>
      </c>
      <c r="C107" s="91">
        <v>669</v>
      </c>
      <c r="D107" s="91">
        <v>651</v>
      </c>
      <c r="E107" s="91">
        <v>233</v>
      </c>
      <c r="F107" s="91">
        <v>410</v>
      </c>
      <c r="G107" s="91">
        <v>407</v>
      </c>
      <c r="H107" s="91">
        <v>1077</v>
      </c>
      <c r="I107" s="91">
        <v>541</v>
      </c>
      <c r="J107" s="91">
        <v>647</v>
      </c>
      <c r="K107" s="91">
        <v>823</v>
      </c>
      <c r="L107" s="91">
        <v>581</v>
      </c>
      <c r="M107" s="91">
        <v>1491</v>
      </c>
      <c r="N107" s="91">
        <v>7530</v>
      </c>
    </row>
    <row r="108" spans="1:77" x14ac:dyDescent="0.3">
      <c r="B108" s="88" t="s">
        <v>262</v>
      </c>
      <c r="C108" s="91">
        <v>20</v>
      </c>
      <c r="D108" s="91">
        <v>42</v>
      </c>
      <c r="E108" s="91">
        <v>31</v>
      </c>
      <c r="F108" s="91">
        <v>58</v>
      </c>
      <c r="G108" s="91">
        <v>94</v>
      </c>
      <c r="H108" s="91">
        <v>258</v>
      </c>
      <c r="I108" s="91">
        <v>137</v>
      </c>
      <c r="J108" s="91">
        <v>159</v>
      </c>
      <c r="K108" s="91">
        <v>227</v>
      </c>
      <c r="L108" s="91">
        <v>155</v>
      </c>
      <c r="M108" s="91">
        <v>337</v>
      </c>
      <c r="N108" s="91">
        <v>1518</v>
      </c>
      <c r="R108" s="513" t="str">
        <f>CONCATENATE("2013 - Number of firms from  ",MID(A81,3,99))</f>
        <v>2013 - Number of firms from  group simple</v>
      </c>
      <c r="S108" s="513"/>
      <c r="T108" s="513"/>
      <c r="U108" s="513"/>
      <c r="V108" s="513"/>
      <c r="W108" s="513"/>
      <c r="X108" s="513"/>
      <c r="Y108" s="513"/>
      <c r="Z108" s="513"/>
      <c r="AA108" s="513"/>
      <c r="AB108" s="513"/>
      <c r="AC108" s="513"/>
      <c r="AD108" s="513"/>
      <c r="BN108" s="88" t="s">
        <v>280</v>
      </c>
    </row>
    <row r="109" spans="1:77" x14ac:dyDescent="0.3">
      <c r="B109" s="88" t="s">
        <v>263</v>
      </c>
      <c r="C109" s="91">
        <v>34</v>
      </c>
      <c r="D109" s="91">
        <v>39</v>
      </c>
      <c r="E109" s="91">
        <v>27</v>
      </c>
      <c r="F109" s="91">
        <v>40</v>
      </c>
      <c r="G109" s="91">
        <v>48</v>
      </c>
      <c r="H109" s="91">
        <v>289</v>
      </c>
      <c r="I109" s="91">
        <v>151</v>
      </c>
      <c r="J109" s="91">
        <v>171</v>
      </c>
      <c r="K109" s="91">
        <v>233</v>
      </c>
      <c r="L109" s="91">
        <v>184</v>
      </c>
      <c r="M109" s="91">
        <v>426</v>
      </c>
      <c r="N109" s="91">
        <v>1642</v>
      </c>
      <c r="R109" s="500" t="s">
        <v>90</v>
      </c>
      <c r="S109" s="501" t="s">
        <v>234</v>
      </c>
      <c r="T109" s="501"/>
      <c r="U109" s="501"/>
      <c r="V109" s="501"/>
      <c r="W109" s="501"/>
      <c r="X109" s="501"/>
      <c r="Y109" s="501"/>
      <c r="Z109" s="501"/>
      <c r="AA109" s="501"/>
      <c r="AB109" s="501"/>
      <c r="AC109" s="501"/>
      <c r="AD109" s="502" t="str">
        <f>MID($N$32,7,99)</f>
        <v>Total</v>
      </c>
      <c r="BN109" s="88" t="s">
        <v>90</v>
      </c>
      <c r="BO109" s="88" t="s">
        <v>234</v>
      </c>
      <c r="BY109" s="88" t="s">
        <v>168</v>
      </c>
    </row>
    <row r="110" spans="1:77" x14ac:dyDescent="0.3">
      <c r="B110" s="88" t="s">
        <v>265</v>
      </c>
      <c r="C110" s="91">
        <v>31</v>
      </c>
      <c r="D110" s="91">
        <v>26</v>
      </c>
      <c r="E110" s="91">
        <v>20</v>
      </c>
      <c r="F110" s="91">
        <v>32</v>
      </c>
      <c r="G110" s="91">
        <v>34</v>
      </c>
      <c r="H110" s="91">
        <v>314</v>
      </c>
      <c r="I110" s="91">
        <v>215</v>
      </c>
      <c r="J110" s="91">
        <v>299</v>
      </c>
      <c r="K110" s="91">
        <v>416</v>
      </c>
      <c r="L110" s="91">
        <v>324</v>
      </c>
      <c r="M110" s="91">
        <v>745</v>
      </c>
      <c r="N110" s="91">
        <v>2456</v>
      </c>
      <c r="R110" s="500"/>
      <c r="S110" s="108" t="str">
        <f>MID($C$32,3,99)</f>
        <v>=0</v>
      </c>
      <c r="T110" s="108" t="str">
        <f>MID($D$32,3,99)</f>
        <v>&lt;10k</v>
      </c>
      <c r="U110" s="108" t="str">
        <f>MID($E$32,3,99)</f>
        <v>10-20k</v>
      </c>
      <c r="V110" s="108" t="str">
        <f>MID($F$32,3,99)</f>
        <v>20-50k</v>
      </c>
      <c r="W110" s="108" t="str">
        <f>MID($G$32,3,99)</f>
        <v>50-100k</v>
      </c>
      <c r="X110" s="108" t="str">
        <f>MID($H$32,3,99)</f>
        <v>100-500k</v>
      </c>
      <c r="Y110" s="108" t="str">
        <f>MID($I$32,3,99)</f>
        <v>500-1M</v>
      </c>
      <c r="Z110" s="108" t="str">
        <f>MID($J$32,3,99)</f>
        <v>1-2M</v>
      </c>
      <c r="AA110" s="108" t="str">
        <f>MID($K$32,3,99)</f>
        <v>2-5M</v>
      </c>
      <c r="AB110" s="108" t="str">
        <f>MID($L$32,3,99)</f>
        <v>5-10M</v>
      </c>
      <c r="AC110" s="108" t="str">
        <f>MID($M$32,3,99)</f>
        <v>10M&amp;+</v>
      </c>
      <c r="AD110" s="502"/>
      <c r="BO110" s="88" t="s">
        <v>248</v>
      </c>
      <c r="BP110" s="88" t="s">
        <v>249</v>
      </c>
      <c r="BQ110" s="88" t="s">
        <v>250</v>
      </c>
      <c r="BR110" s="88" t="s">
        <v>251</v>
      </c>
      <c r="BS110" s="88" t="s">
        <v>252</v>
      </c>
      <c r="BT110" s="88" t="s">
        <v>253</v>
      </c>
      <c r="BU110" s="88" t="s">
        <v>254</v>
      </c>
      <c r="BV110" s="88" t="s">
        <v>255</v>
      </c>
      <c r="BW110" s="88" t="s">
        <v>256</v>
      </c>
      <c r="BX110" s="88" t="s">
        <v>258</v>
      </c>
      <c r="BY110" s="88" t="s">
        <v>168</v>
      </c>
    </row>
    <row r="111" spans="1:77" x14ac:dyDescent="0.3">
      <c r="B111" s="88" t="s">
        <v>267</v>
      </c>
      <c r="C111" s="91">
        <v>25</v>
      </c>
      <c r="D111" s="91">
        <v>17</v>
      </c>
      <c r="E111" s="91">
        <v>11</v>
      </c>
      <c r="F111" s="91">
        <v>19</v>
      </c>
      <c r="G111" s="91">
        <v>25</v>
      </c>
      <c r="H111" s="91">
        <v>151</v>
      </c>
      <c r="I111" s="91">
        <v>197</v>
      </c>
      <c r="J111" s="91">
        <v>228</v>
      </c>
      <c r="K111" s="91">
        <v>303</v>
      </c>
      <c r="L111" s="91">
        <v>245</v>
      </c>
      <c r="M111" s="91">
        <v>640</v>
      </c>
      <c r="N111" s="91">
        <v>1861</v>
      </c>
      <c r="R111" s="109" t="s">
        <v>115</v>
      </c>
      <c r="S111" s="110">
        <f>C81</f>
        <v>23</v>
      </c>
      <c r="T111" s="110">
        <f t="shared" ref="T111:AD111" si="28">D81</f>
        <v>9</v>
      </c>
      <c r="U111" s="110">
        <f t="shared" si="28"/>
        <v>2</v>
      </c>
      <c r="V111" s="110">
        <f t="shared" si="28"/>
        <v>4</v>
      </c>
      <c r="W111" s="110">
        <f t="shared" si="28"/>
        <v>4</v>
      </c>
      <c r="X111" s="110">
        <f t="shared" si="28"/>
        <v>6</v>
      </c>
      <c r="Y111" s="110">
        <f t="shared" si="28"/>
        <v>1</v>
      </c>
      <c r="Z111" s="110">
        <f t="shared" si="28"/>
        <v>5</v>
      </c>
      <c r="AA111" s="110">
        <f t="shared" si="28"/>
        <v>1</v>
      </c>
      <c r="AB111" s="110">
        <f t="shared" si="28"/>
        <v>1</v>
      </c>
      <c r="AC111" s="110">
        <f t="shared" si="28"/>
        <v>0</v>
      </c>
      <c r="AD111" s="111">
        <f t="shared" si="28"/>
        <v>56</v>
      </c>
      <c r="AE111" s="96"/>
      <c r="BN111" s="88" t="s">
        <v>115</v>
      </c>
      <c r="BO111" s="124">
        <f t="shared" ref="BO111:BW123" si="29">S111</f>
        <v>23</v>
      </c>
      <c r="BP111" s="124">
        <f t="shared" si="29"/>
        <v>9</v>
      </c>
      <c r="BQ111" s="124">
        <f t="shared" si="29"/>
        <v>2</v>
      </c>
      <c r="BR111" s="124">
        <f t="shared" si="29"/>
        <v>4</v>
      </c>
      <c r="BS111" s="124">
        <f t="shared" si="29"/>
        <v>4</v>
      </c>
      <c r="BT111" s="124">
        <f t="shared" si="29"/>
        <v>6</v>
      </c>
      <c r="BU111" s="124">
        <f t="shared" si="29"/>
        <v>1</v>
      </c>
      <c r="BV111" s="124">
        <f t="shared" si="29"/>
        <v>5</v>
      </c>
      <c r="BW111" s="124">
        <f t="shared" si="29"/>
        <v>1</v>
      </c>
      <c r="BX111" s="124">
        <f>AB111+AC111</f>
        <v>1</v>
      </c>
      <c r="BY111" s="124">
        <f>AD111</f>
        <v>56</v>
      </c>
    </row>
    <row r="112" spans="1:77" x14ac:dyDescent="0.3">
      <c r="B112" s="88" t="s">
        <v>269</v>
      </c>
      <c r="C112" s="91">
        <v>22</v>
      </c>
      <c r="D112" s="91">
        <v>95</v>
      </c>
      <c r="E112" s="91">
        <v>47</v>
      </c>
      <c r="F112" s="91">
        <v>97</v>
      </c>
      <c r="G112" s="91">
        <v>127</v>
      </c>
      <c r="H112" s="91">
        <v>644</v>
      </c>
      <c r="I112" s="91">
        <v>386</v>
      </c>
      <c r="J112" s="91">
        <v>563</v>
      </c>
      <c r="K112" s="91">
        <v>511</v>
      </c>
      <c r="L112" s="91">
        <v>304</v>
      </c>
      <c r="M112" s="91">
        <v>901</v>
      </c>
      <c r="N112" s="91">
        <v>3697</v>
      </c>
      <c r="R112" s="113" t="s">
        <v>248</v>
      </c>
      <c r="S112" s="114">
        <f t="shared" ref="S112:AD122" si="30">C82</f>
        <v>7787</v>
      </c>
      <c r="T112" s="114">
        <f t="shared" si="30"/>
        <v>3719</v>
      </c>
      <c r="U112" s="114">
        <f t="shared" si="30"/>
        <v>870</v>
      </c>
      <c r="V112" s="114">
        <f t="shared" si="30"/>
        <v>1544</v>
      </c>
      <c r="W112" s="114">
        <f t="shared" si="30"/>
        <v>1350</v>
      </c>
      <c r="X112" s="114">
        <f t="shared" si="30"/>
        <v>4133</v>
      </c>
      <c r="Y112" s="114">
        <f t="shared" si="30"/>
        <v>1665</v>
      </c>
      <c r="Z112" s="114">
        <f t="shared" si="30"/>
        <v>1203</v>
      </c>
      <c r="AA112" s="114">
        <f t="shared" si="30"/>
        <v>898</v>
      </c>
      <c r="AB112" s="114">
        <f t="shared" si="30"/>
        <v>332</v>
      </c>
      <c r="AC112" s="114">
        <f t="shared" si="30"/>
        <v>360</v>
      </c>
      <c r="AD112" s="115">
        <f t="shared" si="30"/>
        <v>23861</v>
      </c>
      <c r="AE112" s="96"/>
      <c r="BN112" s="88" t="s">
        <v>248</v>
      </c>
      <c r="BO112" s="124">
        <f t="shared" si="29"/>
        <v>7787</v>
      </c>
      <c r="BP112" s="124">
        <f t="shared" si="29"/>
        <v>3719</v>
      </c>
      <c r="BQ112" s="124">
        <f t="shared" si="29"/>
        <v>870</v>
      </c>
      <c r="BR112" s="124">
        <f t="shared" si="29"/>
        <v>1544</v>
      </c>
      <c r="BS112" s="124">
        <f t="shared" si="29"/>
        <v>1350</v>
      </c>
      <c r="BT112" s="124">
        <f t="shared" si="29"/>
        <v>4133</v>
      </c>
      <c r="BU112" s="124">
        <f t="shared" si="29"/>
        <v>1665</v>
      </c>
      <c r="BV112" s="124">
        <f t="shared" si="29"/>
        <v>1203</v>
      </c>
      <c r="BW112" s="124">
        <f t="shared" si="29"/>
        <v>898</v>
      </c>
      <c r="BX112" s="124">
        <f t="shared" ref="BX112:BX123" si="31">AB112+AC112</f>
        <v>692</v>
      </c>
      <c r="BY112" s="124">
        <f t="shared" ref="BY112:BY123" si="32">AD112</f>
        <v>23861</v>
      </c>
    </row>
    <row r="113" spans="1:77" x14ac:dyDescent="0.3">
      <c r="B113" s="88" t="s">
        <v>270</v>
      </c>
      <c r="C113" s="91">
        <v>10</v>
      </c>
      <c r="D113" s="91">
        <v>31</v>
      </c>
      <c r="E113" s="91">
        <v>29</v>
      </c>
      <c r="F113" s="91">
        <v>31</v>
      </c>
      <c r="G113" s="91">
        <v>32</v>
      </c>
      <c r="H113" s="91">
        <v>160</v>
      </c>
      <c r="I113" s="91">
        <v>131</v>
      </c>
      <c r="J113" s="91">
        <v>162</v>
      </c>
      <c r="K113" s="91">
        <v>422</v>
      </c>
      <c r="L113" s="91">
        <v>345</v>
      </c>
      <c r="M113" s="91">
        <v>1219</v>
      </c>
      <c r="N113" s="91">
        <v>2572</v>
      </c>
      <c r="R113" s="116" t="s">
        <v>261</v>
      </c>
      <c r="S113" s="117">
        <f t="shared" si="30"/>
        <v>2961</v>
      </c>
      <c r="T113" s="117">
        <f t="shared" si="30"/>
        <v>7492</v>
      </c>
      <c r="U113" s="117">
        <f t="shared" si="30"/>
        <v>3312</v>
      </c>
      <c r="V113" s="117">
        <f t="shared" si="30"/>
        <v>6211</v>
      </c>
      <c r="W113" s="117">
        <f t="shared" si="30"/>
        <v>5960</v>
      </c>
      <c r="X113" s="117">
        <f t="shared" si="30"/>
        <v>16769</v>
      </c>
      <c r="Y113" s="117">
        <f t="shared" si="30"/>
        <v>6543</v>
      </c>
      <c r="Z113" s="117">
        <f t="shared" si="30"/>
        <v>4833</v>
      </c>
      <c r="AA113" s="117">
        <f t="shared" si="30"/>
        <v>3301</v>
      </c>
      <c r="AB113" s="117">
        <f t="shared" si="30"/>
        <v>886</v>
      </c>
      <c r="AC113" s="117">
        <f t="shared" si="30"/>
        <v>488</v>
      </c>
      <c r="AD113" s="118">
        <f t="shared" si="30"/>
        <v>58756</v>
      </c>
      <c r="BN113" s="88" t="s">
        <v>261</v>
      </c>
      <c r="BO113" s="124">
        <f t="shared" si="29"/>
        <v>2961</v>
      </c>
      <c r="BP113" s="124">
        <f t="shared" si="29"/>
        <v>7492</v>
      </c>
      <c r="BQ113" s="124">
        <f t="shared" si="29"/>
        <v>3312</v>
      </c>
      <c r="BR113" s="124">
        <f t="shared" si="29"/>
        <v>6211</v>
      </c>
      <c r="BS113" s="124">
        <f t="shared" si="29"/>
        <v>5960</v>
      </c>
      <c r="BT113" s="124">
        <f t="shared" si="29"/>
        <v>16769</v>
      </c>
      <c r="BU113" s="124">
        <f t="shared" si="29"/>
        <v>6543</v>
      </c>
      <c r="BV113" s="124">
        <f t="shared" si="29"/>
        <v>4833</v>
      </c>
      <c r="BW113" s="124">
        <f t="shared" si="29"/>
        <v>3301</v>
      </c>
      <c r="BX113" s="124">
        <f t="shared" si="31"/>
        <v>1374</v>
      </c>
      <c r="BY113" s="124">
        <f t="shared" si="32"/>
        <v>58756</v>
      </c>
    </row>
    <row r="114" spans="1:77" x14ac:dyDescent="0.3">
      <c r="B114" s="88" t="s">
        <v>271</v>
      </c>
      <c r="C114" s="91">
        <v>10</v>
      </c>
      <c r="D114" s="91">
        <v>6</v>
      </c>
      <c r="E114" s="91">
        <v>3</v>
      </c>
      <c r="F114" s="91">
        <v>6</v>
      </c>
      <c r="G114" s="91">
        <v>2</v>
      </c>
      <c r="H114" s="91">
        <v>19</v>
      </c>
      <c r="I114" s="91">
        <v>17</v>
      </c>
      <c r="J114" s="91">
        <v>29</v>
      </c>
      <c r="K114" s="91">
        <v>69</v>
      </c>
      <c r="L114" s="91">
        <v>152</v>
      </c>
      <c r="M114" s="91">
        <v>839</v>
      </c>
      <c r="N114" s="91">
        <v>1152</v>
      </c>
      <c r="R114" s="113" t="s">
        <v>252</v>
      </c>
      <c r="S114" s="114">
        <f t="shared" si="30"/>
        <v>39</v>
      </c>
      <c r="T114" s="114">
        <f t="shared" si="30"/>
        <v>316</v>
      </c>
      <c r="U114" s="114">
        <f t="shared" si="30"/>
        <v>214</v>
      </c>
      <c r="V114" s="114">
        <f t="shared" si="30"/>
        <v>713</v>
      </c>
      <c r="W114" s="114">
        <f t="shared" si="30"/>
        <v>1177</v>
      </c>
      <c r="X114" s="114">
        <f t="shared" si="30"/>
        <v>3751</v>
      </c>
      <c r="Y114" s="114">
        <f t="shared" si="30"/>
        <v>1470</v>
      </c>
      <c r="Z114" s="114">
        <f t="shared" si="30"/>
        <v>1091</v>
      </c>
      <c r="AA114" s="114">
        <f t="shared" si="30"/>
        <v>791</v>
      </c>
      <c r="AB114" s="114">
        <f t="shared" si="30"/>
        <v>276</v>
      </c>
      <c r="AC114" s="114">
        <f t="shared" si="30"/>
        <v>130</v>
      </c>
      <c r="AD114" s="115">
        <f t="shared" si="30"/>
        <v>9968</v>
      </c>
      <c r="BN114" s="88" t="s">
        <v>252</v>
      </c>
      <c r="BO114" s="124">
        <f t="shared" si="29"/>
        <v>39</v>
      </c>
      <c r="BP114" s="124">
        <f t="shared" si="29"/>
        <v>316</v>
      </c>
      <c r="BQ114" s="124">
        <f t="shared" si="29"/>
        <v>214</v>
      </c>
      <c r="BR114" s="124">
        <f t="shared" si="29"/>
        <v>713</v>
      </c>
      <c r="BS114" s="124">
        <f t="shared" si="29"/>
        <v>1177</v>
      </c>
      <c r="BT114" s="124">
        <f t="shared" si="29"/>
        <v>3751</v>
      </c>
      <c r="BU114" s="124">
        <f t="shared" si="29"/>
        <v>1470</v>
      </c>
      <c r="BV114" s="124">
        <f t="shared" si="29"/>
        <v>1091</v>
      </c>
      <c r="BW114" s="124">
        <f t="shared" si="29"/>
        <v>791</v>
      </c>
      <c r="BX114" s="124">
        <f t="shared" si="31"/>
        <v>406</v>
      </c>
      <c r="BY114" s="124">
        <f t="shared" si="32"/>
        <v>9968</v>
      </c>
    </row>
    <row r="115" spans="1:77" x14ac:dyDescent="0.3">
      <c r="B115" s="88" t="s">
        <v>272</v>
      </c>
      <c r="C115" s="91">
        <v>4</v>
      </c>
      <c r="D115" s="91">
        <v>2</v>
      </c>
      <c r="E115" s="91">
        <v>2</v>
      </c>
      <c r="F115" s="91">
        <v>1</v>
      </c>
      <c r="G115" s="91">
        <v>4</v>
      </c>
      <c r="H115" s="91">
        <v>9</v>
      </c>
      <c r="I115" s="91">
        <v>8</v>
      </c>
      <c r="J115" s="91">
        <v>11</v>
      </c>
      <c r="K115" s="91">
        <v>26</v>
      </c>
      <c r="L115" s="91">
        <v>36</v>
      </c>
      <c r="M115" s="91">
        <v>635</v>
      </c>
      <c r="N115" s="91">
        <v>738</v>
      </c>
      <c r="R115" s="116" t="s">
        <v>264</v>
      </c>
      <c r="S115" s="117">
        <f t="shared" si="30"/>
        <v>38</v>
      </c>
      <c r="T115" s="117">
        <f t="shared" si="30"/>
        <v>245</v>
      </c>
      <c r="U115" s="117">
        <f t="shared" si="30"/>
        <v>138</v>
      </c>
      <c r="V115" s="117">
        <f t="shared" si="30"/>
        <v>426</v>
      </c>
      <c r="W115" s="117">
        <f t="shared" si="30"/>
        <v>691</v>
      </c>
      <c r="X115" s="117">
        <f t="shared" si="30"/>
        <v>3691</v>
      </c>
      <c r="Y115" s="117">
        <f t="shared" si="30"/>
        <v>1651</v>
      </c>
      <c r="Z115" s="117">
        <f t="shared" si="30"/>
        <v>1226</v>
      </c>
      <c r="AA115" s="117">
        <f t="shared" si="30"/>
        <v>861</v>
      </c>
      <c r="AB115" s="117">
        <f t="shared" si="30"/>
        <v>370</v>
      </c>
      <c r="AC115" s="117">
        <f t="shared" si="30"/>
        <v>185</v>
      </c>
      <c r="AD115" s="118">
        <f t="shared" si="30"/>
        <v>9522</v>
      </c>
      <c r="BN115" s="88" t="s">
        <v>264</v>
      </c>
      <c r="BO115" s="124">
        <f t="shared" si="29"/>
        <v>38</v>
      </c>
      <c r="BP115" s="124">
        <f t="shared" si="29"/>
        <v>245</v>
      </c>
      <c r="BQ115" s="124">
        <f t="shared" si="29"/>
        <v>138</v>
      </c>
      <c r="BR115" s="124">
        <f t="shared" si="29"/>
        <v>426</v>
      </c>
      <c r="BS115" s="124">
        <f t="shared" si="29"/>
        <v>691</v>
      </c>
      <c r="BT115" s="124">
        <f t="shared" si="29"/>
        <v>3691</v>
      </c>
      <c r="BU115" s="124">
        <f t="shared" si="29"/>
        <v>1651</v>
      </c>
      <c r="BV115" s="124">
        <f t="shared" si="29"/>
        <v>1226</v>
      </c>
      <c r="BW115" s="124">
        <f t="shared" si="29"/>
        <v>861</v>
      </c>
      <c r="BX115" s="124">
        <f t="shared" si="31"/>
        <v>555</v>
      </c>
      <c r="BY115" s="124">
        <f t="shared" si="32"/>
        <v>9522</v>
      </c>
    </row>
    <row r="116" spans="1:77" x14ac:dyDescent="0.3">
      <c r="B116" s="88" t="s">
        <v>274</v>
      </c>
      <c r="C116" s="91">
        <v>9</v>
      </c>
      <c r="D116" s="91">
        <v>3</v>
      </c>
      <c r="E116" s="91"/>
      <c r="F116" s="91">
        <v>2</v>
      </c>
      <c r="G116" s="91">
        <v>5</v>
      </c>
      <c r="H116" s="91">
        <v>7</v>
      </c>
      <c r="I116" s="91">
        <v>3</v>
      </c>
      <c r="J116" s="91">
        <v>4</v>
      </c>
      <c r="K116" s="91">
        <v>17</v>
      </c>
      <c r="L116" s="91">
        <v>17</v>
      </c>
      <c r="M116" s="91">
        <v>852</v>
      </c>
      <c r="N116" s="91">
        <v>919</v>
      </c>
      <c r="R116" s="113" t="s">
        <v>266</v>
      </c>
      <c r="S116" s="114">
        <f t="shared" si="30"/>
        <v>25</v>
      </c>
      <c r="T116" s="114">
        <f t="shared" si="30"/>
        <v>208</v>
      </c>
      <c r="U116" s="114">
        <f t="shared" si="30"/>
        <v>110</v>
      </c>
      <c r="V116" s="114">
        <f t="shared" si="30"/>
        <v>331</v>
      </c>
      <c r="W116" s="114">
        <f t="shared" si="30"/>
        <v>437</v>
      </c>
      <c r="X116" s="114">
        <f t="shared" si="30"/>
        <v>3352</v>
      </c>
      <c r="Y116" s="114">
        <f t="shared" si="30"/>
        <v>2097</v>
      </c>
      <c r="Z116" s="114">
        <f t="shared" si="30"/>
        <v>1613</v>
      </c>
      <c r="AA116" s="114">
        <f t="shared" si="30"/>
        <v>1366</v>
      </c>
      <c r="AB116" s="114">
        <f t="shared" si="30"/>
        <v>473</v>
      </c>
      <c r="AC116" s="114">
        <f t="shared" si="30"/>
        <v>332</v>
      </c>
      <c r="AD116" s="115">
        <f t="shared" si="30"/>
        <v>10344</v>
      </c>
      <c r="BN116" s="88" t="s">
        <v>266</v>
      </c>
      <c r="BO116" s="124">
        <f t="shared" si="29"/>
        <v>25</v>
      </c>
      <c r="BP116" s="124">
        <f t="shared" si="29"/>
        <v>208</v>
      </c>
      <c r="BQ116" s="124">
        <f t="shared" si="29"/>
        <v>110</v>
      </c>
      <c r="BR116" s="124">
        <f t="shared" si="29"/>
        <v>331</v>
      </c>
      <c r="BS116" s="124">
        <f t="shared" si="29"/>
        <v>437</v>
      </c>
      <c r="BT116" s="124">
        <f t="shared" si="29"/>
        <v>3352</v>
      </c>
      <c r="BU116" s="124">
        <f t="shared" si="29"/>
        <v>2097</v>
      </c>
      <c r="BV116" s="124">
        <f t="shared" si="29"/>
        <v>1613</v>
      </c>
      <c r="BW116" s="124">
        <f t="shared" si="29"/>
        <v>1366</v>
      </c>
      <c r="BX116" s="124">
        <f t="shared" si="31"/>
        <v>805</v>
      </c>
      <c r="BY116" s="124">
        <f t="shared" si="32"/>
        <v>10344</v>
      </c>
    </row>
    <row r="117" spans="1:77" x14ac:dyDescent="0.3">
      <c r="A117" s="88" t="s">
        <v>136</v>
      </c>
      <c r="C117" s="91">
        <v>83928</v>
      </c>
      <c r="D117" s="91">
        <v>358010</v>
      </c>
      <c r="E117" s="91">
        <v>210466</v>
      </c>
      <c r="F117" s="91">
        <v>295008</v>
      </c>
      <c r="G117" s="91">
        <v>174812</v>
      </c>
      <c r="H117" s="91">
        <v>280263</v>
      </c>
      <c r="I117" s="91">
        <v>70200</v>
      </c>
      <c r="J117" s="91">
        <v>45616</v>
      </c>
      <c r="K117" s="91">
        <v>33020</v>
      </c>
      <c r="L117" s="91">
        <v>13408</v>
      </c>
      <c r="M117" s="91">
        <v>21675</v>
      </c>
      <c r="N117" s="91">
        <v>1586406</v>
      </c>
      <c r="R117" s="116" t="s">
        <v>268</v>
      </c>
      <c r="S117" s="117">
        <f t="shared" si="30"/>
        <v>12</v>
      </c>
      <c r="T117" s="117">
        <f t="shared" si="30"/>
        <v>82</v>
      </c>
      <c r="U117" s="117">
        <f t="shared" si="30"/>
        <v>41</v>
      </c>
      <c r="V117" s="117">
        <f t="shared" si="30"/>
        <v>104</v>
      </c>
      <c r="W117" s="117">
        <f t="shared" si="30"/>
        <v>139</v>
      </c>
      <c r="X117" s="117">
        <f t="shared" si="30"/>
        <v>979</v>
      </c>
      <c r="Y117" s="117">
        <f t="shared" si="30"/>
        <v>1128</v>
      </c>
      <c r="Z117" s="117">
        <f t="shared" si="30"/>
        <v>1144</v>
      </c>
      <c r="AA117" s="117">
        <f t="shared" si="30"/>
        <v>940</v>
      </c>
      <c r="AB117" s="117">
        <f t="shared" si="30"/>
        <v>393</v>
      </c>
      <c r="AC117" s="117">
        <f t="shared" si="30"/>
        <v>297</v>
      </c>
      <c r="AD117" s="118">
        <f t="shared" si="30"/>
        <v>5259</v>
      </c>
      <c r="BN117" s="88" t="s">
        <v>268</v>
      </c>
      <c r="BO117" s="124">
        <f t="shared" si="29"/>
        <v>12</v>
      </c>
      <c r="BP117" s="124">
        <f t="shared" si="29"/>
        <v>82</v>
      </c>
      <c r="BQ117" s="124">
        <f t="shared" si="29"/>
        <v>41</v>
      </c>
      <c r="BR117" s="124">
        <f t="shared" si="29"/>
        <v>104</v>
      </c>
      <c r="BS117" s="124">
        <f t="shared" si="29"/>
        <v>139</v>
      </c>
      <c r="BT117" s="124">
        <f t="shared" si="29"/>
        <v>979</v>
      </c>
      <c r="BU117" s="124">
        <f t="shared" si="29"/>
        <v>1128</v>
      </c>
      <c r="BV117" s="124">
        <f t="shared" si="29"/>
        <v>1144</v>
      </c>
      <c r="BW117" s="124">
        <f t="shared" si="29"/>
        <v>940</v>
      </c>
      <c r="BX117" s="124">
        <f t="shared" si="31"/>
        <v>690</v>
      </c>
      <c r="BY117" s="124">
        <f t="shared" si="32"/>
        <v>5259</v>
      </c>
    </row>
    <row r="118" spans="1:77" x14ac:dyDescent="0.3">
      <c r="R118" s="113" t="s">
        <v>255</v>
      </c>
      <c r="S118" s="114">
        <f t="shared" si="30"/>
        <v>2</v>
      </c>
      <c r="T118" s="114">
        <f t="shared" si="30"/>
        <v>46</v>
      </c>
      <c r="U118" s="114">
        <f t="shared" si="30"/>
        <v>18</v>
      </c>
      <c r="V118" s="114">
        <f t="shared" si="30"/>
        <v>37</v>
      </c>
      <c r="W118" s="114">
        <f t="shared" si="30"/>
        <v>58</v>
      </c>
      <c r="X118" s="114">
        <f t="shared" si="30"/>
        <v>303</v>
      </c>
      <c r="Y118" s="114">
        <f t="shared" si="30"/>
        <v>356</v>
      </c>
      <c r="Z118" s="114">
        <f t="shared" si="30"/>
        <v>645</v>
      </c>
      <c r="AA118" s="114">
        <f t="shared" si="30"/>
        <v>740</v>
      </c>
      <c r="AB118" s="114">
        <f t="shared" si="30"/>
        <v>327</v>
      </c>
      <c r="AC118" s="114">
        <f t="shared" si="30"/>
        <v>324</v>
      </c>
      <c r="AD118" s="115">
        <f t="shared" si="30"/>
        <v>2856</v>
      </c>
      <c r="BN118" s="88" t="s">
        <v>255</v>
      </c>
      <c r="BO118" s="124">
        <f t="shared" si="29"/>
        <v>2</v>
      </c>
      <c r="BP118" s="124">
        <f t="shared" si="29"/>
        <v>46</v>
      </c>
      <c r="BQ118" s="124">
        <f t="shared" si="29"/>
        <v>18</v>
      </c>
      <c r="BR118" s="124">
        <f t="shared" si="29"/>
        <v>37</v>
      </c>
      <c r="BS118" s="124">
        <f t="shared" si="29"/>
        <v>58</v>
      </c>
      <c r="BT118" s="124">
        <f t="shared" si="29"/>
        <v>303</v>
      </c>
      <c r="BU118" s="124">
        <f t="shared" si="29"/>
        <v>356</v>
      </c>
      <c r="BV118" s="124">
        <f t="shared" si="29"/>
        <v>645</v>
      </c>
      <c r="BW118" s="124">
        <f t="shared" si="29"/>
        <v>740</v>
      </c>
      <c r="BX118" s="124">
        <f t="shared" si="31"/>
        <v>651</v>
      </c>
      <c r="BY118" s="124">
        <f t="shared" si="32"/>
        <v>2856</v>
      </c>
    </row>
    <row r="119" spans="1:77" x14ac:dyDescent="0.3">
      <c r="R119" s="116" t="s">
        <v>256</v>
      </c>
      <c r="S119" s="117">
        <f t="shared" si="30"/>
        <v>2</v>
      </c>
      <c r="T119" s="117">
        <f t="shared" si="30"/>
        <v>13</v>
      </c>
      <c r="U119" s="117">
        <f t="shared" si="30"/>
        <v>7</v>
      </c>
      <c r="V119" s="117">
        <f t="shared" si="30"/>
        <v>12</v>
      </c>
      <c r="W119" s="117">
        <f t="shared" si="30"/>
        <v>21</v>
      </c>
      <c r="X119" s="117">
        <f t="shared" si="30"/>
        <v>96</v>
      </c>
      <c r="Y119" s="117">
        <f t="shared" si="30"/>
        <v>104</v>
      </c>
      <c r="Z119" s="117">
        <f t="shared" si="30"/>
        <v>192</v>
      </c>
      <c r="AA119" s="117">
        <f t="shared" si="30"/>
        <v>480</v>
      </c>
      <c r="AB119" s="117">
        <f t="shared" si="30"/>
        <v>303</v>
      </c>
      <c r="AC119" s="117">
        <f t="shared" si="30"/>
        <v>337</v>
      </c>
      <c r="AD119" s="118">
        <f t="shared" si="30"/>
        <v>1567</v>
      </c>
      <c r="BN119" s="88" t="s">
        <v>256</v>
      </c>
      <c r="BO119" s="124">
        <f t="shared" si="29"/>
        <v>2</v>
      </c>
      <c r="BP119" s="124">
        <f t="shared" si="29"/>
        <v>13</v>
      </c>
      <c r="BQ119" s="124">
        <f t="shared" si="29"/>
        <v>7</v>
      </c>
      <c r="BR119" s="124">
        <f t="shared" si="29"/>
        <v>12</v>
      </c>
      <c r="BS119" s="124">
        <f t="shared" si="29"/>
        <v>21</v>
      </c>
      <c r="BT119" s="124">
        <f t="shared" si="29"/>
        <v>96</v>
      </c>
      <c r="BU119" s="124">
        <f t="shared" si="29"/>
        <v>104</v>
      </c>
      <c r="BV119" s="124">
        <f t="shared" si="29"/>
        <v>192</v>
      </c>
      <c r="BW119" s="124">
        <f t="shared" si="29"/>
        <v>480</v>
      </c>
      <c r="BX119" s="124">
        <f t="shared" si="31"/>
        <v>640</v>
      </c>
      <c r="BY119" s="124">
        <f t="shared" si="32"/>
        <v>1567</v>
      </c>
    </row>
    <row r="120" spans="1:77" x14ac:dyDescent="0.3">
      <c r="R120" s="113" t="s">
        <v>257</v>
      </c>
      <c r="S120" s="114">
        <f t="shared" si="30"/>
        <v>0</v>
      </c>
      <c r="T120" s="114">
        <f t="shared" si="30"/>
        <v>1</v>
      </c>
      <c r="U120" s="114">
        <f t="shared" si="30"/>
        <v>1</v>
      </c>
      <c r="V120" s="114">
        <f t="shared" si="30"/>
        <v>2</v>
      </c>
      <c r="W120" s="114">
        <f t="shared" si="30"/>
        <v>3</v>
      </c>
      <c r="X120" s="114">
        <f t="shared" si="30"/>
        <v>12</v>
      </c>
      <c r="Y120" s="114">
        <f t="shared" si="30"/>
        <v>13</v>
      </c>
      <c r="Z120" s="114">
        <f t="shared" si="30"/>
        <v>30</v>
      </c>
      <c r="AA120" s="114">
        <f t="shared" si="30"/>
        <v>63</v>
      </c>
      <c r="AB120" s="114">
        <f t="shared" si="30"/>
        <v>93</v>
      </c>
      <c r="AC120" s="114">
        <f t="shared" si="30"/>
        <v>143</v>
      </c>
      <c r="AD120" s="115">
        <f t="shared" si="30"/>
        <v>361</v>
      </c>
      <c r="BN120" s="88" t="s">
        <v>257</v>
      </c>
      <c r="BO120" s="124">
        <f t="shared" si="29"/>
        <v>0</v>
      </c>
      <c r="BP120" s="124">
        <f t="shared" si="29"/>
        <v>1</v>
      </c>
      <c r="BQ120" s="124">
        <f t="shared" si="29"/>
        <v>1</v>
      </c>
      <c r="BR120" s="124">
        <f t="shared" si="29"/>
        <v>2</v>
      </c>
      <c r="BS120" s="124">
        <f t="shared" si="29"/>
        <v>3</v>
      </c>
      <c r="BT120" s="124">
        <f t="shared" si="29"/>
        <v>12</v>
      </c>
      <c r="BU120" s="124">
        <f t="shared" si="29"/>
        <v>13</v>
      </c>
      <c r="BV120" s="124">
        <f t="shared" si="29"/>
        <v>30</v>
      </c>
      <c r="BW120" s="124">
        <f t="shared" si="29"/>
        <v>63</v>
      </c>
      <c r="BX120" s="124">
        <f t="shared" si="31"/>
        <v>236</v>
      </c>
      <c r="BY120" s="124">
        <f t="shared" si="32"/>
        <v>361</v>
      </c>
    </row>
    <row r="121" spans="1:77" x14ac:dyDescent="0.3">
      <c r="R121" s="116" t="s">
        <v>273</v>
      </c>
      <c r="S121" s="117">
        <f t="shared" si="30"/>
        <v>1</v>
      </c>
      <c r="T121" s="117">
        <f t="shared" si="30"/>
        <v>0</v>
      </c>
      <c r="U121" s="117">
        <f t="shared" si="30"/>
        <v>0</v>
      </c>
      <c r="V121" s="117">
        <f t="shared" si="30"/>
        <v>2</v>
      </c>
      <c r="W121" s="117">
        <f t="shared" si="30"/>
        <v>1</v>
      </c>
      <c r="X121" s="117">
        <f t="shared" si="30"/>
        <v>0</v>
      </c>
      <c r="Y121" s="117">
        <f t="shared" si="30"/>
        <v>2</v>
      </c>
      <c r="Z121" s="117">
        <f t="shared" si="30"/>
        <v>5</v>
      </c>
      <c r="AA121" s="117">
        <f t="shared" si="30"/>
        <v>9</v>
      </c>
      <c r="AB121" s="117">
        <f t="shared" si="30"/>
        <v>19</v>
      </c>
      <c r="AC121" s="117">
        <f t="shared" si="30"/>
        <v>83</v>
      </c>
      <c r="AD121" s="118">
        <f t="shared" si="30"/>
        <v>122</v>
      </c>
      <c r="BN121" s="88" t="s">
        <v>273</v>
      </c>
      <c r="BO121" s="124">
        <f t="shared" si="29"/>
        <v>1</v>
      </c>
      <c r="BP121" s="124">
        <f t="shared" si="29"/>
        <v>0</v>
      </c>
      <c r="BQ121" s="124">
        <f t="shared" si="29"/>
        <v>0</v>
      </c>
      <c r="BR121" s="124">
        <f t="shared" si="29"/>
        <v>2</v>
      </c>
      <c r="BS121" s="124">
        <f t="shared" si="29"/>
        <v>1</v>
      </c>
      <c r="BT121" s="124">
        <f t="shared" si="29"/>
        <v>0</v>
      </c>
      <c r="BU121" s="124">
        <f t="shared" si="29"/>
        <v>2</v>
      </c>
      <c r="BV121" s="124">
        <f t="shared" si="29"/>
        <v>5</v>
      </c>
      <c r="BW121" s="124">
        <f t="shared" si="29"/>
        <v>9</v>
      </c>
      <c r="BX121" s="124">
        <f t="shared" si="31"/>
        <v>102</v>
      </c>
      <c r="BY121" s="124">
        <f t="shared" si="32"/>
        <v>122</v>
      </c>
    </row>
    <row r="122" spans="1:77" x14ac:dyDescent="0.3">
      <c r="R122" s="116" t="s">
        <v>275</v>
      </c>
      <c r="S122" s="117">
        <f t="shared" si="30"/>
        <v>0</v>
      </c>
      <c r="T122" s="117">
        <f t="shared" si="30"/>
        <v>0</v>
      </c>
      <c r="U122" s="117">
        <f t="shared" si="30"/>
        <v>1</v>
      </c>
      <c r="V122" s="117">
        <f t="shared" si="30"/>
        <v>0</v>
      </c>
      <c r="W122" s="117">
        <f t="shared" si="30"/>
        <v>1</v>
      </c>
      <c r="X122" s="117">
        <f t="shared" si="30"/>
        <v>0</v>
      </c>
      <c r="Y122" s="117">
        <f t="shared" si="30"/>
        <v>0</v>
      </c>
      <c r="Z122" s="117">
        <f t="shared" si="30"/>
        <v>1</v>
      </c>
      <c r="AA122" s="117">
        <f t="shared" si="30"/>
        <v>3</v>
      </c>
      <c r="AB122" s="117">
        <f t="shared" si="30"/>
        <v>3</v>
      </c>
      <c r="AC122" s="117">
        <f t="shared" si="30"/>
        <v>49</v>
      </c>
      <c r="AD122" s="118">
        <f t="shared" si="30"/>
        <v>58</v>
      </c>
      <c r="BN122" s="88" t="s">
        <v>275</v>
      </c>
      <c r="BO122" s="124">
        <f t="shared" si="29"/>
        <v>0</v>
      </c>
      <c r="BP122" s="124">
        <f t="shared" si="29"/>
        <v>0</v>
      </c>
      <c r="BQ122" s="124">
        <f t="shared" si="29"/>
        <v>1</v>
      </c>
      <c r="BR122" s="124">
        <f t="shared" si="29"/>
        <v>0</v>
      </c>
      <c r="BS122" s="124">
        <f t="shared" si="29"/>
        <v>1</v>
      </c>
      <c r="BT122" s="124">
        <f t="shared" si="29"/>
        <v>0</v>
      </c>
      <c r="BU122" s="124">
        <f t="shared" si="29"/>
        <v>0</v>
      </c>
      <c r="BV122" s="124">
        <f t="shared" si="29"/>
        <v>1</v>
      </c>
      <c r="BW122" s="124">
        <f t="shared" si="29"/>
        <v>3</v>
      </c>
      <c r="BX122" s="124">
        <f t="shared" si="31"/>
        <v>52</v>
      </c>
      <c r="BY122" s="124">
        <f t="shared" si="32"/>
        <v>58</v>
      </c>
    </row>
    <row r="123" spans="1:77" x14ac:dyDescent="0.3">
      <c r="R123" s="119" t="s">
        <v>168</v>
      </c>
      <c r="S123" s="120">
        <f t="shared" ref="S123:AD123" si="33">SUM(S111:S122)</f>
        <v>10890</v>
      </c>
      <c r="T123" s="120">
        <f t="shared" si="33"/>
        <v>12131</v>
      </c>
      <c r="U123" s="120">
        <f t="shared" si="33"/>
        <v>4714</v>
      </c>
      <c r="V123" s="120">
        <f t="shared" si="33"/>
        <v>9386</v>
      </c>
      <c r="W123" s="120">
        <f t="shared" si="33"/>
        <v>9842</v>
      </c>
      <c r="X123" s="120">
        <f t="shared" si="33"/>
        <v>33092</v>
      </c>
      <c r="Y123" s="120">
        <f t="shared" si="33"/>
        <v>15030</v>
      </c>
      <c r="Z123" s="120">
        <f t="shared" si="33"/>
        <v>11988</v>
      </c>
      <c r="AA123" s="120">
        <f t="shared" si="33"/>
        <v>9453</v>
      </c>
      <c r="AB123" s="120">
        <f t="shared" si="33"/>
        <v>3476</v>
      </c>
      <c r="AC123" s="120">
        <f t="shared" si="33"/>
        <v>2728</v>
      </c>
      <c r="AD123" s="120">
        <f t="shared" si="33"/>
        <v>122730</v>
      </c>
      <c r="BN123" s="88" t="s">
        <v>168</v>
      </c>
      <c r="BO123" s="124">
        <f t="shared" si="29"/>
        <v>10890</v>
      </c>
      <c r="BP123" s="124">
        <f t="shared" si="29"/>
        <v>12131</v>
      </c>
      <c r="BQ123" s="124">
        <f t="shared" si="29"/>
        <v>4714</v>
      </c>
      <c r="BR123" s="124">
        <f t="shared" si="29"/>
        <v>9386</v>
      </c>
      <c r="BS123" s="124">
        <f t="shared" si="29"/>
        <v>9842</v>
      </c>
      <c r="BT123" s="124">
        <f t="shared" si="29"/>
        <v>33092</v>
      </c>
      <c r="BU123" s="124">
        <f t="shared" si="29"/>
        <v>15030</v>
      </c>
      <c r="BV123" s="124">
        <f t="shared" si="29"/>
        <v>11988</v>
      </c>
      <c r="BW123" s="124">
        <f t="shared" si="29"/>
        <v>9453</v>
      </c>
      <c r="BX123" s="124">
        <f t="shared" si="31"/>
        <v>6204</v>
      </c>
      <c r="BY123" s="124">
        <f t="shared" si="32"/>
        <v>122730</v>
      </c>
    </row>
    <row r="125" spans="1:77" x14ac:dyDescent="0.3">
      <c r="R125" s="513" t="str">
        <f>CONCATENATE("2013 - Number of firms from  ",MID(A93,3,99))</f>
        <v>2013 - Number of firms from  group medium</v>
      </c>
      <c r="S125" s="513"/>
      <c r="T125" s="513"/>
      <c r="U125" s="513"/>
      <c r="V125" s="513"/>
      <c r="W125" s="513"/>
      <c r="X125" s="513"/>
      <c r="Y125" s="513"/>
      <c r="Z125" s="513"/>
      <c r="AA125" s="513"/>
      <c r="AB125" s="513"/>
      <c r="AC125" s="513"/>
      <c r="AD125" s="513"/>
      <c r="BN125" s="88" t="s">
        <v>281</v>
      </c>
    </row>
    <row r="126" spans="1:77" x14ac:dyDescent="0.3">
      <c r="R126" s="500" t="s">
        <v>90</v>
      </c>
      <c r="S126" s="501" t="s">
        <v>234</v>
      </c>
      <c r="T126" s="501"/>
      <c r="U126" s="501"/>
      <c r="V126" s="501"/>
      <c r="W126" s="501"/>
      <c r="X126" s="501"/>
      <c r="Y126" s="501"/>
      <c r="Z126" s="501"/>
      <c r="AA126" s="501"/>
      <c r="AB126" s="501"/>
      <c r="AC126" s="501"/>
      <c r="AD126" s="502" t="str">
        <f>MID($N$32,7,99)</f>
        <v>Total</v>
      </c>
      <c r="BN126" s="88" t="s">
        <v>90</v>
      </c>
      <c r="BO126" s="88" t="s">
        <v>234</v>
      </c>
      <c r="BY126" s="88" t="s">
        <v>168</v>
      </c>
    </row>
    <row r="127" spans="1:77" x14ac:dyDescent="0.3">
      <c r="R127" s="500"/>
      <c r="S127" s="108" t="str">
        <f>MID($C$32,3,99)</f>
        <v>=0</v>
      </c>
      <c r="T127" s="108" t="str">
        <f>MID($D$32,3,99)</f>
        <v>&lt;10k</v>
      </c>
      <c r="U127" s="108" t="str">
        <f>MID($E$32,3,99)</f>
        <v>10-20k</v>
      </c>
      <c r="V127" s="108" t="str">
        <f>MID($F$32,3,99)</f>
        <v>20-50k</v>
      </c>
      <c r="W127" s="108" t="str">
        <f>MID($G$32,3,99)</f>
        <v>50-100k</v>
      </c>
      <c r="X127" s="108" t="str">
        <f>MID($H$32,3,99)</f>
        <v>100-500k</v>
      </c>
      <c r="Y127" s="108" t="str">
        <f>MID($I$32,3,99)</f>
        <v>500-1M</v>
      </c>
      <c r="Z127" s="108" t="str">
        <f>MID($J$32,3,99)</f>
        <v>1-2M</v>
      </c>
      <c r="AA127" s="108" t="str">
        <f>MID($K$32,3,99)</f>
        <v>2-5M</v>
      </c>
      <c r="AB127" s="108" t="str">
        <f>MID($L$32,3,99)</f>
        <v>5-10M</v>
      </c>
      <c r="AC127" s="108" t="str">
        <f>MID($M$32,3,99)</f>
        <v>10M&amp;+</v>
      </c>
      <c r="AD127" s="502"/>
      <c r="BO127" s="88" t="s">
        <v>248</v>
      </c>
      <c r="BP127" s="88" t="s">
        <v>249</v>
      </c>
      <c r="BQ127" s="88" t="s">
        <v>250</v>
      </c>
      <c r="BR127" s="88" t="s">
        <v>251</v>
      </c>
      <c r="BS127" s="88" t="s">
        <v>252</v>
      </c>
      <c r="BT127" s="88" t="s">
        <v>253</v>
      </c>
      <c r="BU127" s="88" t="s">
        <v>254</v>
      </c>
      <c r="BV127" s="88" t="s">
        <v>255</v>
      </c>
      <c r="BW127" s="88" t="s">
        <v>256</v>
      </c>
      <c r="BX127" s="88" t="s">
        <v>258</v>
      </c>
      <c r="BY127" s="88" t="s">
        <v>168</v>
      </c>
    </row>
    <row r="128" spans="1:77" x14ac:dyDescent="0.3">
      <c r="R128" s="109" t="s">
        <v>115</v>
      </c>
      <c r="S128" s="110">
        <f>C93</f>
        <v>12</v>
      </c>
      <c r="T128" s="110">
        <f t="shared" ref="T128:AD128" si="34">D93</f>
        <v>3</v>
      </c>
      <c r="U128" s="110">
        <f t="shared" si="34"/>
        <v>0</v>
      </c>
      <c r="V128" s="110">
        <f t="shared" si="34"/>
        <v>2</v>
      </c>
      <c r="W128" s="110">
        <f t="shared" si="34"/>
        <v>1</v>
      </c>
      <c r="X128" s="110">
        <f t="shared" si="34"/>
        <v>4</v>
      </c>
      <c r="Y128" s="110">
        <f t="shared" si="34"/>
        <v>0</v>
      </c>
      <c r="Z128" s="110">
        <f t="shared" si="34"/>
        <v>1</v>
      </c>
      <c r="AA128" s="110">
        <f t="shared" si="34"/>
        <v>1</v>
      </c>
      <c r="AB128" s="110">
        <f t="shared" si="34"/>
        <v>1</v>
      </c>
      <c r="AC128" s="110">
        <f t="shared" si="34"/>
        <v>0</v>
      </c>
      <c r="AD128" s="111">
        <f t="shared" si="34"/>
        <v>25</v>
      </c>
      <c r="AE128" s="96"/>
      <c r="BN128" s="88" t="s">
        <v>115</v>
      </c>
      <c r="BO128" s="125">
        <f t="shared" ref="BO128:BW140" si="35">S128</f>
        <v>12</v>
      </c>
      <c r="BP128" s="125">
        <f t="shared" si="35"/>
        <v>3</v>
      </c>
      <c r="BQ128" s="125">
        <f t="shared" si="35"/>
        <v>0</v>
      </c>
      <c r="BR128" s="125">
        <f t="shared" si="35"/>
        <v>2</v>
      </c>
      <c r="BS128" s="125">
        <f t="shared" si="35"/>
        <v>1</v>
      </c>
      <c r="BT128" s="125">
        <f t="shared" si="35"/>
        <v>4</v>
      </c>
      <c r="BU128" s="125">
        <f t="shared" si="35"/>
        <v>0</v>
      </c>
      <c r="BV128" s="125">
        <f t="shared" si="35"/>
        <v>1</v>
      </c>
      <c r="BW128" s="125">
        <f t="shared" si="35"/>
        <v>1</v>
      </c>
      <c r="BX128" s="125">
        <f>AB128+AC128</f>
        <v>1</v>
      </c>
      <c r="BY128" s="125">
        <f>AD128</f>
        <v>25</v>
      </c>
    </row>
    <row r="129" spans="18:77" x14ac:dyDescent="0.3">
      <c r="R129" s="113" t="s">
        <v>248</v>
      </c>
      <c r="S129" s="114">
        <f t="shared" ref="S129:AD139" si="36">C94</f>
        <v>6756</v>
      </c>
      <c r="T129" s="114">
        <f t="shared" si="36"/>
        <v>2480</v>
      </c>
      <c r="U129" s="114">
        <f t="shared" si="36"/>
        <v>551</v>
      </c>
      <c r="V129" s="114">
        <f t="shared" si="36"/>
        <v>900</v>
      </c>
      <c r="W129" s="114">
        <f t="shared" si="36"/>
        <v>836</v>
      </c>
      <c r="X129" s="114">
        <f t="shared" si="36"/>
        <v>2299</v>
      </c>
      <c r="Y129" s="114">
        <f t="shared" si="36"/>
        <v>1096</v>
      </c>
      <c r="Z129" s="114">
        <f t="shared" si="36"/>
        <v>1121</v>
      </c>
      <c r="AA129" s="114">
        <f t="shared" si="36"/>
        <v>1235</v>
      </c>
      <c r="AB129" s="114">
        <f t="shared" si="36"/>
        <v>625</v>
      </c>
      <c r="AC129" s="114">
        <f t="shared" si="36"/>
        <v>995</v>
      </c>
      <c r="AD129" s="115">
        <f t="shared" si="36"/>
        <v>18894</v>
      </c>
      <c r="BN129" s="88" t="s">
        <v>248</v>
      </c>
      <c r="BO129" s="125">
        <f t="shared" si="35"/>
        <v>6756</v>
      </c>
      <c r="BP129" s="125">
        <f t="shared" si="35"/>
        <v>2480</v>
      </c>
      <c r="BQ129" s="125">
        <f t="shared" si="35"/>
        <v>551</v>
      </c>
      <c r="BR129" s="125">
        <f t="shared" si="35"/>
        <v>900</v>
      </c>
      <c r="BS129" s="125">
        <f t="shared" si="35"/>
        <v>836</v>
      </c>
      <c r="BT129" s="125">
        <f t="shared" si="35"/>
        <v>2299</v>
      </c>
      <c r="BU129" s="125">
        <f t="shared" si="35"/>
        <v>1096</v>
      </c>
      <c r="BV129" s="125">
        <f t="shared" si="35"/>
        <v>1121</v>
      </c>
      <c r="BW129" s="125">
        <f t="shared" si="35"/>
        <v>1235</v>
      </c>
      <c r="BX129" s="125">
        <f t="shared" ref="BX129:BX140" si="37">AB129+AC129</f>
        <v>1620</v>
      </c>
      <c r="BY129" s="125">
        <f t="shared" ref="BY129:BY140" si="38">AD129</f>
        <v>18894</v>
      </c>
    </row>
    <row r="130" spans="18:77" x14ac:dyDescent="0.3">
      <c r="R130" s="116" t="s">
        <v>261</v>
      </c>
      <c r="S130" s="117">
        <f t="shared" si="36"/>
        <v>2185</v>
      </c>
      <c r="T130" s="117">
        <f t="shared" si="36"/>
        <v>3737</v>
      </c>
      <c r="U130" s="117">
        <f t="shared" si="36"/>
        <v>1429</v>
      </c>
      <c r="V130" s="117">
        <f t="shared" si="36"/>
        <v>2189</v>
      </c>
      <c r="W130" s="117">
        <f t="shared" si="36"/>
        <v>1813</v>
      </c>
      <c r="X130" s="117">
        <f t="shared" si="36"/>
        <v>5181</v>
      </c>
      <c r="Y130" s="117">
        <f t="shared" si="36"/>
        <v>2417</v>
      </c>
      <c r="Z130" s="117">
        <f t="shared" si="36"/>
        <v>2287</v>
      </c>
      <c r="AA130" s="117">
        <f t="shared" si="36"/>
        <v>2150</v>
      </c>
      <c r="AB130" s="117">
        <f t="shared" si="36"/>
        <v>967</v>
      </c>
      <c r="AC130" s="117">
        <f t="shared" si="36"/>
        <v>929</v>
      </c>
      <c r="AD130" s="118">
        <f t="shared" si="36"/>
        <v>25284</v>
      </c>
      <c r="BN130" s="88" t="s">
        <v>261</v>
      </c>
      <c r="BO130" s="125">
        <f t="shared" si="35"/>
        <v>2185</v>
      </c>
      <c r="BP130" s="125">
        <f t="shared" si="35"/>
        <v>3737</v>
      </c>
      <c r="BQ130" s="125">
        <f t="shared" si="35"/>
        <v>1429</v>
      </c>
      <c r="BR130" s="125">
        <f t="shared" si="35"/>
        <v>2189</v>
      </c>
      <c r="BS130" s="125">
        <f t="shared" si="35"/>
        <v>1813</v>
      </c>
      <c r="BT130" s="125">
        <f t="shared" si="35"/>
        <v>5181</v>
      </c>
      <c r="BU130" s="125">
        <f t="shared" si="35"/>
        <v>2417</v>
      </c>
      <c r="BV130" s="125">
        <f t="shared" si="35"/>
        <v>2287</v>
      </c>
      <c r="BW130" s="125">
        <f t="shared" si="35"/>
        <v>2150</v>
      </c>
      <c r="BX130" s="125">
        <f t="shared" si="37"/>
        <v>1896</v>
      </c>
      <c r="BY130" s="125">
        <f t="shared" si="38"/>
        <v>25284</v>
      </c>
    </row>
    <row r="131" spans="18:77" x14ac:dyDescent="0.3">
      <c r="R131" s="113" t="s">
        <v>252</v>
      </c>
      <c r="S131" s="114">
        <f t="shared" si="36"/>
        <v>18</v>
      </c>
      <c r="T131" s="114">
        <f t="shared" si="36"/>
        <v>68</v>
      </c>
      <c r="U131" s="114">
        <f t="shared" si="36"/>
        <v>74</v>
      </c>
      <c r="V131" s="114">
        <f t="shared" si="36"/>
        <v>154</v>
      </c>
      <c r="W131" s="114">
        <f t="shared" si="36"/>
        <v>328</v>
      </c>
      <c r="X131" s="114">
        <f t="shared" si="36"/>
        <v>911</v>
      </c>
      <c r="Y131" s="114">
        <f t="shared" si="36"/>
        <v>446</v>
      </c>
      <c r="Z131" s="114">
        <f t="shared" si="36"/>
        <v>418</v>
      </c>
      <c r="AA131" s="114">
        <f t="shared" si="36"/>
        <v>503</v>
      </c>
      <c r="AB131" s="114">
        <f t="shared" si="36"/>
        <v>289</v>
      </c>
      <c r="AC131" s="114">
        <f t="shared" si="36"/>
        <v>225</v>
      </c>
      <c r="AD131" s="115">
        <f t="shared" si="36"/>
        <v>3434</v>
      </c>
      <c r="BN131" s="88" t="s">
        <v>252</v>
      </c>
      <c r="BO131" s="125">
        <f t="shared" si="35"/>
        <v>18</v>
      </c>
      <c r="BP131" s="125">
        <f t="shared" si="35"/>
        <v>68</v>
      </c>
      <c r="BQ131" s="125">
        <f t="shared" si="35"/>
        <v>74</v>
      </c>
      <c r="BR131" s="125">
        <f t="shared" si="35"/>
        <v>154</v>
      </c>
      <c r="BS131" s="125">
        <f t="shared" si="35"/>
        <v>328</v>
      </c>
      <c r="BT131" s="125">
        <f t="shared" si="35"/>
        <v>911</v>
      </c>
      <c r="BU131" s="125">
        <f t="shared" si="35"/>
        <v>446</v>
      </c>
      <c r="BV131" s="125">
        <f t="shared" si="35"/>
        <v>418</v>
      </c>
      <c r="BW131" s="125">
        <f t="shared" si="35"/>
        <v>503</v>
      </c>
      <c r="BX131" s="125">
        <f t="shared" si="37"/>
        <v>514</v>
      </c>
      <c r="BY131" s="125">
        <f t="shared" si="38"/>
        <v>3434</v>
      </c>
    </row>
    <row r="132" spans="18:77" x14ac:dyDescent="0.3">
      <c r="R132" s="116" t="s">
        <v>264</v>
      </c>
      <c r="S132" s="117">
        <f t="shared" si="36"/>
        <v>24</v>
      </c>
      <c r="T132" s="117">
        <f t="shared" si="36"/>
        <v>40</v>
      </c>
      <c r="U132" s="117">
        <f t="shared" si="36"/>
        <v>30</v>
      </c>
      <c r="V132" s="117">
        <f t="shared" si="36"/>
        <v>77</v>
      </c>
      <c r="W132" s="117">
        <f t="shared" si="36"/>
        <v>143</v>
      </c>
      <c r="X132" s="117">
        <f t="shared" si="36"/>
        <v>910</v>
      </c>
      <c r="Y132" s="117">
        <f t="shared" si="36"/>
        <v>491</v>
      </c>
      <c r="Z132" s="117">
        <f t="shared" si="36"/>
        <v>474</v>
      </c>
      <c r="AA132" s="117">
        <f t="shared" si="36"/>
        <v>538</v>
      </c>
      <c r="AB132" s="117">
        <f t="shared" si="36"/>
        <v>326</v>
      </c>
      <c r="AC132" s="117">
        <f t="shared" si="36"/>
        <v>271</v>
      </c>
      <c r="AD132" s="118">
        <f t="shared" si="36"/>
        <v>3324</v>
      </c>
      <c r="BN132" s="88" t="s">
        <v>264</v>
      </c>
      <c r="BO132" s="125">
        <f t="shared" si="35"/>
        <v>24</v>
      </c>
      <c r="BP132" s="125">
        <f t="shared" si="35"/>
        <v>40</v>
      </c>
      <c r="BQ132" s="125">
        <f t="shared" si="35"/>
        <v>30</v>
      </c>
      <c r="BR132" s="125">
        <f t="shared" si="35"/>
        <v>77</v>
      </c>
      <c r="BS132" s="125">
        <f t="shared" si="35"/>
        <v>143</v>
      </c>
      <c r="BT132" s="125">
        <f t="shared" si="35"/>
        <v>910</v>
      </c>
      <c r="BU132" s="125">
        <f t="shared" si="35"/>
        <v>491</v>
      </c>
      <c r="BV132" s="125">
        <f t="shared" si="35"/>
        <v>474</v>
      </c>
      <c r="BW132" s="125">
        <f t="shared" si="35"/>
        <v>538</v>
      </c>
      <c r="BX132" s="125">
        <f t="shared" si="37"/>
        <v>597</v>
      </c>
      <c r="BY132" s="125">
        <f t="shared" si="38"/>
        <v>3324</v>
      </c>
    </row>
    <row r="133" spans="18:77" x14ac:dyDescent="0.3">
      <c r="R133" s="113" t="s">
        <v>266</v>
      </c>
      <c r="S133" s="114">
        <f t="shared" si="36"/>
        <v>21</v>
      </c>
      <c r="T133" s="114">
        <f t="shared" si="36"/>
        <v>44</v>
      </c>
      <c r="U133" s="114">
        <f t="shared" si="36"/>
        <v>30</v>
      </c>
      <c r="V133" s="114">
        <f t="shared" si="36"/>
        <v>63</v>
      </c>
      <c r="W133" s="114">
        <f t="shared" si="36"/>
        <v>95</v>
      </c>
      <c r="X133" s="114">
        <f t="shared" si="36"/>
        <v>669</v>
      </c>
      <c r="Y133" s="114">
        <f t="shared" si="36"/>
        <v>544</v>
      </c>
      <c r="Z133" s="114">
        <f t="shared" si="36"/>
        <v>614</v>
      </c>
      <c r="AA133" s="114">
        <f t="shared" si="36"/>
        <v>702</v>
      </c>
      <c r="AB133" s="114">
        <f t="shared" si="36"/>
        <v>392</v>
      </c>
      <c r="AC133" s="114">
        <f t="shared" si="36"/>
        <v>442</v>
      </c>
      <c r="AD133" s="115">
        <f t="shared" si="36"/>
        <v>3616</v>
      </c>
      <c r="BN133" s="88" t="s">
        <v>266</v>
      </c>
      <c r="BO133" s="125">
        <f t="shared" si="35"/>
        <v>21</v>
      </c>
      <c r="BP133" s="125">
        <f t="shared" si="35"/>
        <v>44</v>
      </c>
      <c r="BQ133" s="125">
        <f t="shared" si="35"/>
        <v>30</v>
      </c>
      <c r="BR133" s="125">
        <f t="shared" si="35"/>
        <v>63</v>
      </c>
      <c r="BS133" s="125">
        <f t="shared" si="35"/>
        <v>95</v>
      </c>
      <c r="BT133" s="125">
        <f t="shared" si="35"/>
        <v>669</v>
      </c>
      <c r="BU133" s="125">
        <f t="shared" si="35"/>
        <v>544</v>
      </c>
      <c r="BV133" s="125">
        <f t="shared" si="35"/>
        <v>614</v>
      </c>
      <c r="BW133" s="125">
        <f t="shared" si="35"/>
        <v>702</v>
      </c>
      <c r="BX133" s="125">
        <f t="shared" si="37"/>
        <v>834</v>
      </c>
      <c r="BY133" s="125">
        <f t="shared" si="38"/>
        <v>3616</v>
      </c>
    </row>
    <row r="134" spans="18:77" x14ac:dyDescent="0.3">
      <c r="R134" s="116" t="s">
        <v>268</v>
      </c>
      <c r="S134" s="117">
        <f t="shared" si="36"/>
        <v>6</v>
      </c>
      <c r="T134" s="117">
        <f t="shared" si="36"/>
        <v>18</v>
      </c>
      <c r="U134" s="117">
        <f t="shared" si="36"/>
        <v>3</v>
      </c>
      <c r="V134" s="117">
        <f t="shared" si="36"/>
        <v>27</v>
      </c>
      <c r="W134" s="117">
        <f t="shared" si="36"/>
        <v>26</v>
      </c>
      <c r="X134" s="117">
        <f t="shared" si="36"/>
        <v>193</v>
      </c>
      <c r="Y134" s="117">
        <f t="shared" si="36"/>
        <v>296</v>
      </c>
      <c r="Z134" s="117">
        <f t="shared" si="36"/>
        <v>379</v>
      </c>
      <c r="AA134" s="117">
        <f t="shared" si="36"/>
        <v>482</v>
      </c>
      <c r="AB134" s="117">
        <f t="shared" si="36"/>
        <v>295</v>
      </c>
      <c r="AC134" s="117">
        <f t="shared" si="36"/>
        <v>396</v>
      </c>
      <c r="AD134" s="118">
        <f t="shared" si="36"/>
        <v>2121</v>
      </c>
      <c r="BN134" s="88" t="s">
        <v>268</v>
      </c>
      <c r="BO134" s="125">
        <f t="shared" si="35"/>
        <v>6</v>
      </c>
      <c r="BP134" s="125">
        <f t="shared" si="35"/>
        <v>18</v>
      </c>
      <c r="BQ134" s="125">
        <f t="shared" si="35"/>
        <v>3</v>
      </c>
      <c r="BR134" s="125">
        <f t="shared" si="35"/>
        <v>27</v>
      </c>
      <c r="BS134" s="125">
        <f t="shared" si="35"/>
        <v>26</v>
      </c>
      <c r="BT134" s="125">
        <f t="shared" si="35"/>
        <v>193</v>
      </c>
      <c r="BU134" s="125">
        <f t="shared" si="35"/>
        <v>296</v>
      </c>
      <c r="BV134" s="125">
        <f t="shared" si="35"/>
        <v>379</v>
      </c>
      <c r="BW134" s="125">
        <f t="shared" si="35"/>
        <v>482</v>
      </c>
      <c r="BX134" s="125">
        <f t="shared" si="37"/>
        <v>691</v>
      </c>
      <c r="BY134" s="125">
        <f t="shared" si="38"/>
        <v>2121</v>
      </c>
    </row>
    <row r="135" spans="18:77" x14ac:dyDescent="0.3">
      <c r="R135" s="113" t="s">
        <v>255</v>
      </c>
      <c r="S135" s="114">
        <f t="shared" si="36"/>
        <v>7</v>
      </c>
      <c r="T135" s="114">
        <f t="shared" si="36"/>
        <v>15</v>
      </c>
      <c r="U135" s="114">
        <f t="shared" si="36"/>
        <v>9</v>
      </c>
      <c r="V135" s="114">
        <f t="shared" si="36"/>
        <v>14</v>
      </c>
      <c r="W135" s="114">
        <f t="shared" si="36"/>
        <v>13</v>
      </c>
      <c r="X135" s="114">
        <f t="shared" si="36"/>
        <v>87</v>
      </c>
      <c r="Y135" s="114">
        <f t="shared" si="36"/>
        <v>112</v>
      </c>
      <c r="Z135" s="114">
        <f t="shared" si="36"/>
        <v>270</v>
      </c>
      <c r="AA135" s="114">
        <f t="shared" si="36"/>
        <v>388</v>
      </c>
      <c r="AB135" s="114">
        <f t="shared" si="36"/>
        <v>287</v>
      </c>
      <c r="AC135" s="114">
        <f t="shared" si="36"/>
        <v>424</v>
      </c>
      <c r="AD135" s="115">
        <f t="shared" si="36"/>
        <v>1626</v>
      </c>
      <c r="BN135" s="88" t="s">
        <v>255</v>
      </c>
      <c r="BO135" s="125">
        <f t="shared" si="35"/>
        <v>7</v>
      </c>
      <c r="BP135" s="125">
        <f t="shared" si="35"/>
        <v>15</v>
      </c>
      <c r="BQ135" s="125">
        <f t="shared" si="35"/>
        <v>9</v>
      </c>
      <c r="BR135" s="125">
        <f t="shared" si="35"/>
        <v>14</v>
      </c>
      <c r="BS135" s="125">
        <f t="shared" si="35"/>
        <v>13</v>
      </c>
      <c r="BT135" s="125">
        <f t="shared" si="35"/>
        <v>87</v>
      </c>
      <c r="BU135" s="125">
        <f t="shared" si="35"/>
        <v>112</v>
      </c>
      <c r="BV135" s="125">
        <f t="shared" si="35"/>
        <v>270</v>
      </c>
      <c r="BW135" s="125">
        <f t="shared" si="35"/>
        <v>388</v>
      </c>
      <c r="BX135" s="125">
        <f t="shared" si="37"/>
        <v>711</v>
      </c>
      <c r="BY135" s="125">
        <f t="shared" si="38"/>
        <v>1626</v>
      </c>
    </row>
    <row r="136" spans="18:77" x14ac:dyDescent="0.3">
      <c r="R136" s="116" t="s">
        <v>256</v>
      </c>
      <c r="S136" s="117">
        <f t="shared" si="36"/>
        <v>4</v>
      </c>
      <c r="T136" s="117">
        <f t="shared" si="36"/>
        <v>6</v>
      </c>
      <c r="U136" s="117">
        <f t="shared" si="36"/>
        <v>4</v>
      </c>
      <c r="V136" s="117">
        <f t="shared" si="36"/>
        <v>4</v>
      </c>
      <c r="W136" s="117">
        <f t="shared" si="36"/>
        <v>9</v>
      </c>
      <c r="X136" s="117">
        <f t="shared" si="36"/>
        <v>22</v>
      </c>
      <c r="Y136" s="117">
        <f t="shared" si="36"/>
        <v>40</v>
      </c>
      <c r="Z136" s="117">
        <f t="shared" si="36"/>
        <v>94</v>
      </c>
      <c r="AA136" s="117">
        <f t="shared" si="36"/>
        <v>279</v>
      </c>
      <c r="AB136" s="117">
        <f t="shared" si="36"/>
        <v>253</v>
      </c>
      <c r="AC136" s="117">
        <f t="shared" si="36"/>
        <v>457</v>
      </c>
      <c r="AD136" s="118">
        <f t="shared" si="36"/>
        <v>1172</v>
      </c>
      <c r="BN136" s="88" t="s">
        <v>256</v>
      </c>
      <c r="BO136" s="125">
        <f t="shared" si="35"/>
        <v>4</v>
      </c>
      <c r="BP136" s="125">
        <f t="shared" si="35"/>
        <v>6</v>
      </c>
      <c r="BQ136" s="125">
        <f t="shared" si="35"/>
        <v>4</v>
      </c>
      <c r="BR136" s="125">
        <f t="shared" si="35"/>
        <v>4</v>
      </c>
      <c r="BS136" s="125">
        <f t="shared" si="35"/>
        <v>9</v>
      </c>
      <c r="BT136" s="125">
        <f t="shared" si="35"/>
        <v>22</v>
      </c>
      <c r="BU136" s="125">
        <f t="shared" si="35"/>
        <v>40</v>
      </c>
      <c r="BV136" s="125">
        <f t="shared" si="35"/>
        <v>94</v>
      </c>
      <c r="BW136" s="125">
        <f t="shared" si="35"/>
        <v>279</v>
      </c>
      <c r="BX136" s="125">
        <f t="shared" si="37"/>
        <v>710</v>
      </c>
      <c r="BY136" s="125">
        <f t="shared" si="38"/>
        <v>1172</v>
      </c>
    </row>
    <row r="137" spans="18:77" x14ac:dyDescent="0.3">
      <c r="R137" s="113" t="s">
        <v>257</v>
      </c>
      <c r="S137" s="114">
        <f t="shared" si="36"/>
        <v>1</v>
      </c>
      <c r="T137" s="114">
        <f t="shared" si="36"/>
        <v>1</v>
      </c>
      <c r="U137" s="114">
        <f t="shared" si="36"/>
        <v>0</v>
      </c>
      <c r="V137" s="114">
        <f t="shared" si="36"/>
        <v>0</v>
      </c>
      <c r="W137" s="114">
        <f t="shared" si="36"/>
        <v>1</v>
      </c>
      <c r="X137" s="114">
        <f t="shared" si="36"/>
        <v>3</v>
      </c>
      <c r="Y137" s="114">
        <f t="shared" si="36"/>
        <v>8</v>
      </c>
      <c r="Z137" s="114">
        <f t="shared" si="36"/>
        <v>15</v>
      </c>
      <c r="AA137" s="114">
        <f t="shared" si="36"/>
        <v>44</v>
      </c>
      <c r="AB137" s="114">
        <f t="shared" si="36"/>
        <v>74</v>
      </c>
      <c r="AC137" s="114">
        <f t="shared" si="36"/>
        <v>251</v>
      </c>
      <c r="AD137" s="115">
        <f t="shared" si="36"/>
        <v>398</v>
      </c>
      <c r="BN137" s="88" t="s">
        <v>257</v>
      </c>
      <c r="BO137" s="125">
        <f t="shared" si="35"/>
        <v>1</v>
      </c>
      <c r="BP137" s="125">
        <f t="shared" si="35"/>
        <v>1</v>
      </c>
      <c r="BQ137" s="125">
        <f t="shared" si="35"/>
        <v>0</v>
      </c>
      <c r="BR137" s="125">
        <f t="shared" si="35"/>
        <v>0</v>
      </c>
      <c r="BS137" s="125">
        <f t="shared" si="35"/>
        <v>1</v>
      </c>
      <c r="BT137" s="125">
        <f t="shared" si="35"/>
        <v>3</v>
      </c>
      <c r="BU137" s="125">
        <f t="shared" si="35"/>
        <v>8</v>
      </c>
      <c r="BV137" s="125">
        <f t="shared" si="35"/>
        <v>15</v>
      </c>
      <c r="BW137" s="125">
        <f t="shared" si="35"/>
        <v>44</v>
      </c>
      <c r="BX137" s="125">
        <f t="shared" si="37"/>
        <v>325</v>
      </c>
      <c r="BY137" s="125">
        <f t="shared" si="38"/>
        <v>398</v>
      </c>
    </row>
    <row r="138" spans="18:77" x14ac:dyDescent="0.3">
      <c r="R138" s="116" t="s">
        <v>273</v>
      </c>
      <c r="S138" s="117">
        <f t="shared" si="36"/>
        <v>0</v>
      </c>
      <c r="T138" s="117">
        <f t="shared" si="36"/>
        <v>0</v>
      </c>
      <c r="U138" s="117">
        <f t="shared" si="36"/>
        <v>0</v>
      </c>
      <c r="V138" s="117">
        <f t="shared" si="36"/>
        <v>1</v>
      </c>
      <c r="W138" s="117">
        <f t="shared" si="36"/>
        <v>0</v>
      </c>
      <c r="X138" s="117">
        <f t="shared" si="36"/>
        <v>1</v>
      </c>
      <c r="Y138" s="117">
        <f t="shared" si="36"/>
        <v>3</v>
      </c>
      <c r="Z138" s="117">
        <f t="shared" si="36"/>
        <v>1</v>
      </c>
      <c r="AA138" s="117">
        <f t="shared" si="36"/>
        <v>9</v>
      </c>
      <c r="AB138" s="117">
        <f t="shared" si="36"/>
        <v>18</v>
      </c>
      <c r="AC138" s="117">
        <f t="shared" si="36"/>
        <v>153</v>
      </c>
      <c r="AD138" s="118">
        <f t="shared" si="36"/>
        <v>186</v>
      </c>
      <c r="BN138" s="88" t="s">
        <v>273</v>
      </c>
      <c r="BO138" s="125">
        <f t="shared" si="35"/>
        <v>0</v>
      </c>
      <c r="BP138" s="125">
        <f t="shared" si="35"/>
        <v>0</v>
      </c>
      <c r="BQ138" s="125">
        <f t="shared" si="35"/>
        <v>0</v>
      </c>
      <c r="BR138" s="125">
        <f t="shared" si="35"/>
        <v>1</v>
      </c>
      <c r="BS138" s="125">
        <f t="shared" si="35"/>
        <v>0</v>
      </c>
      <c r="BT138" s="125">
        <f t="shared" si="35"/>
        <v>1</v>
      </c>
      <c r="BU138" s="125">
        <f t="shared" si="35"/>
        <v>3</v>
      </c>
      <c r="BV138" s="125">
        <f t="shared" si="35"/>
        <v>1</v>
      </c>
      <c r="BW138" s="125">
        <f t="shared" si="35"/>
        <v>9</v>
      </c>
      <c r="BX138" s="125">
        <f t="shared" si="37"/>
        <v>171</v>
      </c>
      <c r="BY138" s="125">
        <f t="shared" si="38"/>
        <v>186</v>
      </c>
    </row>
    <row r="139" spans="18:77" x14ac:dyDescent="0.3">
      <c r="R139" s="116" t="s">
        <v>275</v>
      </c>
      <c r="S139" s="117">
        <f t="shared" si="36"/>
        <v>1</v>
      </c>
      <c r="T139" s="117">
        <f t="shared" si="36"/>
        <v>0</v>
      </c>
      <c r="U139" s="117">
        <f t="shared" si="36"/>
        <v>0</v>
      </c>
      <c r="V139" s="117">
        <f t="shared" si="36"/>
        <v>0</v>
      </c>
      <c r="W139" s="117">
        <f t="shared" si="36"/>
        <v>0</v>
      </c>
      <c r="X139" s="117">
        <f t="shared" si="36"/>
        <v>2</v>
      </c>
      <c r="Y139" s="117">
        <f t="shared" si="36"/>
        <v>0</v>
      </c>
      <c r="Z139" s="117">
        <f t="shared" si="36"/>
        <v>2</v>
      </c>
      <c r="AA139" s="117">
        <f t="shared" si="36"/>
        <v>1</v>
      </c>
      <c r="AB139" s="117">
        <f t="shared" si="36"/>
        <v>5</v>
      </c>
      <c r="AC139" s="117">
        <f t="shared" si="36"/>
        <v>94</v>
      </c>
      <c r="AD139" s="118">
        <f t="shared" si="36"/>
        <v>105</v>
      </c>
      <c r="BN139" s="88" t="s">
        <v>275</v>
      </c>
      <c r="BO139" s="125">
        <f t="shared" si="35"/>
        <v>1</v>
      </c>
      <c r="BP139" s="125">
        <f t="shared" si="35"/>
        <v>0</v>
      </c>
      <c r="BQ139" s="125">
        <f t="shared" si="35"/>
        <v>0</v>
      </c>
      <c r="BR139" s="125">
        <f t="shared" si="35"/>
        <v>0</v>
      </c>
      <c r="BS139" s="125">
        <f t="shared" si="35"/>
        <v>0</v>
      </c>
      <c r="BT139" s="125">
        <f t="shared" si="35"/>
        <v>2</v>
      </c>
      <c r="BU139" s="125">
        <f t="shared" si="35"/>
        <v>0</v>
      </c>
      <c r="BV139" s="125">
        <f t="shared" si="35"/>
        <v>2</v>
      </c>
      <c r="BW139" s="125">
        <f t="shared" si="35"/>
        <v>1</v>
      </c>
      <c r="BX139" s="125">
        <f t="shared" si="37"/>
        <v>99</v>
      </c>
      <c r="BY139" s="125">
        <f t="shared" si="38"/>
        <v>105</v>
      </c>
    </row>
    <row r="140" spans="18:77" x14ac:dyDescent="0.3">
      <c r="R140" s="119" t="s">
        <v>168</v>
      </c>
      <c r="S140" s="120">
        <f t="shared" ref="S140:AD140" si="39">SUM(S128:S139)</f>
        <v>9035</v>
      </c>
      <c r="T140" s="120">
        <f t="shared" si="39"/>
        <v>6412</v>
      </c>
      <c r="U140" s="120">
        <f t="shared" si="39"/>
        <v>2130</v>
      </c>
      <c r="V140" s="120">
        <f t="shared" si="39"/>
        <v>3431</v>
      </c>
      <c r="W140" s="120">
        <f t="shared" si="39"/>
        <v>3265</v>
      </c>
      <c r="X140" s="120">
        <f t="shared" si="39"/>
        <v>10282</v>
      </c>
      <c r="Y140" s="120">
        <f t="shared" si="39"/>
        <v>5453</v>
      </c>
      <c r="Z140" s="120">
        <f t="shared" si="39"/>
        <v>5676</v>
      </c>
      <c r="AA140" s="120">
        <f t="shared" si="39"/>
        <v>6332</v>
      </c>
      <c r="AB140" s="120">
        <f t="shared" si="39"/>
        <v>3532</v>
      </c>
      <c r="AC140" s="120">
        <f t="shared" si="39"/>
        <v>4637</v>
      </c>
      <c r="AD140" s="120">
        <f t="shared" si="39"/>
        <v>60185</v>
      </c>
      <c r="BN140" s="88" t="s">
        <v>168</v>
      </c>
      <c r="BO140" s="125">
        <f t="shared" si="35"/>
        <v>9035</v>
      </c>
      <c r="BP140" s="125">
        <f t="shared" si="35"/>
        <v>6412</v>
      </c>
      <c r="BQ140" s="125">
        <f t="shared" si="35"/>
        <v>2130</v>
      </c>
      <c r="BR140" s="125">
        <f t="shared" si="35"/>
        <v>3431</v>
      </c>
      <c r="BS140" s="125">
        <f t="shared" si="35"/>
        <v>3265</v>
      </c>
      <c r="BT140" s="125">
        <f t="shared" si="35"/>
        <v>10282</v>
      </c>
      <c r="BU140" s="125">
        <f t="shared" si="35"/>
        <v>5453</v>
      </c>
      <c r="BV140" s="125">
        <f t="shared" si="35"/>
        <v>5676</v>
      </c>
      <c r="BW140" s="125">
        <f t="shared" si="35"/>
        <v>6332</v>
      </c>
      <c r="BX140" s="125">
        <f t="shared" si="37"/>
        <v>8169</v>
      </c>
      <c r="BY140" s="125">
        <f t="shared" si="38"/>
        <v>60185</v>
      </c>
    </row>
    <row r="142" spans="18:77" x14ac:dyDescent="0.3">
      <c r="R142" s="513" t="str">
        <f>CONCATENATE("2013 - Number of firms from  ",MID(A105,3,99))</f>
        <v>2013 - Number of firms from  group complex</v>
      </c>
      <c r="S142" s="513"/>
      <c r="T142" s="513"/>
      <c r="U142" s="513"/>
      <c r="V142" s="513"/>
      <c r="W142" s="513"/>
      <c r="X142" s="513"/>
      <c r="Y142" s="513"/>
      <c r="Z142" s="513"/>
      <c r="AA142" s="513"/>
      <c r="AB142" s="513"/>
      <c r="AC142" s="513"/>
      <c r="AD142" s="513"/>
      <c r="BN142" s="88" t="s">
        <v>282</v>
      </c>
    </row>
    <row r="143" spans="18:77" x14ac:dyDescent="0.3">
      <c r="R143" s="500" t="s">
        <v>90</v>
      </c>
      <c r="S143" s="501" t="s">
        <v>234</v>
      </c>
      <c r="T143" s="501"/>
      <c r="U143" s="501"/>
      <c r="V143" s="501"/>
      <c r="W143" s="501"/>
      <c r="X143" s="501"/>
      <c r="Y143" s="501"/>
      <c r="Z143" s="501"/>
      <c r="AA143" s="501"/>
      <c r="AB143" s="501"/>
      <c r="AC143" s="501"/>
      <c r="AD143" s="502" t="str">
        <f>MID($N$32,7,99)</f>
        <v>Total</v>
      </c>
      <c r="BN143" s="88" t="s">
        <v>90</v>
      </c>
      <c r="BO143" s="88" t="s">
        <v>234</v>
      </c>
      <c r="BY143" s="88" t="s">
        <v>168</v>
      </c>
    </row>
    <row r="144" spans="18:77" x14ac:dyDescent="0.3">
      <c r="R144" s="500"/>
      <c r="S144" s="108" t="str">
        <f>MID($C$32,3,99)</f>
        <v>=0</v>
      </c>
      <c r="T144" s="108" t="str">
        <f>MID($D$32,3,99)</f>
        <v>&lt;10k</v>
      </c>
      <c r="U144" s="108" t="str">
        <f>MID($E$32,3,99)</f>
        <v>10-20k</v>
      </c>
      <c r="V144" s="108" t="str">
        <f>MID($F$32,3,99)</f>
        <v>20-50k</v>
      </c>
      <c r="W144" s="108" t="str">
        <f>MID($G$32,3,99)</f>
        <v>50-100k</v>
      </c>
      <c r="X144" s="108" t="str">
        <f>MID($H$32,3,99)</f>
        <v>100-500k</v>
      </c>
      <c r="Y144" s="108" t="str">
        <f>MID($I$32,3,99)</f>
        <v>500-1M</v>
      </c>
      <c r="Z144" s="108" t="str">
        <f>MID($J$32,3,99)</f>
        <v>1-2M</v>
      </c>
      <c r="AA144" s="108" t="str">
        <f>MID($K$32,3,99)</f>
        <v>2-5M</v>
      </c>
      <c r="AB144" s="108" t="str">
        <f>MID($L$32,3,99)</f>
        <v>5-10M</v>
      </c>
      <c r="AC144" s="108" t="str">
        <f>MID($M$32,3,99)</f>
        <v>10M&amp;+</v>
      </c>
      <c r="AD144" s="502"/>
      <c r="BO144" s="88" t="s">
        <v>248</v>
      </c>
      <c r="BP144" s="88" t="s">
        <v>249</v>
      </c>
      <c r="BQ144" s="88" t="s">
        <v>250</v>
      </c>
      <c r="BR144" s="88" t="s">
        <v>251</v>
      </c>
      <c r="BS144" s="88" t="s">
        <v>252</v>
      </c>
      <c r="BT144" s="88" t="s">
        <v>253</v>
      </c>
      <c r="BU144" s="88" t="s">
        <v>254</v>
      </c>
      <c r="BV144" s="88" t="s">
        <v>255</v>
      </c>
      <c r="BW144" s="88" t="s">
        <v>256</v>
      </c>
      <c r="BX144" s="88" t="s">
        <v>258</v>
      </c>
      <c r="BY144" s="88" t="s">
        <v>168</v>
      </c>
    </row>
    <row r="145" spans="2:77" x14ac:dyDescent="0.3">
      <c r="B145" s="87"/>
      <c r="C145" s="126"/>
      <c r="R145" s="109" t="s">
        <v>115</v>
      </c>
      <c r="S145" s="110">
        <f>C105</f>
        <v>7</v>
      </c>
      <c r="T145" s="110">
        <f t="shared" ref="T145:AD145" si="40">D105</f>
        <v>0</v>
      </c>
      <c r="U145" s="110">
        <f t="shared" si="40"/>
        <v>0</v>
      </c>
      <c r="V145" s="110">
        <f t="shared" si="40"/>
        <v>1</v>
      </c>
      <c r="W145" s="110">
        <f t="shared" si="40"/>
        <v>0</v>
      </c>
      <c r="X145" s="110">
        <f t="shared" si="40"/>
        <v>3</v>
      </c>
      <c r="Y145" s="110">
        <f t="shared" si="40"/>
        <v>0</v>
      </c>
      <c r="Z145" s="110">
        <f t="shared" si="40"/>
        <v>0</v>
      </c>
      <c r="AA145" s="110">
        <f t="shared" si="40"/>
        <v>3</v>
      </c>
      <c r="AB145" s="110">
        <f t="shared" si="40"/>
        <v>0</v>
      </c>
      <c r="AC145" s="110">
        <f t="shared" si="40"/>
        <v>6</v>
      </c>
      <c r="AD145" s="111">
        <f t="shared" si="40"/>
        <v>20</v>
      </c>
      <c r="AE145" s="96"/>
      <c r="BN145" s="88" t="s">
        <v>115</v>
      </c>
      <c r="BO145" s="127">
        <f t="shared" ref="BO145:BW157" si="41">S145</f>
        <v>7</v>
      </c>
      <c r="BP145" s="127">
        <f t="shared" si="41"/>
        <v>0</v>
      </c>
      <c r="BQ145" s="127">
        <f t="shared" si="41"/>
        <v>0</v>
      </c>
      <c r="BR145" s="127">
        <f t="shared" si="41"/>
        <v>1</v>
      </c>
      <c r="BS145" s="127">
        <f t="shared" si="41"/>
        <v>0</v>
      </c>
      <c r="BT145" s="127">
        <f t="shared" si="41"/>
        <v>3</v>
      </c>
      <c r="BU145" s="127">
        <f t="shared" si="41"/>
        <v>0</v>
      </c>
      <c r="BV145" s="127">
        <f t="shared" si="41"/>
        <v>0</v>
      </c>
      <c r="BW145" s="127">
        <f t="shared" si="41"/>
        <v>3</v>
      </c>
      <c r="BX145" s="127">
        <f>AB145+AC145</f>
        <v>6</v>
      </c>
      <c r="BY145" s="127">
        <f>AD145</f>
        <v>20</v>
      </c>
    </row>
    <row r="146" spans="2:77" x14ac:dyDescent="0.3">
      <c r="B146" s="87"/>
      <c r="R146" s="113" t="s">
        <v>248</v>
      </c>
      <c r="S146" s="114">
        <f t="shared" ref="S146:AD156" si="42">C106</f>
        <v>5794</v>
      </c>
      <c r="T146" s="114">
        <f t="shared" si="42"/>
        <v>1291</v>
      </c>
      <c r="U146" s="114">
        <f t="shared" si="42"/>
        <v>406</v>
      </c>
      <c r="V146" s="114">
        <f t="shared" si="42"/>
        <v>699</v>
      </c>
      <c r="W146" s="114">
        <f t="shared" si="42"/>
        <v>640</v>
      </c>
      <c r="X146" s="114">
        <f t="shared" si="42"/>
        <v>1949</v>
      </c>
      <c r="Y146" s="114">
        <f t="shared" si="42"/>
        <v>934</v>
      </c>
      <c r="Z146" s="114">
        <f t="shared" si="42"/>
        <v>1035</v>
      </c>
      <c r="AA146" s="114">
        <f t="shared" si="42"/>
        <v>1460</v>
      </c>
      <c r="AB146" s="114">
        <f t="shared" si="42"/>
        <v>1121</v>
      </c>
      <c r="AC146" s="114">
        <f t="shared" si="42"/>
        <v>4616</v>
      </c>
      <c r="AD146" s="115">
        <f t="shared" si="42"/>
        <v>19945</v>
      </c>
      <c r="AE146" s="96"/>
      <c r="BN146" s="88" t="s">
        <v>248</v>
      </c>
      <c r="BO146" s="127">
        <f t="shared" si="41"/>
        <v>5794</v>
      </c>
      <c r="BP146" s="127">
        <f t="shared" si="41"/>
        <v>1291</v>
      </c>
      <c r="BQ146" s="127">
        <f t="shared" si="41"/>
        <v>406</v>
      </c>
      <c r="BR146" s="127">
        <f t="shared" si="41"/>
        <v>699</v>
      </c>
      <c r="BS146" s="127">
        <f t="shared" si="41"/>
        <v>640</v>
      </c>
      <c r="BT146" s="127">
        <f t="shared" si="41"/>
        <v>1949</v>
      </c>
      <c r="BU146" s="127">
        <f t="shared" si="41"/>
        <v>934</v>
      </c>
      <c r="BV146" s="127">
        <f t="shared" si="41"/>
        <v>1035</v>
      </c>
      <c r="BW146" s="127">
        <f t="shared" si="41"/>
        <v>1460</v>
      </c>
      <c r="BX146" s="127">
        <f t="shared" ref="BX146:BX157" si="43">AB146+AC146</f>
        <v>5737</v>
      </c>
      <c r="BY146" s="127">
        <f t="shared" ref="BY146:BY157" si="44">AD146</f>
        <v>19945</v>
      </c>
    </row>
    <row r="147" spans="2:77" x14ac:dyDescent="0.3">
      <c r="B147" s="87"/>
      <c r="R147" s="116" t="s">
        <v>261</v>
      </c>
      <c r="S147" s="117">
        <f t="shared" si="42"/>
        <v>669</v>
      </c>
      <c r="T147" s="117">
        <f t="shared" si="42"/>
        <v>651</v>
      </c>
      <c r="U147" s="117">
        <f t="shared" si="42"/>
        <v>233</v>
      </c>
      <c r="V147" s="117">
        <f t="shared" si="42"/>
        <v>410</v>
      </c>
      <c r="W147" s="117">
        <f t="shared" si="42"/>
        <v>407</v>
      </c>
      <c r="X147" s="117">
        <f t="shared" si="42"/>
        <v>1077</v>
      </c>
      <c r="Y147" s="117">
        <f t="shared" si="42"/>
        <v>541</v>
      </c>
      <c r="Z147" s="117">
        <f t="shared" si="42"/>
        <v>647</v>
      </c>
      <c r="AA147" s="117">
        <f t="shared" si="42"/>
        <v>823</v>
      </c>
      <c r="AB147" s="117">
        <f t="shared" si="42"/>
        <v>581</v>
      </c>
      <c r="AC147" s="117">
        <f t="shared" si="42"/>
        <v>1491</v>
      </c>
      <c r="AD147" s="118">
        <f t="shared" si="42"/>
        <v>7530</v>
      </c>
      <c r="BN147" s="88" t="s">
        <v>261</v>
      </c>
      <c r="BO147" s="127">
        <f t="shared" si="41"/>
        <v>669</v>
      </c>
      <c r="BP147" s="127">
        <f t="shared" si="41"/>
        <v>651</v>
      </c>
      <c r="BQ147" s="127">
        <f t="shared" si="41"/>
        <v>233</v>
      </c>
      <c r="BR147" s="127">
        <f t="shared" si="41"/>
        <v>410</v>
      </c>
      <c r="BS147" s="127">
        <f t="shared" si="41"/>
        <v>407</v>
      </c>
      <c r="BT147" s="127">
        <f t="shared" si="41"/>
        <v>1077</v>
      </c>
      <c r="BU147" s="127">
        <f t="shared" si="41"/>
        <v>541</v>
      </c>
      <c r="BV147" s="127">
        <f t="shared" si="41"/>
        <v>647</v>
      </c>
      <c r="BW147" s="127">
        <f t="shared" si="41"/>
        <v>823</v>
      </c>
      <c r="BX147" s="127">
        <f t="shared" si="43"/>
        <v>2072</v>
      </c>
      <c r="BY147" s="127">
        <f t="shared" si="44"/>
        <v>7530</v>
      </c>
    </row>
    <row r="148" spans="2:77" x14ac:dyDescent="0.3">
      <c r="B148" s="87"/>
      <c r="C148" s="126"/>
      <c r="R148" s="113" t="s">
        <v>252</v>
      </c>
      <c r="S148" s="114">
        <f t="shared" si="42"/>
        <v>20</v>
      </c>
      <c r="T148" s="114">
        <f t="shared" si="42"/>
        <v>42</v>
      </c>
      <c r="U148" s="114">
        <f t="shared" si="42"/>
        <v>31</v>
      </c>
      <c r="V148" s="114">
        <f t="shared" si="42"/>
        <v>58</v>
      </c>
      <c r="W148" s="114">
        <f t="shared" si="42"/>
        <v>94</v>
      </c>
      <c r="X148" s="114">
        <f t="shared" si="42"/>
        <v>258</v>
      </c>
      <c r="Y148" s="114">
        <f t="shared" si="42"/>
        <v>137</v>
      </c>
      <c r="Z148" s="114">
        <f t="shared" si="42"/>
        <v>159</v>
      </c>
      <c r="AA148" s="114">
        <f t="shared" si="42"/>
        <v>227</v>
      </c>
      <c r="AB148" s="114">
        <f t="shared" si="42"/>
        <v>155</v>
      </c>
      <c r="AC148" s="114">
        <f t="shared" si="42"/>
        <v>337</v>
      </c>
      <c r="AD148" s="115">
        <f t="shared" si="42"/>
        <v>1518</v>
      </c>
      <c r="BN148" s="88" t="s">
        <v>252</v>
      </c>
      <c r="BO148" s="127">
        <f t="shared" si="41"/>
        <v>20</v>
      </c>
      <c r="BP148" s="127">
        <f t="shared" si="41"/>
        <v>42</v>
      </c>
      <c r="BQ148" s="127">
        <f t="shared" si="41"/>
        <v>31</v>
      </c>
      <c r="BR148" s="127">
        <f t="shared" si="41"/>
        <v>58</v>
      </c>
      <c r="BS148" s="127">
        <f t="shared" si="41"/>
        <v>94</v>
      </c>
      <c r="BT148" s="127">
        <f t="shared" si="41"/>
        <v>258</v>
      </c>
      <c r="BU148" s="127">
        <f t="shared" si="41"/>
        <v>137</v>
      </c>
      <c r="BV148" s="127">
        <f t="shared" si="41"/>
        <v>159</v>
      </c>
      <c r="BW148" s="127">
        <f t="shared" si="41"/>
        <v>227</v>
      </c>
      <c r="BX148" s="127">
        <f t="shared" si="43"/>
        <v>492</v>
      </c>
      <c r="BY148" s="127">
        <f t="shared" si="44"/>
        <v>1518</v>
      </c>
    </row>
    <row r="149" spans="2:77" x14ac:dyDescent="0.3">
      <c r="B149" s="87"/>
      <c r="C149" s="126"/>
      <c r="R149" s="116" t="s">
        <v>264</v>
      </c>
      <c r="S149" s="117">
        <f t="shared" si="42"/>
        <v>34</v>
      </c>
      <c r="T149" s="117">
        <f t="shared" si="42"/>
        <v>39</v>
      </c>
      <c r="U149" s="117">
        <f t="shared" si="42"/>
        <v>27</v>
      </c>
      <c r="V149" s="117">
        <f t="shared" si="42"/>
        <v>40</v>
      </c>
      <c r="W149" s="117">
        <f t="shared" si="42"/>
        <v>48</v>
      </c>
      <c r="X149" s="117">
        <f t="shared" si="42"/>
        <v>289</v>
      </c>
      <c r="Y149" s="117">
        <f t="shared" si="42"/>
        <v>151</v>
      </c>
      <c r="Z149" s="117">
        <f t="shared" si="42"/>
        <v>171</v>
      </c>
      <c r="AA149" s="117">
        <f t="shared" si="42"/>
        <v>233</v>
      </c>
      <c r="AB149" s="117">
        <f t="shared" si="42"/>
        <v>184</v>
      </c>
      <c r="AC149" s="117">
        <f t="shared" si="42"/>
        <v>426</v>
      </c>
      <c r="AD149" s="118">
        <f t="shared" si="42"/>
        <v>1642</v>
      </c>
      <c r="BN149" s="88" t="s">
        <v>264</v>
      </c>
      <c r="BO149" s="127">
        <f t="shared" si="41"/>
        <v>34</v>
      </c>
      <c r="BP149" s="127">
        <f t="shared" si="41"/>
        <v>39</v>
      </c>
      <c r="BQ149" s="127">
        <f t="shared" si="41"/>
        <v>27</v>
      </c>
      <c r="BR149" s="127">
        <f t="shared" si="41"/>
        <v>40</v>
      </c>
      <c r="BS149" s="127">
        <f t="shared" si="41"/>
        <v>48</v>
      </c>
      <c r="BT149" s="127">
        <f t="shared" si="41"/>
        <v>289</v>
      </c>
      <c r="BU149" s="127">
        <f t="shared" si="41"/>
        <v>151</v>
      </c>
      <c r="BV149" s="127">
        <f t="shared" si="41"/>
        <v>171</v>
      </c>
      <c r="BW149" s="127">
        <f t="shared" si="41"/>
        <v>233</v>
      </c>
      <c r="BX149" s="127">
        <f t="shared" si="43"/>
        <v>610</v>
      </c>
      <c r="BY149" s="127">
        <f t="shared" si="44"/>
        <v>1642</v>
      </c>
    </row>
    <row r="150" spans="2:77" x14ac:dyDescent="0.3">
      <c r="R150" s="113" t="s">
        <v>266</v>
      </c>
      <c r="S150" s="114">
        <f t="shared" si="42"/>
        <v>31</v>
      </c>
      <c r="T150" s="114">
        <f t="shared" si="42"/>
        <v>26</v>
      </c>
      <c r="U150" s="114">
        <f t="shared" si="42"/>
        <v>20</v>
      </c>
      <c r="V150" s="114">
        <f t="shared" si="42"/>
        <v>32</v>
      </c>
      <c r="W150" s="114">
        <f t="shared" si="42"/>
        <v>34</v>
      </c>
      <c r="X150" s="114">
        <f t="shared" si="42"/>
        <v>314</v>
      </c>
      <c r="Y150" s="114">
        <f t="shared" si="42"/>
        <v>215</v>
      </c>
      <c r="Z150" s="114">
        <f t="shared" si="42"/>
        <v>299</v>
      </c>
      <c r="AA150" s="114">
        <f t="shared" si="42"/>
        <v>416</v>
      </c>
      <c r="AB150" s="114">
        <f t="shared" si="42"/>
        <v>324</v>
      </c>
      <c r="AC150" s="114">
        <f t="shared" si="42"/>
        <v>745</v>
      </c>
      <c r="AD150" s="115">
        <f t="shared" si="42"/>
        <v>2456</v>
      </c>
      <c r="BN150" s="88" t="s">
        <v>266</v>
      </c>
      <c r="BO150" s="127">
        <f t="shared" si="41"/>
        <v>31</v>
      </c>
      <c r="BP150" s="127">
        <f t="shared" si="41"/>
        <v>26</v>
      </c>
      <c r="BQ150" s="127">
        <f t="shared" si="41"/>
        <v>20</v>
      </c>
      <c r="BR150" s="127">
        <f t="shared" si="41"/>
        <v>32</v>
      </c>
      <c r="BS150" s="127">
        <f t="shared" si="41"/>
        <v>34</v>
      </c>
      <c r="BT150" s="127">
        <f t="shared" si="41"/>
        <v>314</v>
      </c>
      <c r="BU150" s="127">
        <f t="shared" si="41"/>
        <v>215</v>
      </c>
      <c r="BV150" s="127">
        <f t="shared" si="41"/>
        <v>299</v>
      </c>
      <c r="BW150" s="127">
        <f t="shared" si="41"/>
        <v>416</v>
      </c>
      <c r="BX150" s="127">
        <f t="shared" si="43"/>
        <v>1069</v>
      </c>
      <c r="BY150" s="127">
        <f t="shared" si="44"/>
        <v>2456</v>
      </c>
    </row>
    <row r="151" spans="2:77" x14ac:dyDescent="0.3">
      <c r="R151" s="116" t="s">
        <v>268</v>
      </c>
      <c r="S151" s="117">
        <f t="shared" si="42"/>
        <v>25</v>
      </c>
      <c r="T151" s="117">
        <f t="shared" si="42"/>
        <v>17</v>
      </c>
      <c r="U151" s="117">
        <f t="shared" si="42"/>
        <v>11</v>
      </c>
      <c r="V151" s="117">
        <f t="shared" si="42"/>
        <v>19</v>
      </c>
      <c r="W151" s="117">
        <f t="shared" si="42"/>
        <v>25</v>
      </c>
      <c r="X151" s="117">
        <f t="shared" si="42"/>
        <v>151</v>
      </c>
      <c r="Y151" s="117">
        <f t="shared" si="42"/>
        <v>197</v>
      </c>
      <c r="Z151" s="117">
        <f t="shared" si="42"/>
        <v>228</v>
      </c>
      <c r="AA151" s="117">
        <f t="shared" si="42"/>
        <v>303</v>
      </c>
      <c r="AB151" s="117">
        <f t="shared" si="42"/>
        <v>245</v>
      </c>
      <c r="AC151" s="117">
        <f t="shared" si="42"/>
        <v>640</v>
      </c>
      <c r="AD151" s="118">
        <f t="shared" si="42"/>
        <v>1861</v>
      </c>
      <c r="BN151" s="88" t="s">
        <v>268</v>
      </c>
      <c r="BO151" s="127">
        <f t="shared" si="41"/>
        <v>25</v>
      </c>
      <c r="BP151" s="127">
        <f t="shared" si="41"/>
        <v>17</v>
      </c>
      <c r="BQ151" s="127">
        <f t="shared" si="41"/>
        <v>11</v>
      </c>
      <c r="BR151" s="127">
        <f t="shared" si="41"/>
        <v>19</v>
      </c>
      <c r="BS151" s="127">
        <f t="shared" si="41"/>
        <v>25</v>
      </c>
      <c r="BT151" s="127">
        <f t="shared" si="41"/>
        <v>151</v>
      </c>
      <c r="BU151" s="127">
        <f t="shared" si="41"/>
        <v>197</v>
      </c>
      <c r="BV151" s="127">
        <f t="shared" si="41"/>
        <v>228</v>
      </c>
      <c r="BW151" s="127">
        <f t="shared" si="41"/>
        <v>303</v>
      </c>
      <c r="BX151" s="127">
        <f t="shared" si="43"/>
        <v>885</v>
      </c>
      <c r="BY151" s="127">
        <f t="shared" si="44"/>
        <v>1861</v>
      </c>
    </row>
    <row r="152" spans="2:77" x14ac:dyDescent="0.3">
      <c r="R152" s="113" t="s">
        <v>255</v>
      </c>
      <c r="S152" s="114">
        <f t="shared" si="42"/>
        <v>22</v>
      </c>
      <c r="T152" s="114">
        <f t="shared" si="42"/>
        <v>95</v>
      </c>
      <c r="U152" s="114">
        <f t="shared" si="42"/>
        <v>47</v>
      </c>
      <c r="V152" s="114">
        <f t="shared" si="42"/>
        <v>97</v>
      </c>
      <c r="W152" s="114">
        <f t="shared" si="42"/>
        <v>127</v>
      </c>
      <c r="X152" s="114">
        <f t="shared" si="42"/>
        <v>644</v>
      </c>
      <c r="Y152" s="114">
        <f t="shared" si="42"/>
        <v>386</v>
      </c>
      <c r="Z152" s="114">
        <f t="shared" si="42"/>
        <v>563</v>
      </c>
      <c r="AA152" s="114">
        <f t="shared" si="42"/>
        <v>511</v>
      </c>
      <c r="AB152" s="114">
        <f t="shared" si="42"/>
        <v>304</v>
      </c>
      <c r="AC152" s="114">
        <f t="shared" si="42"/>
        <v>901</v>
      </c>
      <c r="AD152" s="115">
        <f t="shared" si="42"/>
        <v>3697</v>
      </c>
      <c r="BN152" s="88" t="s">
        <v>255</v>
      </c>
      <c r="BO152" s="127">
        <f t="shared" si="41"/>
        <v>22</v>
      </c>
      <c r="BP152" s="127">
        <f t="shared" si="41"/>
        <v>95</v>
      </c>
      <c r="BQ152" s="127">
        <f t="shared" si="41"/>
        <v>47</v>
      </c>
      <c r="BR152" s="127">
        <f t="shared" si="41"/>
        <v>97</v>
      </c>
      <c r="BS152" s="127">
        <f t="shared" si="41"/>
        <v>127</v>
      </c>
      <c r="BT152" s="127">
        <f t="shared" si="41"/>
        <v>644</v>
      </c>
      <c r="BU152" s="127">
        <f t="shared" si="41"/>
        <v>386</v>
      </c>
      <c r="BV152" s="127">
        <f t="shared" si="41"/>
        <v>563</v>
      </c>
      <c r="BW152" s="127">
        <f t="shared" si="41"/>
        <v>511</v>
      </c>
      <c r="BX152" s="127">
        <f t="shared" si="43"/>
        <v>1205</v>
      </c>
      <c r="BY152" s="127">
        <f t="shared" si="44"/>
        <v>3697</v>
      </c>
    </row>
    <row r="153" spans="2:77" x14ac:dyDescent="0.3">
      <c r="R153" s="116" t="s">
        <v>256</v>
      </c>
      <c r="S153" s="117">
        <f t="shared" si="42"/>
        <v>10</v>
      </c>
      <c r="T153" s="117">
        <f t="shared" si="42"/>
        <v>31</v>
      </c>
      <c r="U153" s="117">
        <f t="shared" si="42"/>
        <v>29</v>
      </c>
      <c r="V153" s="117">
        <f t="shared" si="42"/>
        <v>31</v>
      </c>
      <c r="W153" s="117">
        <f t="shared" si="42"/>
        <v>32</v>
      </c>
      <c r="X153" s="117">
        <f t="shared" si="42"/>
        <v>160</v>
      </c>
      <c r="Y153" s="117">
        <f t="shared" si="42"/>
        <v>131</v>
      </c>
      <c r="Z153" s="117">
        <f t="shared" si="42"/>
        <v>162</v>
      </c>
      <c r="AA153" s="117">
        <f t="shared" si="42"/>
        <v>422</v>
      </c>
      <c r="AB153" s="117">
        <f t="shared" si="42"/>
        <v>345</v>
      </c>
      <c r="AC153" s="117">
        <f t="shared" si="42"/>
        <v>1219</v>
      </c>
      <c r="AD153" s="118">
        <f t="shared" si="42"/>
        <v>2572</v>
      </c>
      <c r="BN153" s="88" t="s">
        <v>256</v>
      </c>
      <c r="BO153" s="127">
        <f t="shared" si="41"/>
        <v>10</v>
      </c>
      <c r="BP153" s="127">
        <f t="shared" si="41"/>
        <v>31</v>
      </c>
      <c r="BQ153" s="127">
        <f t="shared" si="41"/>
        <v>29</v>
      </c>
      <c r="BR153" s="127">
        <f t="shared" si="41"/>
        <v>31</v>
      </c>
      <c r="BS153" s="127">
        <f t="shared" si="41"/>
        <v>32</v>
      </c>
      <c r="BT153" s="127">
        <f t="shared" si="41"/>
        <v>160</v>
      </c>
      <c r="BU153" s="127">
        <f t="shared" si="41"/>
        <v>131</v>
      </c>
      <c r="BV153" s="127">
        <f t="shared" si="41"/>
        <v>162</v>
      </c>
      <c r="BW153" s="127">
        <f t="shared" si="41"/>
        <v>422</v>
      </c>
      <c r="BX153" s="127">
        <f t="shared" si="43"/>
        <v>1564</v>
      </c>
      <c r="BY153" s="127">
        <f t="shared" si="44"/>
        <v>2572</v>
      </c>
    </row>
    <row r="154" spans="2:77" x14ac:dyDescent="0.3">
      <c r="C154" s="91"/>
      <c r="D154" s="91"/>
      <c r="E154" s="91"/>
      <c r="F154" s="91"/>
      <c r="G154" s="91"/>
      <c r="H154" s="91"/>
      <c r="I154" s="91"/>
      <c r="J154" s="91"/>
      <c r="K154" s="91"/>
      <c r="L154" s="91"/>
      <c r="M154" s="91"/>
      <c r="N154" s="91"/>
      <c r="R154" s="113" t="s">
        <v>257</v>
      </c>
      <c r="S154" s="114">
        <f t="shared" si="42"/>
        <v>10</v>
      </c>
      <c r="T154" s="114">
        <f t="shared" si="42"/>
        <v>6</v>
      </c>
      <c r="U154" s="114">
        <f t="shared" si="42"/>
        <v>3</v>
      </c>
      <c r="V154" s="114">
        <f t="shared" si="42"/>
        <v>6</v>
      </c>
      <c r="W154" s="114">
        <f t="shared" si="42"/>
        <v>2</v>
      </c>
      <c r="X154" s="114">
        <f t="shared" si="42"/>
        <v>19</v>
      </c>
      <c r="Y154" s="114">
        <f t="shared" si="42"/>
        <v>17</v>
      </c>
      <c r="Z154" s="114">
        <f t="shared" si="42"/>
        <v>29</v>
      </c>
      <c r="AA154" s="114">
        <f t="shared" si="42"/>
        <v>69</v>
      </c>
      <c r="AB154" s="114">
        <f t="shared" si="42"/>
        <v>152</v>
      </c>
      <c r="AC154" s="114">
        <f t="shared" si="42"/>
        <v>839</v>
      </c>
      <c r="AD154" s="115">
        <f t="shared" si="42"/>
        <v>1152</v>
      </c>
      <c r="BN154" s="88" t="s">
        <v>257</v>
      </c>
      <c r="BO154" s="127">
        <f t="shared" si="41"/>
        <v>10</v>
      </c>
      <c r="BP154" s="127">
        <f t="shared" si="41"/>
        <v>6</v>
      </c>
      <c r="BQ154" s="127">
        <f t="shared" si="41"/>
        <v>3</v>
      </c>
      <c r="BR154" s="127">
        <f t="shared" si="41"/>
        <v>6</v>
      </c>
      <c r="BS154" s="127">
        <f t="shared" si="41"/>
        <v>2</v>
      </c>
      <c r="BT154" s="127">
        <f t="shared" si="41"/>
        <v>19</v>
      </c>
      <c r="BU154" s="127">
        <f t="shared" si="41"/>
        <v>17</v>
      </c>
      <c r="BV154" s="127">
        <f t="shared" si="41"/>
        <v>29</v>
      </c>
      <c r="BW154" s="127">
        <f t="shared" si="41"/>
        <v>69</v>
      </c>
      <c r="BX154" s="127">
        <f t="shared" si="43"/>
        <v>991</v>
      </c>
      <c r="BY154" s="127">
        <f t="shared" si="44"/>
        <v>1152</v>
      </c>
    </row>
    <row r="155" spans="2:77" x14ac:dyDescent="0.3">
      <c r="C155" s="91"/>
      <c r="D155" s="91"/>
      <c r="E155" s="91"/>
      <c r="F155" s="91"/>
      <c r="G155" s="91"/>
      <c r="H155" s="91"/>
      <c r="I155" s="91"/>
      <c r="J155" s="91"/>
      <c r="K155" s="91"/>
      <c r="L155" s="91"/>
      <c r="M155" s="91"/>
      <c r="N155" s="91"/>
      <c r="R155" s="116" t="s">
        <v>273</v>
      </c>
      <c r="S155" s="117">
        <f t="shared" si="42"/>
        <v>4</v>
      </c>
      <c r="T155" s="117">
        <f t="shared" si="42"/>
        <v>2</v>
      </c>
      <c r="U155" s="117">
        <f t="shared" si="42"/>
        <v>2</v>
      </c>
      <c r="V155" s="117">
        <f t="shared" si="42"/>
        <v>1</v>
      </c>
      <c r="W155" s="117">
        <f t="shared" si="42"/>
        <v>4</v>
      </c>
      <c r="X155" s="117">
        <f t="shared" si="42"/>
        <v>9</v>
      </c>
      <c r="Y155" s="117">
        <f t="shared" si="42"/>
        <v>8</v>
      </c>
      <c r="Z155" s="117">
        <f t="shared" si="42"/>
        <v>11</v>
      </c>
      <c r="AA155" s="117">
        <f t="shared" si="42"/>
        <v>26</v>
      </c>
      <c r="AB155" s="117">
        <f t="shared" si="42"/>
        <v>36</v>
      </c>
      <c r="AC155" s="117">
        <f t="shared" si="42"/>
        <v>635</v>
      </c>
      <c r="AD155" s="118">
        <f t="shared" si="42"/>
        <v>738</v>
      </c>
      <c r="BN155" s="88" t="s">
        <v>273</v>
      </c>
      <c r="BO155" s="127">
        <f t="shared" si="41"/>
        <v>4</v>
      </c>
      <c r="BP155" s="127">
        <f t="shared" si="41"/>
        <v>2</v>
      </c>
      <c r="BQ155" s="127">
        <f t="shared" si="41"/>
        <v>2</v>
      </c>
      <c r="BR155" s="127">
        <f t="shared" si="41"/>
        <v>1</v>
      </c>
      <c r="BS155" s="127">
        <f t="shared" si="41"/>
        <v>4</v>
      </c>
      <c r="BT155" s="127">
        <f t="shared" si="41"/>
        <v>9</v>
      </c>
      <c r="BU155" s="127">
        <f t="shared" si="41"/>
        <v>8</v>
      </c>
      <c r="BV155" s="127">
        <f t="shared" si="41"/>
        <v>11</v>
      </c>
      <c r="BW155" s="127">
        <f t="shared" si="41"/>
        <v>26</v>
      </c>
      <c r="BX155" s="127">
        <f t="shared" si="43"/>
        <v>671</v>
      </c>
      <c r="BY155" s="127">
        <f t="shared" si="44"/>
        <v>738</v>
      </c>
    </row>
    <row r="156" spans="2:77" x14ac:dyDescent="0.3">
      <c r="C156" s="91"/>
      <c r="D156" s="91"/>
      <c r="E156" s="91"/>
      <c r="F156" s="91"/>
      <c r="G156" s="91"/>
      <c r="H156" s="91"/>
      <c r="I156" s="91"/>
      <c r="J156" s="91"/>
      <c r="K156" s="91"/>
      <c r="L156" s="91"/>
      <c r="M156" s="91"/>
      <c r="N156" s="91"/>
      <c r="R156" s="116" t="s">
        <v>275</v>
      </c>
      <c r="S156" s="117">
        <f t="shared" si="42"/>
        <v>9</v>
      </c>
      <c r="T156" s="117">
        <f t="shared" si="42"/>
        <v>3</v>
      </c>
      <c r="U156" s="117">
        <f t="shared" si="42"/>
        <v>0</v>
      </c>
      <c r="V156" s="117">
        <f t="shared" si="42"/>
        <v>2</v>
      </c>
      <c r="W156" s="117">
        <f t="shared" si="42"/>
        <v>5</v>
      </c>
      <c r="X156" s="117">
        <f t="shared" si="42"/>
        <v>7</v>
      </c>
      <c r="Y156" s="117">
        <f t="shared" si="42"/>
        <v>3</v>
      </c>
      <c r="Z156" s="117">
        <f t="shared" si="42"/>
        <v>4</v>
      </c>
      <c r="AA156" s="117">
        <f t="shared" si="42"/>
        <v>17</v>
      </c>
      <c r="AB156" s="117">
        <f t="shared" si="42"/>
        <v>17</v>
      </c>
      <c r="AC156" s="117">
        <f t="shared" si="42"/>
        <v>852</v>
      </c>
      <c r="AD156" s="118">
        <f t="shared" si="42"/>
        <v>919</v>
      </c>
      <c r="BN156" s="88" t="s">
        <v>275</v>
      </c>
      <c r="BO156" s="127">
        <f t="shared" si="41"/>
        <v>9</v>
      </c>
      <c r="BP156" s="127">
        <f t="shared" si="41"/>
        <v>3</v>
      </c>
      <c r="BQ156" s="127">
        <f t="shared" si="41"/>
        <v>0</v>
      </c>
      <c r="BR156" s="127">
        <f t="shared" si="41"/>
        <v>2</v>
      </c>
      <c r="BS156" s="127">
        <f t="shared" si="41"/>
        <v>5</v>
      </c>
      <c r="BT156" s="127">
        <f t="shared" si="41"/>
        <v>7</v>
      </c>
      <c r="BU156" s="127">
        <f t="shared" si="41"/>
        <v>3</v>
      </c>
      <c r="BV156" s="127">
        <f t="shared" si="41"/>
        <v>4</v>
      </c>
      <c r="BW156" s="127">
        <f t="shared" si="41"/>
        <v>17</v>
      </c>
      <c r="BX156" s="127">
        <f t="shared" si="43"/>
        <v>869</v>
      </c>
      <c r="BY156" s="127">
        <f t="shared" si="44"/>
        <v>919</v>
      </c>
    </row>
    <row r="157" spans="2:77" x14ac:dyDescent="0.3">
      <c r="C157" s="91"/>
      <c r="D157" s="91"/>
      <c r="E157" s="91"/>
      <c r="F157" s="91"/>
      <c r="G157" s="91"/>
      <c r="H157" s="91"/>
      <c r="I157" s="91"/>
      <c r="J157" s="91"/>
      <c r="K157" s="91"/>
      <c r="L157" s="91"/>
      <c r="M157" s="91"/>
      <c r="N157" s="91"/>
      <c r="R157" s="119" t="s">
        <v>168</v>
      </c>
      <c r="S157" s="120">
        <f t="shared" ref="S157:AD157" si="45">SUM(S145:S156)</f>
        <v>6635</v>
      </c>
      <c r="T157" s="120">
        <f t="shared" si="45"/>
        <v>2203</v>
      </c>
      <c r="U157" s="120">
        <f t="shared" si="45"/>
        <v>809</v>
      </c>
      <c r="V157" s="120">
        <f t="shared" si="45"/>
        <v>1396</v>
      </c>
      <c r="W157" s="120">
        <f t="shared" si="45"/>
        <v>1418</v>
      </c>
      <c r="X157" s="120">
        <f t="shared" si="45"/>
        <v>4880</v>
      </c>
      <c r="Y157" s="120">
        <f t="shared" si="45"/>
        <v>2720</v>
      </c>
      <c r="Z157" s="120">
        <f t="shared" si="45"/>
        <v>3308</v>
      </c>
      <c r="AA157" s="120">
        <f t="shared" si="45"/>
        <v>4510</v>
      </c>
      <c r="AB157" s="120">
        <f t="shared" si="45"/>
        <v>3464</v>
      </c>
      <c r="AC157" s="120">
        <f t="shared" si="45"/>
        <v>12707</v>
      </c>
      <c r="AD157" s="120">
        <f t="shared" si="45"/>
        <v>44050</v>
      </c>
      <c r="BN157" s="88" t="s">
        <v>168</v>
      </c>
      <c r="BO157" s="127">
        <f t="shared" si="41"/>
        <v>6635</v>
      </c>
      <c r="BP157" s="127">
        <f t="shared" si="41"/>
        <v>2203</v>
      </c>
      <c r="BQ157" s="127">
        <f t="shared" si="41"/>
        <v>809</v>
      </c>
      <c r="BR157" s="127">
        <f t="shared" si="41"/>
        <v>1396</v>
      </c>
      <c r="BS157" s="127">
        <f t="shared" si="41"/>
        <v>1418</v>
      </c>
      <c r="BT157" s="127">
        <f t="shared" si="41"/>
        <v>4880</v>
      </c>
      <c r="BU157" s="127">
        <f t="shared" si="41"/>
        <v>2720</v>
      </c>
      <c r="BV157" s="127">
        <f t="shared" si="41"/>
        <v>3308</v>
      </c>
      <c r="BW157" s="127">
        <f t="shared" si="41"/>
        <v>4510</v>
      </c>
      <c r="BX157" s="127">
        <f t="shared" si="43"/>
        <v>16171</v>
      </c>
      <c r="BY157" s="127">
        <f t="shared" si="44"/>
        <v>44050</v>
      </c>
    </row>
    <row r="158" spans="2:77" x14ac:dyDescent="0.3">
      <c r="C158" s="91"/>
      <c r="D158" s="91"/>
      <c r="E158" s="91"/>
      <c r="F158" s="91"/>
      <c r="G158" s="91"/>
      <c r="H158" s="91"/>
      <c r="I158" s="91"/>
      <c r="J158" s="91"/>
      <c r="K158" s="91"/>
      <c r="L158" s="91"/>
      <c r="M158" s="91"/>
      <c r="N158" s="91"/>
    </row>
    <row r="159" spans="2:77" x14ac:dyDescent="0.3">
      <c r="C159" s="91"/>
      <c r="D159" s="91"/>
      <c r="E159" s="91"/>
      <c r="F159" s="91"/>
      <c r="G159" s="91"/>
      <c r="H159" s="91"/>
      <c r="I159" s="91"/>
      <c r="J159" s="91"/>
      <c r="K159" s="91"/>
      <c r="L159" s="91"/>
      <c r="M159" s="91"/>
      <c r="N159" s="91"/>
    </row>
    <row r="160" spans="2:77" x14ac:dyDescent="0.3">
      <c r="C160" s="91"/>
      <c r="D160" s="91"/>
      <c r="E160" s="91"/>
      <c r="F160" s="91"/>
      <c r="G160" s="91"/>
      <c r="H160" s="91"/>
      <c r="I160" s="91"/>
      <c r="J160" s="91"/>
      <c r="K160" s="91"/>
      <c r="L160" s="91"/>
      <c r="M160" s="91"/>
      <c r="N160" s="91"/>
    </row>
    <row r="161" spans="1:14" x14ac:dyDescent="0.3">
      <c r="C161" s="91"/>
      <c r="D161" s="91"/>
      <c r="E161" s="91"/>
      <c r="F161" s="91"/>
      <c r="G161" s="91"/>
      <c r="H161" s="91"/>
      <c r="I161" s="91"/>
      <c r="J161" s="91"/>
      <c r="K161" s="91"/>
      <c r="L161" s="91"/>
      <c r="M161" s="91"/>
      <c r="N161" s="91"/>
    </row>
    <row r="162" spans="1:14" x14ac:dyDescent="0.3">
      <c r="C162" s="91"/>
      <c r="D162" s="91"/>
      <c r="E162" s="91"/>
      <c r="F162" s="91"/>
      <c r="G162" s="91"/>
      <c r="H162" s="91"/>
      <c r="I162" s="91"/>
      <c r="J162" s="91"/>
      <c r="K162" s="91"/>
      <c r="L162" s="91"/>
      <c r="M162" s="91"/>
      <c r="N162" s="91"/>
    </row>
    <row r="163" spans="1:14" x14ac:dyDescent="0.3">
      <c r="C163" s="91"/>
      <c r="D163" s="91"/>
      <c r="E163" s="91"/>
      <c r="F163" s="91"/>
      <c r="G163" s="91"/>
      <c r="H163" s="91"/>
      <c r="I163" s="91"/>
      <c r="J163" s="91"/>
      <c r="K163" s="91"/>
      <c r="L163" s="91"/>
      <c r="M163" s="91"/>
      <c r="N163" s="91"/>
    </row>
    <row r="164" spans="1:14" x14ac:dyDescent="0.3">
      <c r="C164" s="91"/>
      <c r="D164" s="91"/>
      <c r="E164" s="91"/>
      <c r="F164" s="91"/>
      <c r="G164" s="91"/>
      <c r="H164" s="91"/>
      <c r="I164" s="91"/>
      <c r="J164" s="91"/>
      <c r="K164" s="91"/>
      <c r="L164" s="91"/>
      <c r="M164" s="91"/>
      <c r="N164" s="91"/>
    </row>
    <row r="165" spans="1:14" x14ac:dyDescent="0.3">
      <c r="C165" s="91"/>
      <c r="D165" s="91"/>
      <c r="E165" s="91"/>
      <c r="F165" s="91"/>
      <c r="G165" s="91"/>
      <c r="H165" s="91"/>
      <c r="I165" s="91"/>
      <c r="J165" s="91"/>
      <c r="K165" s="91"/>
      <c r="L165" s="91"/>
      <c r="M165" s="91"/>
      <c r="N165" s="91"/>
    </row>
    <row r="168" spans="1:14" x14ac:dyDescent="0.3">
      <c r="A168" s="87"/>
      <c r="B168" s="126"/>
    </row>
    <row r="169" spans="1:14" x14ac:dyDescent="0.3">
      <c r="A169" s="87"/>
    </row>
    <row r="170" spans="1:14" x14ac:dyDescent="0.3">
      <c r="A170" s="87"/>
    </row>
    <row r="171" spans="1:14" x14ac:dyDescent="0.3">
      <c r="A171" s="87"/>
      <c r="B171" s="126"/>
    </row>
    <row r="172" spans="1:14" x14ac:dyDescent="0.3">
      <c r="A172" s="87"/>
      <c r="B172" s="126"/>
    </row>
    <row r="176" spans="1:14" x14ac:dyDescent="0.3">
      <c r="C176" s="91"/>
      <c r="D176" s="91"/>
      <c r="E176" s="91"/>
      <c r="F176" s="91"/>
      <c r="G176" s="91"/>
      <c r="H176" s="91"/>
      <c r="I176" s="91"/>
      <c r="J176" s="91"/>
      <c r="K176" s="91"/>
      <c r="L176" s="91"/>
      <c r="M176" s="91"/>
      <c r="N176" s="91"/>
    </row>
    <row r="177" spans="3:14" x14ac:dyDescent="0.3">
      <c r="C177" s="91"/>
      <c r="D177" s="91"/>
      <c r="E177" s="91"/>
      <c r="F177" s="91"/>
      <c r="G177" s="91"/>
      <c r="H177" s="91"/>
      <c r="I177" s="91"/>
      <c r="J177" s="91"/>
      <c r="K177" s="91"/>
      <c r="L177" s="91"/>
      <c r="M177" s="91"/>
      <c r="N177" s="91"/>
    </row>
    <row r="178" spans="3:14" x14ac:dyDescent="0.3">
      <c r="C178" s="91"/>
      <c r="D178" s="91"/>
      <c r="E178" s="91"/>
      <c r="F178" s="91"/>
      <c r="G178" s="91"/>
      <c r="H178" s="91"/>
      <c r="I178" s="91"/>
      <c r="J178" s="91"/>
      <c r="K178" s="91"/>
      <c r="L178" s="91"/>
      <c r="M178" s="91"/>
      <c r="N178" s="91"/>
    </row>
    <row r="179" spans="3:14" x14ac:dyDescent="0.3">
      <c r="C179" s="91"/>
      <c r="D179" s="91"/>
      <c r="E179" s="91"/>
      <c r="F179" s="91"/>
      <c r="G179" s="91"/>
      <c r="H179" s="91"/>
      <c r="I179" s="91"/>
      <c r="J179" s="91"/>
      <c r="K179" s="91"/>
      <c r="L179" s="91"/>
      <c r="M179" s="91"/>
      <c r="N179" s="91"/>
    </row>
    <row r="180" spans="3:14" x14ac:dyDescent="0.3">
      <c r="C180" s="91"/>
      <c r="D180" s="91"/>
      <c r="E180" s="91"/>
      <c r="F180" s="91"/>
      <c r="G180" s="91"/>
      <c r="H180" s="91"/>
      <c r="I180" s="91"/>
      <c r="J180" s="91"/>
      <c r="K180" s="91"/>
      <c r="L180" s="91"/>
      <c r="M180" s="91"/>
      <c r="N180" s="91"/>
    </row>
    <row r="181" spans="3:14" x14ac:dyDescent="0.3">
      <c r="C181" s="91"/>
      <c r="D181" s="91"/>
      <c r="E181" s="91"/>
      <c r="F181" s="91"/>
      <c r="G181" s="91"/>
      <c r="H181" s="91"/>
      <c r="I181" s="91"/>
      <c r="J181" s="91"/>
      <c r="K181" s="91"/>
      <c r="L181" s="91"/>
      <c r="M181" s="91"/>
      <c r="N181" s="91"/>
    </row>
    <row r="182" spans="3:14" x14ac:dyDescent="0.3">
      <c r="C182" s="91"/>
      <c r="D182" s="91"/>
      <c r="E182" s="91"/>
      <c r="F182" s="91"/>
      <c r="G182" s="91"/>
      <c r="H182" s="91"/>
      <c r="I182" s="91"/>
      <c r="J182" s="91"/>
      <c r="K182" s="91"/>
      <c r="L182" s="91"/>
      <c r="M182" s="91"/>
      <c r="N182" s="91"/>
    </row>
    <row r="183" spans="3:14" x14ac:dyDescent="0.3">
      <c r="C183" s="91"/>
      <c r="D183" s="91"/>
      <c r="E183" s="91"/>
      <c r="F183" s="91"/>
      <c r="G183" s="91"/>
      <c r="H183" s="91"/>
      <c r="I183" s="91"/>
      <c r="J183" s="91"/>
      <c r="K183" s="91"/>
      <c r="L183" s="91"/>
      <c r="M183" s="91"/>
      <c r="N183" s="91"/>
    </row>
    <row r="184" spans="3:14" x14ac:dyDescent="0.3">
      <c r="C184" s="91"/>
      <c r="D184" s="91"/>
      <c r="E184" s="91"/>
      <c r="F184" s="91"/>
      <c r="G184" s="91"/>
      <c r="H184" s="91"/>
      <c r="I184" s="91"/>
      <c r="J184" s="91"/>
      <c r="K184" s="91"/>
      <c r="L184" s="91"/>
      <c r="M184" s="91"/>
      <c r="N184" s="91"/>
    </row>
    <row r="185" spans="3:14" x14ac:dyDescent="0.3">
      <c r="C185" s="91"/>
      <c r="D185" s="91"/>
      <c r="E185" s="91"/>
      <c r="F185" s="91"/>
      <c r="G185" s="91"/>
      <c r="H185" s="91"/>
      <c r="I185" s="91"/>
      <c r="J185" s="91"/>
      <c r="K185" s="91"/>
      <c r="L185" s="91"/>
      <c r="M185" s="91"/>
      <c r="N185" s="91"/>
    </row>
    <row r="186" spans="3:14" x14ac:dyDescent="0.3">
      <c r="C186" s="91"/>
      <c r="D186" s="91"/>
      <c r="E186" s="91"/>
      <c r="F186" s="91"/>
      <c r="G186" s="91"/>
      <c r="H186" s="91"/>
      <c r="I186" s="91"/>
      <c r="J186" s="91"/>
      <c r="K186" s="91"/>
      <c r="L186" s="91"/>
      <c r="M186" s="91"/>
      <c r="N186" s="91"/>
    </row>
    <row r="187" spans="3:14" x14ac:dyDescent="0.3">
      <c r="C187" s="91"/>
      <c r="D187" s="91"/>
      <c r="E187" s="91"/>
      <c r="F187" s="91"/>
      <c r="G187" s="91"/>
      <c r="H187" s="91"/>
      <c r="I187" s="91"/>
      <c r="J187" s="91"/>
      <c r="K187" s="91"/>
      <c r="L187" s="91"/>
      <c r="M187" s="91"/>
      <c r="N187" s="91"/>
    </row>
    <row r="188" spans="3:14" x14ac:dyDescent="0.3">
      <c r="C188" s="91"/>
      <c r="D188" s="91"/>
      <c r="E188" s="91"/>
      <c r="F188" s="91"/>
      <c r="G188" s="91"/>
      <c r="H188" s="91"/>
      <c r="I188" s="91"/>
      <c r="J188" s="91"/>
      <c r="K188" s="91"/>
      <c r="L188" s="91"/>
      <c r="M188" s="91"/>
      <c r="N188" s="91"/>
    </row>
    <row r="189" spans="3:14" x14ac:dyDescent="0.3">
      <c r="C189" s="91"/>
      <c r="D189" s="91"/>
      <c r="E189" s="91"/>
      <c r="F189" s="91"/>
      <c r="G189" s="91"/>
      <c r="H189" s="91"/>
      <c r="I189" s="91"/>
      <c r="J189" s="91"/>
      <c r="K189" s="91"/>
      <c r="L189" s="91"/>
      <c r="M189" s="91"/>
      <c r="N189" s="91"/>
    </row>
    <row r="190" spans="3:14" x14ac:dyDescent="0.3">
      <c r="C190" s="91"/>
      <c r="D190" s="91"/>
      <c r="E190" s="91"/>
      <c r="F190" s="91"/>
      <c r="G190" s="91"/>
      <c r="H190" s="91"/>
      <c r="I190" s="91"/>
      <c r="J190" s="91"/>
      <c r="K190" s="91"/>
      <c r="L190" s="91"/>
      <c r="M190" s="91"/>
      <c r="N190" s="91"/>
    </row>
    <row r="191" spans="3:14" x14ac:dyDescent="0.3">
      <c r="C191" s="91"/>
      <c r="D191" s="91"/>
      <c r="E191" s="91"/>
      <c r="F191" s="91"/>
      <c r="G191" s="91"/>
      <c r="H191" s="91"/>
      <c r="I191" s="91"/>
      <c r="J191" s="91"/>
      <c r="K191" s="91"/>
      <c r="L191" s="91"/>
      <c r="M191" s="91"/>
      <c r="N191" s="91"/>
    </row>
    <row r="192" spans="3:14" x14ac:dyDescent="0.3">
      <c r="C192" s="91"/>
      <c r="D192" s="91"/>
      <c r="E192" s="91"/>
      <c r="F192" s="91"/>
      <c r="G192" s="91"/>
      <c r="H192" s="91"/>
      <c r="I192" s="91"/>
      <c r="J192" s="91"/>
      <c r="K192" s="91"/>
      <c r="L192" s="91"/>
      <c r="M192" s="91"/>
      <c r="N192" s="91"/>
    </row>
    <row r="193" spans="3:14" x14ac:dyDescent="0.3">
      <c r="C193" s="91"/>
      <c r="D193" s="91"/>
      <c r="E193" s="91"/>
      <c r="F193" s="91"/>
      <c r="G193" s="91"/>
      <c r="H193" s="91"/>
      <c r="I193" s="91"/>
      <c r="J193" s="91"/>
      <c r="K193" s="91"/>
      <c r="L193" s="91"/>
      <c r="M193" s="91"/>
      <c r="N193" s="91"/>
    </row>
    <row r="194" spans="3:14" x14ac:dyDescent="0.3">
      <c r="C194" s="91"/>
      <c r="D194" s="91"/>
      <c r="E194" s="91"/>
      <c r="F194" s="91"/>
      <c r="G194" s="91"/>
      <c r="H194" s="91"/>
      <c r="I194" s="91"/>
      <c r="J194" s="91"/>
      <c r="K194" s="91"/>
      <c r="L194" s="91"/>
      <c r="M194" s="91"/>
      <c r="N194" s="91"/>
    </row>
    <row r="195" spans="3:14" x14ac:dyDescent="0.3">
      <c r="C195" s="91"/>
      <c r="D195" s="91"/>
      <c r="E195" s="91"/>
      <c r="F195" s="91"/>
      <c r="G195" s="91"/>
      <c r="H195" s="91"/>
      <c r="I195" s="91"/>
      <c r="J195" s="91"/>
      <c r="K195" s="91"/>
      <c r="L195" s="91"/>
      <c r="M195" s="91"/>
      <c r="N195" s="91"/>
    </row>
    <row r="196" spans="3:14" x14ac:dyDescent="0.3">
      <c r="C196" s="91"/>
      <c r="D196" s="91"/>
      <c r="E196" s="91"/>
      <c r="F196" s="91"/>
      <c r="G196" s="91"/>
      <c r="H196" s="91"/>
      <c r="I196" s="91"/>
      <c r="J196" s="91"/>
      <c r="K196" s="91"/>
      <c r="L196" s="91"/>
      <c r="M196" s="91"/>
      <c r="N196" s="91"/>
    </row>
    <row r="197" spans="3:14" x14ac:dyDescent="0.3">
      <c r="C197" s="91"/>
      <c r="D197" s="91"/>
      <c r="E197" s="91"/>
      <c r="F197" s="91"/>
      <c r="G197" s="91"/>
      <c r="H197" s="91"/>
      <c r="I197" s="91"/>
      <c r="J197" s="91"/>
      <c r="K197" s="91"/>
      <c r="L197" s="91"/>
      <c r="M197" s="91"/>
      <c r="N197" s="91"/>
    </row>
    <row r="198" spans="3:14" x14ac:dyDescent="0.3">
      <c r="C198" s="91"/>
      <c r="D198" s="91"/>
      <c r="E198" s="91"/>
      <c r="F198" s="91"/>
      <c r="G198" s="91"/>
      <c r="H198" s="91"/>
      <c r="I198" s="91"/>
      <c r="J198" s="91"/>
      <c r="K198" s="91"/>
      <c r="L198" s="91"/>
      <c r="M198" s="91"/>
      <c r="N198" s="91"/>
    </row>
    <row r="199" spans="3:14" x14ac:dyDescent="0.3">
      <c r="C199" s="91"/>
      <c r="D199" s="91"/>
      <c r="E199" s="91"/>
      <c r="F199" s="91"/>
      <c r="G199" s="91"/>
      <c r="H199" s="91"/>
      <c r="I199" s="91"/>
      <c r="J199" s="91"/>
      <c r="K199" s="91"/>
      <c r="L199" s="91"/>
      <c r="M199" s="91"/>
      <c r="N199" s="91"/>
    </row>
    <row r="200" spans="3:14" x14ac:dyDescent="0.3">
      <c r="C200" s="91"/>
      <c r="D200" s="91"/>
      <c r="E200" s="91"/>
      <c r="F200" s="91"/>
      <c r="G200" s="91"/>
      <c r="H200" s="91"/>
      <c r="I200" s="91"/>
      <c r="J200" s="91"/>
      <c r="K200" s="91"/>
      <c r="L200" s="91"/>
      <c r="M200" s="91"/>
      <c r="N200" s="91"/>
    </row>
    <row r="201" spans="3:14" x14ac:dyDescent="0.3">
      <c r="C201" s="91"/>
      <c r="D201" s="91"/>
      <c r="E201" s="91"/>
      <c r="F201" s="91"/>
      <c r="G201" s="91"/>
      <c r="H201" s="91"/>
      <c r="I201" s="91"/>
      <c r="J201" s="91"/>
      <c r="K201" s="91"/>
      <c r="L201" s="91"/>
      <c r="M201" s="91"/>
      <c r="N201" s="91"/>
    </row>
    <row r="202" spans="3:14" x14ac:dyDescent="0.3">
      <c r="C202" s="91"/>
      <c r="D202" s="91"/>
      <c r="E202" s="91"/>
      <c r="F202" s="91"/>
      <c r="G202" s="91"/>
      <c r="H202" s="91"/>
      <c r="I202" s="91"/>
      <c r="J202" s="91"/>
      <c r="K202" s="91"/>
      <c r="L202" s="91"/>
      <c r="M202" s="91"/>
      <c r="N202" s="91"/>
    </row>
    <row r="203" spans="3:14" x14ac:dyDescent="0.3">
      <c r="C203" s="91"/>
      <c r="D203" s="91"/>
      <c r="E203" s="91"/>
      <c r="F203" s="91"/>
      <c r="G203" s="91"/>
      <c r="H203" s="91"/>
      <c r="I203" s="91"/>
      <c r="J203" s="91"/>
      <c r="K203" s="91"/>
      <c r="L203" s="91"/>
      <c r="M203" s="91"/>
      <c r="N203" s="91"/>
    </row>
    <row r="204" spans="3:14" x14ac:dyDescent="0.3">
      <c r="C204" s="91"/>
      <c r="D204" s="91"/>
      <c r="E204" s="91"/>
      <c r="F204" s="91"/>
      <c r="G204" s="91"/>
      <c r="H204" s="91"/>
      <c r="I204" s="91"/>
      <c r="J204" s="91"/>
      <c r="K204" s="91"/>
      <c r="L204" s="91"/>
      <c r="M204" s="91"/>
      <c r="N204" s="91"/>
    </row>
    <row r="205" spans="3:14" x14ac:dyDescent="0.3">
      <c r="C205" s="91"/>
      <c r="D205" s="91"/>
      <c r="E205" s="91"/>
      <c r="F205" s="91"/>
      <c r="G205" s="91"/>
      <c r="H205" s="91"/>
      <c r="I205" s="91"/>
      <c r="J205" s="91"/>
      <c r="K205" s="91"/>
      <c r="L205" s="91"/>
      <c r="M205" s="91"/>
      <c r="N205" s="91"/>
    </row>
    <row r="206" spans="3:14" x14ac:dyDescent="0.3">
      <c r="C206" s="91"/>
      <c r="D206" s="91"/>
      <c r="E206" s="91"/>
      <c r="F206" s="91"/>
      <c r="G206" s="91"/>
      <c r="H206" s="91"/>
      <c r="I206" s="91"/>
      <c r="J206" s="91"/>
      <c r="K206" s="91"/>
      <c r="L206" s="91"/>
      <c r="M206" s="91"/>
      <c r="N206" s="91"/>
    </row>
    <row r="207" spans="3:14" x14ac:dyDescent="0.3">
      <c r="C207" s="91"/>
      <c r="D207" s="91"/>
      <c r="E207" s="91"/>
      <c r="F207" s="91"/>
      <c r="G207" s="91"/>
      <c r="H207" s="91"/>
      <c r="I207" s="91"/>
      <c r="J207" s="91"/>
      <c r="K207" s="91"/>
      <c r="L207" s="91"/>
      <c r="M207" s="91"/>
      <c r="N207" s="91"/>
    </row>
    <row r="208" spans="3:14" x14ac:dyDescent="0.3">
      <c r="C208" s="91"/>
      <c r="D208" s="91"/>
      <c r="E208" s="91"/>
      <c r="F208" s="91"/>
      <c r="G208" s="91"/>
      <c r="H208" s="91"/>
      <c r="I208" s="91"/>
      <c r="J208" s="91"/>
      <c r="K208" s="91"/>
      <c r="L208" s="91"/>
      <c r="M208" s="91"/>
      <c r="N208" s="91"/>
    </row>
    <row r="209" spans="3:14" x14ac:dyDescent="0.3">
      <c r="C209" s="91"/>
      <c r="D209" s="91"/>
      <c r="E209" s="91"/>
      <c r="F209" s="91"/>
      <c r="G209" s="91"/>
      <c r="H209" s="91"/>
      <c r="I209" s="91"/>
      <c r="J209" s="91"/>
      <c r="K209" s="91"/>
      <c r="L209" s="91"/>
      <c r="M209" s="91"/>
      <c r="N209" s="91"/>
    </row>
    <row r="210" spans="3:14" x14ac:dyDescent="0.3">
      <c r="C210" s="91"/>
      <c r="D210" s="91"/>
      <c r="E210" s="91"/>
      <c r="F210" s="91"/>
      <c r="G210" s="91"/>
      <c r="H210" s="91"/>
      <c r="I210" s="91"/>
      <c r="J210" s="91"/>
      <c r="K210" s="91"/>
      <c r="L210" s="91"/>
      <c r="M210" s="91"/>
      <c r="N210" s="91"/>
    </row>
    <row r="211" spans="3:14" x14ac:dyDescent="0.3">
      <c r="C211" s="91"/>
      <c r="D211" s="91"/>
      <c r="E211" s="91"/>
      <c r="F211" s="91"/>
      <c r="G211" s="91"/>
      <c r="H211" s="91"/>
      <c r="I211" s="91"/>
      <c r="J211" s="91"/>
      <c r="K211" s="91"/>
      <c r="L211" s="91"/>
      <c r="M211" s="91"/>
      <c r="N211" s="91"/>
    </row>
    <row r="212" spans="3:14" x14ac:dyDescent="0.3">
      <c r="C212" s="91"/>
      <c r="D212" s="91"/>
      <c r="E212" s="91"/>
      <c r="F212" s="91"/>
      <c r="G212" s="91"/>
      <c r="H212" s="91"/>
      <c r="I212" s="91"/>
      <c r="J212" s="91"/>
      <c r="K212" s="91"/>
      <c r="L212" s="91"/>
      <c r="M212" s="91"/>
      <c r="N212" s="91"/>
    </row>
    <row r="213" spans="3:14" x14ac:dyDescent="0.3">
      <c r="C213" s="91"/>
      <c r="D213" s="91"/>
      <c r="E213" s="91"/>
      <c r="F213" s="91"/>
      <c r="G213" s="91"/>
      <c r="H213" s="91"/>
      <c r="I213" s="91"/>
      <c r="J213" s="91"/>
      <c r="K213" s="91"/>
      <c r="L213" s="91"/>
      <c r="M213" s="91"/>
      <c r="N213" s="91"/>
    </row>
    <row r="214" spans="3:14" x14ac:dyDescent="0.3">
      <c r="C214" s="91"/>
      <c r="D214" s="91"/>
      <c r="E214" s="91"/>
      <c r="F214" s="91"/>
      <c r="G214" s="91"/>
      <c r="H214" s="91"/>
      <c r="I214" s="91"/>
      <c r="J214" s="91"/>
      <c r="K214" s="91"/>
      <c r="L214" s="91"/>
      <c r="M214" s="91"/>
      <c r="N214" s="91"/>
    </row>
    <row r="215" spans="3:14" x14ac:dyDescent="0.3">
      <c r="C215" s="91"/>
      <c r="D215" s="91"/>
      <c r="E215" s="91"/>
      <c r="F215" s="91"/>
      <c r="G215" s="91"/>
      <c r="H215" s="91"/>
      <c r="I215" s="91"/>
      <c r="J215" s="91"/>
      <c r="K215" s="91"/>
      <c r="L215" s="91"/>
      <c r="M215" s="91"/>
      <c r="N215" s="91"/>
    </row>
    <row r="216" spans="3:14" x14ac:dyDescent="0.3">
      <c r="C216" s="91"/>
      <c r="D216" s="91"/>
      <c r="E216" s="91"/>
      <c r="F216" s="91"/>
      <c r="G216" s="91"/>
      <c r="H216" s="91"/>
      <c r="I216" s="91"/>
      <c r="J216" s="91"/>
      <c r="K216" s="91"/>
      <c r="L216" s="91"/>
      <c r="M216" s="91"/>
      <c r="N216" s="91"/>
    </row>
    <row r="217" spans="3:14" x14ac:dyDescent="0.3">
      <c r="C217" s="91"/>
      <c r="D217" s="91"/>
      <c r="E217" s="91"/>
      <c r="F217" s="91"/>
      <c r="G217" s="91"/>
      <c r="H217" s="91"/>
      <c r="I217" s="91"/>
      <c r="J217" s="91"/>
      <c r="K217" s="91"/>
      <c r="L217" s="91"/>
      <c r="M217" s="91"/>
      <c r="N217" s="91"/>
    </row>
    <row r="218" spans="3:14" x14ac:dyDescent="0.3">
      <c r="C218" s="91"/>
      <c r="D218" s="91"/>
      <c r="E218" s="91"/>
      <c r="F218" s="91"/>
      <c r="G218" s="91"/>
      <c r="H218" s="91"/>
      <c r="I218" s="91"/>
      <c r="J218" s="91"/>
      <c r="K218" s="91"/>
      <c r="L218" s="91"/>
      <c r="M218" s="91"/>
      <c r="N218" s="91"/>
    </row>
    <row r="219" spans="3:14" x14ac:dyDescent="0.3">
      <c r="C219" s="91"/>
      <c r="D219" s="91"/>
      <c r="E219" s="91"/>
      <c r="F219" s="91"/>
      <c r="G219" s="91"/>
      <c r="H219" s="91"/>
      <c r="I219" s="91"/>
      <c r="J219" s="91"/>
      <c r="K219" s="91"/>
      <c r="L219" s="91"/>
      <c r="M219" s="91"/>
      <c r="N219" s="91"/>
    </row>
    <row r="220" spans="3:14" x14ac:dyDescent="0.3">
      <c r="C220" s="91"/>
      <c r="D220" s="91"/>
      <c r="E220" s="91"/>
      <c r="F220" s="91"/>
      <c r="G220" s="91"/>
      <c r="H220" s="91"/>
      <c r="I220" s="91"/>
      <c r="J220" s="91"/>
      <c r="K220" s="91"/>
      <c r="L220" s="91"/>
      <c r="M220" s="91"/>
      <c r="N220" s="91"/>
    </row>
    <row r="221" spans="3:14" x14ac:dyDescent="0.3">
      <c r="C221" s="91"/>
      <c r="D221" s="91"/>
      <c r="E221" s="91"/>
      <c r="F221" s="91"/>
      <c r="G221" s="91"/>
      <c r="H221" s="91"/>
      <c r="I221" s="91"/>
      <c r="J221" s="91"/>
      <c r="K221" s="91"/>
      <c r="L221" s="91"/>
      <c r="M221" s="91"/>
      <c r="N221" s="91"/>
    </row>
    <row r="222" spans="3:14" x14ac:dyDescent="0.3">
      <c r="C222" s="91"/>
      <c r="D222" s="91"/>
      <c r="E222" s="91"/>
      <c r="F222" s="91"/>
      <c r="G222" s="91"/>
      <c r="H222" s="91"/>
      <c r="I222" s="91"/>
      <c r="J222" s="91"/>
      <c r="K222" s="91"/>
      <c r="L222" s="91"/>
      <c r="M222" s="91"/>
      <c r="N222" s="91"/>
    </row>
    <row r="223" spans="3:14" x14ac:dyDescent="0.3">
      <c r="C223" s="91"/>
      <c r="D223" s="91"/>
      <c r="E223" s="91"/>
      <c r="F223" s="91"/>
      <c r="G223" s="91"/>
      <c r="H223" s="91"/>
      <c r="I223" s="91"/>
      <c r="J223" s="91"/>
      <c r="K223" s="91"/>
      <c r="L223" s="91"/>
      <c r="M223" s="91"/>
      <c r="N223" s="91"/>
    </row>
    <row r="224" spans="3:14" x14ac:dyDescent="0.3">
      <c r="C224" s="91"/>
      <c r="D224" s="91"/>
      <c r="E224" s="91"/>
      <c r="F224" s="91"/>
      <c r="G224" s="91"/>
      <c r="H224" s="91"/>
      <c r="I224" s="91"/>
      <c r="J224" s="91"/>
      <c r="K224" s="91"/>
      <c r="L224" s="91"/>
      <c r="M224" s="91"/>
      <c r="N224" s="91"/>
    </row>
    <row r="225" spans="3:14" x14ac:dyDescent="0.3">
      <c r="C225" s="91"/>
      <c r="D225" s="91"/>
      <c r="E225" s="91"/>
      <c r="F225" s="91"/>
      <c r="G225" s="91"/>
      <c r="H225" s="91"/>
      <c r="I225" s="91"/>
      <c r="J225" s="91"/>
      <c r="K225" s="91"/>
      <c r="L225" s="91"/>
      <c r="M225" s="91"/>
      <c r="N225" s="91"/>
    </row>
    <row r="226" spans="3:14" x14ac:dyDescent="0.3">
      <c r="C226" s="91"/>
      <c r="D226" s="91"/>
      <c r="E226" s="91"/>
      <c r="F226" s="91"/>
      <c r="G226" s="91"/>
      <c r="H226" s="91"/>
      <c r="I226" s="91"/>
      <c r="J226" s="91"/>
      <c r="K226" s="91"/>
      <c r="L226" s="91"/>
      <c r="M226" s="91"/>
      <c r="N226" s="91"/>
    </row>
    <row r="227" spans="3:14" x14ac:dyDescent="0.3">
      <c r="C227" s="91"/>
      <c r="D227" s="91"/>
      <c r="E227" s="91"/>
      <c r="F227" s="91"/>
      <c r="G227" s="91"/>
      <c r="H227" s="91"/>
      <c r="I227" s="91"/>
      <c r="J227" s="91"/>
      <c r="K227" s="91"/>
      <c r="L227" s="91"/>
      <c r="M227" s="91"/>
      <c r="N227" s="91"/>
    </row>
    <row r="228" spans="3:14" x14ac:dyDescent="0.3">
      <c r="C228" s="91"/>
      <c r="D228" s="91"/>
      <c r="E228" s="91"/>
      <c r="F228" s="91"/>
      <c r="G228" s="91"/>
      <c r="H228" s="91"/>
      <c r="I228" s="91"/>
      <c r="J228" s="91"/>
      <c r="K228" s="91"/>
      <c r="L228" s="91"/>
      <c r="M228" s="91"/>
      <c r="N228" s="91"/>
    </row>
    <row r="229" spans="3:14" x14ac:dyDescent="0.3">
      <c r="C229" s="91"/>
      <c r="D229" s="91"/>
      <c r="E229" s="91"/>
      <c r="F229" s="91"/>
      <c r="G229" s="91"/>
      <c r="H229" s="91"/>
      <c r="I229" s="91"/>
      <c r="J229" s="91"/>
      <c r="K229" s="91"/>
      <c r="L229" s="91"/>
      <c r="M229" s="91"/>
      <c r="N229" s="91"/>
    </row>
    <row r="230" spans="3:14" x14ac:dyDescent="0.3">
      <c r="C230" s="91"/>
      <c r="D230" s="91"/>
      <c r="E230" s="91"/>
      <c r="F230" s="91"/>
      <c r="G230" s="91"/>
      <c r="H230" s="91"/>
      <c r="I230" s="91"/>
      <c r="J230" s="91"/>
      <c r="K230" s="91"/>
      <c r="L230" s="91"/>
      <c r="M230" s="91"/>
      <c r="N230" s="91"/>
    </row>
    <row r="231" spans="3:14" x14ac:dyDescent="0.3">
      <c r="C231" s="91"/>
      <c r="D231" s="91"/>
      <c r="E231" s="91"/>
      <c r="F231" s="91"/>
      <c r="G231" s="91"/>
      <c r="H231" s="91"/>
      <c r="I231" s="91"/>
      <c r="J231" s="91"/>
      <c r="K231" s="91"/>
      <c r="L231" s="91"/>
      <c r="M231" s="91"/>
      <c r="N231" s="91"/>
    </row>
    <row r="232" spans="3:14" x14ac:dyDescent="0.3">
      <c r="C232" s="91"/>
      <c r="D232" s="91"/>
      <c r="E232" s="91"/>
      <c r="F232" s="91"/>
      <c r="G232" s="91"/>
      <c r="H232" s="91"/>
      <c r="I232" s="91"/>
      <c r="J232" s="91"/>
      <c r="K232" s="91"/>
      <c r="L232" s="91"/>
      <c r="M232" s="91"/>
      <c r="N232" s="91"/>
    </row>
    <row r="233" spans="3:14" x14ac:dyDescent="0.3">
      <c r="C233" s="91"/>
      <c r="D233" s="91"/>
      <c r="E233" s="91"/>
      <c r="F233" s="91"/>
      <c r="G233" s="91"/>
      <c r="H233" s="91"/>
      <c r="I233" s="91"/>
      <c r="J233" s="91"/>
      <c r="K233" s="91"/>
      <c r="L233" s="91"/>
      <c r="M233" s="91"/>
      <c r="N233" s="91"/>
    </row>
    <row r="234" spans="3:14" x14ac:dyDescent="0.3">
      <c r="C234" s="91"/>
      <c r="D234" s="91"/>
      <c r="E234" s="91"/>
      <c r="F234" s="91"/>
      <c r="G234" s="91"/>
      <c r="H234" s="91"/>
      <c r="I234" s="91"/>
      <c r="J234" s="91"/>
      <c r="K234" s="91"/>
      <c r="L234" s="91"/>
      <c r="M234" s="91"/>
      <c r="N234" s="91"/>
    </row>
    <row r="235" spans="3:14" x14ac:dyDescent="0.3">
      <c r="C235" s="91"/>
      <c r="D235" s="91"/>
      <c r="E235" s="91"/>
      <c r="F235" s="91"/>
      <c r="G235" s="91"/>
      <c r="H235" s="91"/>
      <c r="I235" s="91"/>
      <c r="J235" s="91"/>
      <c r="K235" s="91"/>
      <c r="L235" s="91"/>
      <c r="M235" s="91"/>
      <c r="N235" s="91"/>
    </row>
    <row r="236" spans="3:14" x14ac:dyDescent="0.3">
      <c r="C236" s="91"/>
      <c r="D236" s="91"/>
      <c r="E236" s="91"/>
      <c r="F236" s="91"/>
      <c r="G236" s="91"/>
      <c r="H236" s="91"/>
      <c r="I236" s="91"/>
      <c r="J236" s="91"/>
      <c r="K236" s="91"/>
      <c r="L236" s="91"/>
      <c r="M236" s="91"/>
      <c r="N236" s="91"/>
    </row>
    <row r="237" spans="3:14" x14ac:dyDescent="0.3">
      <c r="C237" s="91"/>
      <c r="D237" s="91"/>
      <c r="E237" s="91"/>
      <c r="F237" s="91"/>
      <c r="G237" s="91"/>
      <c r="H237" s="91"/>
      <c r="I237" s="91"/>
      <c r="J237" s="91"/>
      <c r="K237" s="91"/>
      <c r="L237" s="91"/>
      <c r="M237" s="91"/>
      <c r="N237" s="91"/>
    </row>
    <row r="238" spans="3:14" x14ac:dyDescent="0.3">
      <c r="C238" s="91"/>
      <c r="D238" s="91"/>
      <c r="E238" s="91"/>
      <c r="F238" s="91"/>
      <c r="G238" s="91"/>
      <c r="H238" s="91"/>
      <c r="I238" s="91"/>
      <c r="J238" s="91"/>
      <c r="K238" s="91"/>
      <c r="L238" s="91"/>
      <c r="M238" s="91"/>
      <c r="N238" s="91"/>
    </row>
    <row r="239" spans="3:14" x14ac:dyDescent="0.3">
      <c r="C239" s="91"/>
      <c r="D239" s="91"/>
      <c r="E239" s="91"/>
      <c r="F239" s="91"/>
      <c r="G239" s="91"/>
      <c r="H239" s="91"/>
      <c r="I239" s="91"/>
      <c r="J239" s="91"/>
      <c r="K239" s="91"/>
      <c r="L239" s="91"/>
      <c r="M239" s="91"/>
      <c r="N239" s="91"/>
    </row>
    <row r="240" spans="3:14" x14ac:dyDescent="0.3">
      <c r="C240" s="91"/>
      <c r="D240" s="91"/>
      <c r="E240" s="91"/>
      <c r="F240" s="91"/>
      <c r="G240" s="91"/>
      <c r="H240" s="91"/>
      <c r="I240" s="91"/>
      <c r="J240" s="91"/>
      <c r="K240" s="91"/>
      <c r="L240" s="91"/>
      <c r="M240" s="91"/>
      <c r="N240" s="91"/>
    </row>
    <row r="241" spans="3:14" x14ac:dyDescent="0.3">
      <c r="C241" s="91"/>
      <c r="D241" s="91"/>
      <c r="E241" s="91"/>
      <c r="F241" s="91"/>
      <c r="G241" s="91"/>
      <c r="H241" s="91"/>
      <c r="I241" s="91"/>
      <c r="J241" s="91"/>
      <c r="K241" s="91"/>
      <c r="L241" s="91"/>
      <c r="M241" s="91"/>
      <c r="N241" s="91"/>
    </row>
    <row r="242" spans="3:14" x14ac:dyDescent="0.3">
      <c r="C242" s="91"/>
      <c r="D242" s="91"/>
      <c r="E242" s="91"/>
      <c r="F242" s="91"/>
      <c r="G242" s="91"/>
      <c r="H242" s="91"/>
      <c r="I242" s="91"/>
      <c r="J242" s="91"/>
      <c r="K242" s="91"/>
      <c r="L242" s="91"/>
      <c r="M242" s="91"/>
      <c r="N242" s="91"/>
    </row>
    <row r="243" spans="3:14" x14ac:dyDescent="0.3">
      <c r="C243" s="91"/>
      <c r="D243" s="91"/>
      <c r="E243" s="91"/>
      <c r="F243" s="91"/>
      <c r="G243" s="91"/>
      <c r="H243" s="91"/>
      <c r="I243" s="91"/>
      <c r="J243" s="91"/>
      <c r="K243" s="91"/>
      <c r="L243" s="91"/>
      <c r="M243" s="91"/>
      <c r="N243" s="91"/>
    </row>
    <row r="244" spans="3:14" x14ac:dyDescent="0.3">
      <c r="C244" s="91"/>
      <c r="D244" s="91"/>
      <c r="E244" s="91"/>
      <c r="F244" s="91"/>
      <c r="G244" s="91"/>
      <c r="H244" s="91"/>
      <c r="I244" s="91"/>
      <c r="J244" s="91"/>
      <c r="K244" s="91"/>
      <c r="L244" s="91"/>
      <c r="M244" s="91"/>
      <c r="N244" s="91"/>
    </row>
    <row r="245" spans="3:14" x14ac:dyDescent="0.3">
      <c r="C245" s="91"/>
      <c r="D245" s="91"/>
      <c r="E245" s="91"/>
      <c r="F245" s="91"/>
      <c r="G245" s="91"/>
      <c r="H245" s="91"/>
      <c r="I245" s="91"/>
      <c r="J245" s="91"/>
      <c r="K245" s="91"/>
      <c r="L245" s="91"/>
      <c r="M245" s="91"/>
      <c r="N245" s="91"/>
    </row>
    <row r="246" spans="3:14" x14ac:dyDescent="0.3">
      <c r="C246" s="91"/>
      <c r="D246" s="91"/>
      <c r="E246" s="91"/>
      <c r="F246" s="91"/>
      <c r="G246" s="91"/>
      <c r="H246" s="91"/>
      <c r="I246" s="91"/>
      <c r="J246" s="91"/>
      <c r="K246" s="91"/>
      <c r="L246" s="91"/>
      <c r="M246" s="91"/>
      <c r="N246" s="91"/>
    </row>
    <row r="247" spans="3:14" x14ac:dyDescent="0.3">
      <c r="C247" s="91"/>
      <c r="D247" s="91"/>
      <c r="E247" s="91"/>
      <c r="F247" s="91"/>
      <c r="G247" s="91"/>
      <c r="H247" s="91"/>
      <c r="I247" s="91"/>
      <c r="J247" s="91"/>
      <c r="K247" s="91"/>
      <c r="L247" s="91"/>
      <c r="M247" s="91"/>
      <c r="N247" s="91"/>
    </row>
    <row r="248" spans="3:14" x14ac:dyDescent="0.3">
      <c r="C248" s="91"/>
      <c r="D248" s="91"/>
      <c r="E248" s="91"/>
      <c r="F248" s="91"/>
      <c r="G248" s="91"/>
      <c r="H248" s="91"/>
      <c r="I248" s="91"/>
      <c r="J248" s="91"/>
      <c r="K248" s="91"/>
      <c r="L248" s="91"/>
      <c r="M248" s="91"/>
      <c r="N248" s="91"/>
    </row>
    <row r="249" spans="3:14" x14ac:dyDescent="0.3">
      <c r="C249" s="91"/>
      <c r="D249" s="91"/>
      <c r="E249" s="91"/>
      <c r="F249" s="91"/>
      <c r="G249" s="91"/>
      <c r="H249" s="91"/>
      <c r="I249" s="91"/>
      <c r="J249" s="91"/>
      <c r="K249" s="91"/>
      <c r="L249" s="91"/>
      <c r="M249" s="91"/>
      <c r="N249" s="91"/>
    </row>
    <row r="250" spans="3:14" x14ac:dyDescent="0.3">
      <c r="C250" s="91"/>
      <c r="D250" s="91"/>
      <c r="E250" s="91"/>
      <c r="F250" s="91"/>
      <c r="G250" s="91"/>
      <c r="H250" s="91"/>
      <c r="I250" s="91"/>
      <c r="J250" s="91"/>
      <c r="K250" s="91"/>
      <c r="L250" s="91"/>
      <c r="M250" s="91"/>
      <c r="N250" s="91"/>
    </row>
    <row r="251" spans="3:14" x14ac:dyDescent="0.3">
      <c r="C251" s="91"/>
      <c r="D251" s="91"/>
      <c r="E251" s="91"/>
      <c r="F251" s="91"/>
      <c r="G251" s="91"/>
      <c r="H251" s="91"/>
      <c r="I251" s="91"/>
      <c r="J251" s="91"/>
      <c r="K251" s="91"/>
      <c r="L251" s="91"/>
      <c r="M251" s="91"/>
      <c r="N251" s="91"/>
    </row>
    <row r="252" spans="3:14" x14ac:dyDescent="0.3">
      <c r="C252" s="91"/>
      <c r="D252" s="91"/>
      <c r="E252" s="91"/>
      <c r="F252" s="91"/>
      <c r="G252" s="91"/>
      <c r="H252" s="91"/>
      <c r="I252" s="91"/>
      <c r="J252" s="91"/>
      <c r="K252" s="91"/>
      <c r="L252" s="91"/>
      <c r="M252" s="91"/>
      <c r="N252" s="91"/>
    </row>
    <row r="253" spans="3:14" x14ac:dyDescent="0.3">
      <c r="C253" s="91"/>
      <c r="D253" s="91"/>
      <c r="E253" s="91"/>
      <c r="F253" s="91"/>
      <c r="G253" s="91"/>
      <c r="H253" s="91"/>
      <c r="I253" s="91"/>
      <c r="J253" s="91"/>
      <c r="K253" s="91"/>
      <c r="L253" s="91"/>
      <c r="M253" s="91"/>
      <c r="N253" s="91"/>
    </row>
  </sheetData>
  <mergeCells count="32">
    <mergeCell ref="R143:R144"/>
    <mergeCell ref="S143:AC143"/>
    <mergeCell ref="AD143:AD144"/>
    <mergeCell ref="R91:AD91"/>
    <mergeCell ref="R92:R93"/>
    <mergeCell ref="S92:AC92"/>
    <mergeCell ref="AD92:AD93"/>
    <mergeCell ref="R108:AD108"/>
    <mergeCell ref="R109:R110"/>
    <mergeCell ref="S109:AC109"/>
    <mergeCell ref="AD109:AD110"/>
    <mergeCell ref="R125:AD125"/>
    <mergeCell ref="R126:R127"/>
    <mergeCell ref="S126:AC126"/>
    <mergeCell ref="AD126:AD127"/>
    <mergeCell ref="R142:AD142"/>
    <mergeCell ref="R75:R76"/>
    <mergeCell ref="S75:AC75"/>
    <mergeCell ref="AD75:AD76"/>
    <mergeCell ref="R7:AD7"/>
    <mergeCell ref="R8:R9"/>
    <mergeCell ref="S8:AC8"/>
    <mergeCell ref="AD8:AD9"/>
    <mergeCell ref="R40:AD40"/>
    <mergeCell ref="R41:R42"/>
    <mergeCell ref="S41:AC41"/>
    <mergeCell ref="AD41:AD42"/>
    <mergeCell ref="R57:AD57"/>
    <mergeCell ref="R58:R59"/>
    <mergeCell ref="S58:AC58"/>
    <mergeCell ref="AD58:AD59"/>
    <mergeCell ref="R74:AD7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53"/>
  <sheetViews>
    <sheetView zoomScale="55" zoomScaleNormal="55" workbookViewId="0"/>
  </sheetViews>
  <sheetFormatPr defaultColWidth="9.109375" defaultRowHeight="14.4" x14ac:dyDescent="0.3"/>
  <cols>
    <col min="1" max="1" width="19.88671875" style="88" bestFit="1" customWidth="1"/>
    <col min="2" max="2" width="24.33203125" style="88" bestFit="1" customWidth="1"/>
    <col min="3" max="17" width="9.109375" style="88"/>
    <col min="18" max="18" width="12.88671875" style="88" customWidth="1"/>
    <col min="19" max="30" width="11.5546875" style="88" customWidth="1"/>
    <col min="31" max="16384" width="9.109375" style="88"/>
  </cols>
  <sheetData>
    <row r="2" spans="2:31" ht="15" x14ac:dyDescent="0.25">
      <c r="B2" s="87" t="s">
        <v>70</v>
      </c>
      <c r="C2" s="87">
        <v>1</v>
      </c>
    </row>
    <row r="3" spans="2:31" ht="15" x14ac:dyDescent="0.25">
      <c r="B3" s="87" t="s">
        <v>71</v>
      </c>
      <c r="C3" s="87" t="s">
        <v>69</v>
      </c>
    </row>
    <row r="4" spans="2:31" ht="15" x14ac:dyDescent="0.25">
      <c r="B4" s="87" t="s">
        <v>79</v>
      </c>
      <c r="C4" s="89">
        <v>0</v>
      </c>
    </row>
    <row r="5" spans="2:31" ht="15" x14ac:dyDescent="0.25">
      <c r="B5" s="87" t="s">
        <v>72</v>
      </c>
      <c r="C5" s="89">
        <v>0</v>
      </c>
    </row>
    <row r="6" spans="2:31" ht="15" x14ac:dyDescent="0.25">
      <c r="B6" s="87" t="s">
        <v>88</v>
      </c>
      <c r="C6" s="89" t="s">
        <v>181</v>
      </c>
    </row>
    <row r="7" spans="2:31" ht="15" x14ac:dyDescent="0.25">
      <c r="R7" s="513" t="s">
        <v>666</v>
      </c>
      <c r="S7" s="513"/>
      <c r="T7" s="513"/>
      <c r="U7" s="513"/>
      <c r="V7" s="513"/>
      <c r="W7" s="513"/>
      <c r="X7" s="513"/>
      <c r="Y7" s="513"/>
      <c r="Z7" s="513"/>
      <c r="AA7" s="513"/>
      <c r="AB7" s="513"/>
      <c r="AC7" s="513"/>
      <c r="AD7" s="513"/>
    </row>
    <row r="8" spans="2:31" x14ac:dyDescent="0.3">
      <c r="B8" s="88" t="s">
        <v>167</v>
      </c>
      <c r="C8" s="88" t="s">
        <v>233</v>
      </c>
      <c r="R8" s="500" t="s">
        <v>660</v>
      </c>
      <c r="S8" s="501" t="s">
        <v>667</v>
      </c>
      <c r="T8" s="501"/>
      <c r="U8" s="501"/>
      <c r="V8" s="501"/>
      <c r="W8" s="501"/>
      <c r="X8" s="501"/>
      <c r="Y8" s="501"/>
      <c r="Z8" s="501"/>
      <c r="AA8" s="501"/>
      <c r="AB8" s="501"/>
      <c r="AC8" s="501"/>
      <c r="AD8" s="502" t="s">
        <v>168</v>
      </c>
    </row>
    <row r="9" spans="2:31" x14ac:dyDescent="0.3">
      <c r="B9" s="88" t="s">
        <v>235</v>
      </c>
      <c r="C9" s="88" t="s">
        <v>236</v>
      </c>
      <c r="D9" s="88" t="s">
        <v>237</v>
      </c>
      <c r="E9" s="88" t="s">
        <v>238</v>
      </c>
      <c r="F9" s="88" t="s">
        <v>239</v>
      </c>
      <c r="G9" s="88" t="s">
        <v>240</v>
      </c>
      <c r="H9" s="88" t="s">
        <v>241</v>
      </c>
      <c r="I9" s="88" t="s">
        <v>242</v>
      </c>
      <c r="J9" s="88" t="s">
        <v>243</v>
      </c>
      <c r="K9" s="88" t="s">
        <v>244</v>
      </c>
      <c r="L9" s="88" t="s">
        <v>245</v>
      </c>
      <c r="M9" s="88" t="s">
        <v>246</v>
      </c>
      <c r="N9" s="88" t="s">
        <v>136</v>
      </c>
      <c r="R9" s="500" t="s">
        <v>247</v>
      </c>
      <c r="S9" s="108">
        <v>0</v>
      </c>
      <c r="T9" s="108" t="s">
        <v>249</v>
      </c>
      <c r="U9" s="108" t="s">
        <v>250</v>
      </c>
      <c r="V9" s="108" t="s">
        <v>251</v>
      </c>
      <c r="W9" s="108" t="s">
        <v>252</v>
      </c>
      <c r="X9" s="108" t="s">
        <v>253</v>
      </c>
      <c r="Y9" s="108" t="s">
        <v>661</v>
      </c>
      <c r="Z9" s="108" t="s">
        <v>662</v>
      </c>
      <c r="AA9" s="108" t="s">
        <v>663</v>
      </c>
      <c r="AB9" s="108" t="s">
        <v>664</v>
      </c>
      <c r="AC9" s="108" t="s">
        <v>681</v>
      </c>
      <c r="AD9" s="502" t="s">
        <v>168</v>
      </c>
    </row>
    <row r="10" spans="2:31" x14ac:dyDescent="0.3">
      <c r="B10" s="88" t="s">
        <v>114</v>
      </c>
      <c r="C10" s="91">
        <v>1791</v>
      </c>
      <c r="D10" s="91">
        <v>866</v>
      </c>
      <c r="E10" s="91">
        <v>328</v>
      </c>
      <c r="F10" s="91">
        <v>427</v>
      </c>
      <c r="G10" s="91">
        <v>251</v>
      </c>
      <c r="H10" s="91">
        <v>375</v>
      </c>
      <c r="I10" s="91">
        <v>65</v>
      </c>
      <c r="J10" s="91">
        <v>39</v>
      </c>
      <c r="K10" s="91">
        <v>29</v>
      </c>
      <c r="L10" s="91">
        <v>11</v>
      </c>
      <c r="M10" s="91">
        <v>77</v>
      </c>
      <c r="N10" s="91">
        <v>4259</v>
      </c>
      <c r="R10" s="109" t="s">
        <v>115</v>
      </c>
      <c r="S10" s="110">
        <f>C10</f>
        <v>1791</v>
      </c>
      <c r="T10" s="110">
        <f t="shared" ref="T10:AD22" si="0">D10</f>
        <v>866</v>
      </c>
      <c r="U10" s="110">
        <f t="shared" si="0"/>
        <v>328</v>
      </c>
      <c r="V10" s="110">
        <f t="shared" si="0"/>
        <v>427</v>
      </c>
      <c r="W10" s="110">
        <f t="shared" si="0"/>
        <v>251</v>
      </c>
      <c r="X10" s="110">
        <f t="shared" si="0"/>
        <v>375</v>
      </c>
      <c r="Y10" s="110">
        <f t="shared" si="0"/>
        <v>65</v>
      </c>
      <c r="Z10" s="110">
        <f t="shared" si="0"/>
        <v>39</v>
      </c>
      <c r="AA10" s="110">
        <f t="shared" si="0"/>
        <v>29</v>
      </c>
      <c r="AB10" s="110">
        <f t="shared" si="0"/>
        <v>11</v>
      </c>
      <c r="AC10" s="110">
        <f t="shared" si="0"/>
        <v>77</v>
      </c>
      <c r="AD10" s="111">
        <f t="shared" si="0"/>
        <v>4259</v>
      </c>
      <c r="AE10" s="96"/>
    </row>
    <row r="11" spans="2:31" x14ac:dyDescent="0.3">
      <c r="B11" s="88" t="s">
        <v>259</v>
      </c>
      <c r="C11" s="91">
        <v>58091</v>
      </c>
      <c r="D11" s="91">
        <v>102445</v>
      </c>
      <c r="E11" s="91">
        <v>17377</v>
      </c>
      <c r="F11" s="91">
        <v>26469</v>
      </c>
      <c r="G11" s="91">
        <v>19907</v>
      </c>
      <c r="H11" s="91">
        <v>37268</v>
      </c>
      <c r="I11" s="91">
        <v>10726</v>
      </c>
      <c r="J11" s="91">
        <v>7611</v>
      </c>
      <c r="K11" s="91">
        <v>6275</v>
      </c>
      <c r="L11" s="91">
        <v>3127</v>
      </c>
      <c r="M11" s="91">
        <v>6619</v>
      </c>
      <c r="N11" s="91">
        <v>295915</v>
      </c>
      <c r="R11" s="416">
        <v>0</v>
      </c>
      <c r="S11" s="114">
        <f t="shared" ref="S11:S22" si="1">C11</f>
        <v>58091</v>
      </c>
      <c r="T11" s="114">
        <f t="shared" si="0"/>
        <v>102445</v>
      </c>
      <c r="U11" s="114">
        <f t="shared" si="0"/>
        <v>17377</v>
      </c>
      <c r="V11" s="114">
        <f t="shared" si="0"/>
        <v>26469</v>
      </c>
      <c r="W11" s="114">
        <f t="shared" si="0"/>
        <v>19907</v>
      </c>
      <c r="X11" s="114">
        <f t="shared" si="0"/>
        <v>37268</v>
      </c>
      <c r="Y11" s="114">
        <f t="shared" si="0"/>
        <v>10726</v>
      </c>
      <c r="Z11" s="114">
        <f t="shared" si="0"/>
        <v>7611</v>
      </c>
      <c r="AA11" s="114">
        <f t="shared" si="0"/>
        <v>6275</v>
      </c>
      <c r="AB11" s="114">
        <f t="shared" si="0"/>
        <v>3127</v>
      </c>
      <c r="AC11" s="114">
        <f t="shared" si="0"/>
        <v>6619</v>
      </c>
      <c r="AD11" s="115">
        <f t="shared" si="0"/>
        <v>295915</v>
      </c>
      <c r="AE11" s="96"/>
    </row>
    <row r="12" spans="2:31" x14ac:dyDescent="0.3">
      <c r="B12" s="88" t="s">
        <v>260</v>
      </c>
      <c r="C12" s="91">
        <v>30944</v>
      </c>
      <c r="D12" s="91">
        <v>209702</v>
      </c>
      <c r="E12" s="91">
        <v>117958</v>
      </c>
      <c r="F12" s="91">
        <v>158600</v>
      </c>
      <c r="G12" s="91">
        <v>93597</v>
      </c>
      <c r="H12" s="91">
        <v>147514</v>
      </c>
      <c r="I12" s="91">
        <v>34162</v>
      </c>
      <c r="J12" s="91">
        <v>20573</v>
      </c>
      <c r="K12" s="91">
        <v>13161</v>
      </c>
      <c r="L12" s="91">
        <v>4074</v>
      </c>
      <c r="M12" s="91">
        <v>3634</v>
      </c>
      <c r="N12" s="91">
        <v>833919</v>
      </c>
      <c r="R12" s="116" t="s">
        <v>261</v>
      </c>
      <c r="S12" s="117">
        <f t="shared" si="1"/>
        <v>30944</v>
      </c>
      <c r="T12" s="117">
        <f t="shared" si="0"/>
        <v>209702</v>
      </c>
      <c r="U12" s="117">
        <f t="shared" si="0"/>
        <v>117958</v>
      </c>
      <c r="V12" s="117">
        <f t="shared" si="0"/>
        <v>158600</v>
      </c>
      <c r="W12" s="117">
        <f t="shared" si="0"/>
        <v>93597</v>
      </c>
      <c r="X12" s="117">
        <f t="shared" si="0"/>
        <v>147514</v>
      </c>
      <c r="Y12" s="117">
        <f t="shared" si="0"/>
        <v>34162</v>
      </c>
      <c r="Z12" s="117">
        <f t="shared" si="0"/>
        <v>20573</v>
      </c>
      <c r="AA12" s="117">
        <f t="shared" si="0"/>
        <v>13161</v>
      </c>
      <c r="AB12" s="117">
        <f t="shared" si="0"/>
        <v>4074</v>
      </c>
      <c r="AC12" s="117">
        <f t="shared" si="0"/>
        <v>3634</v>
      </c>
      <c r="AD12" s="118">
        <f t="shared" si="0"/>
        <v>833919</v>
      </c>
    </row>
    <row r="13" spans="2:31" ht="15" x14ac:dyDescent="0.25">
      <c r="B13" s="88" t="s">
        <v>262</v>
      </c>
      <c r="C13" s="91">
        <v>366</v>
      </c>
      <c r="D13" s="91">
        <v>4684</v>
      </c>
      <c r="E13" s="91">
        <v>6008</v>
      </c>
      <c r="F13" s="91">
        <v>18955</v>
      </c>
      <c r="G13" s="91">
        <v>20573</v>
      </c>
      <c r="H13" s="91">
        <v>29408</v>
      </c>
      <c r="I13" s="91">
        <v>6353</v>
      </c>
      <c r="J13" s="91">
        <v>3966</v>
      </c>
      <c r="K13" s="91">
        <v>2822</v>
      </c>
      <c r="L13" s="91">
        <v>967</v>
      </c>
      <c r="M13" s="91">
        <v>840</v>
      </c>
      <c r="N13" s="91">
        <v>94942</v>
      </c>
      <c r="R13" s="113" t="s">
        <v>252</v>
      </c>
      <c r="S13" s="114">
        <f t="shared" si="1"/>
        <v>366</v>
      </c>
      <c r="T13" s="114">
        <f t="shared" si="0"/>
        <v>4684</v>
      </c>
      <c r="U13" s="114">
        <f t="shared" si="0"/>
        <v>6008</v>
      </c>
      <c r="V13" s="114">
        <f t="shared" si="0"/>
        <v>18955</v>
      </c>
      <c r="W13" s="114">
        <f t="shared" si="0"/>
        <v>20573</v>
      </c>
      <c r="X13" s="114">
        <f t="shared" si="0"/>
        <v>29408</v>
      </c>
      <c r="Y13" s="114">
        <f t="shared" si="0"/>
        <v>6353</v>
      </c>
      <c r="Z13" s="114">
        <f t="shared" si="0"/>
        <v>3966</v>
      </c>
      <c r="AA13" s="114">
        <f t="shared" si="0"/>
        <v>2822</v>
      </c>
      <c r="AB13" s="114">
        <f t="shared" si="0"/>
        <v>967</v>
      </c>
      <c r="AC13" s="114">
        <f t="shared" si="0"/>
        <v>840</v>
      </c>
      <c r="AD13" s="115">
        <f t="shared" si="0"/>
        <v>94942</v>
      </c>
    </row>
    <row r="14" spans="2:31" ht="15" x14ac:dyDescent="0.25">
      <c r="B14" s="88" t="s">
        <v>263</v>
      </c>
      <c r="C14" s="91">
        <v>184</v>
      </c>
      <c r="D14" s="91">
        <v>2404</v>
      </c>
      <c r="E14" s="91">
        <v>2339</v>
      </c>
      <c r="F14" s="91">
        <v>8890</v>
      </c>
      <c r="G14" s="91">
        <v>10121</v>
      </c>
      <c r="H14" s="91">
        <v>27239</v>
      </c>
      <c r="I14" s="91">
        <v>6700</v>
      </c>
      <c r="J14" s="91">
        <v>4094</v>
      </c>
      <c r="K14" s="91">
        <v>3094</v>
      </c>
      <c r="L14" s="91">
        <v>1169</v>
      </c>
      <c r="M14" s="91">
        <v>1070</v>
      </c>
      <c r="N14" s="91">
        <v>67304</v>
      </c>
      <c r="R14" s="116" t="s">
        <v>264</v>
      </c>
      <c r="S14" s="117">
        <f t="shared" si="1"/>
        <v>184</v>
      </c>
      <c r="T14" s="117">
        <f t="shared" si="0"/>
        <v>2404</v>
      </c>
      <c r="U14" s="117">
        <f t="shared" si="0"/>
        <v>2339</v>
      </c>
      <c r="V14" s="117">
        <f t="shared" si="0"/>
        <v>8890</v>
      </c>
      <c r="W14" s="117">
        <f t="shared" si="0"/>
        <v>10121</v>
      </c>
      <c r="X14" s="117">
        <f t="shared" si="0"/>
        <v>27239</v>
      </c>
      <c r="Y14" s="117">
        <f t="shared" si="0"/>
        <v>6700</v>
      </c>
      <c r="Z14" s="117">
        <f t="shared" si="0"/>
        <v>4094</v>
      </c>
      <c r="AA14" s="117">
        <f t="shared" si="0"/>
        <v>3094</v>
      </c>
      <c r="AB14" s="117">
        <f t="shared" si="0"/>
        <v>1169</v>
      </c>
      <c r="AC14" s="117">
        <f t="shared" si="0"/>
        <v>1070</v>
      </c>
      <c r="AD14" s="118">
        <f t="shared" si="0"/>
        <v>67304</v>
      </c>
    </row>
    <row r="15" spans="2:31" ht="15" x14ac:dyDescent="0.25">
      <c r="B15" s="88" t="s">
        <v>265</v>
      </c>
      <c r="C15" s="91">
        <v>120</v>
      </c>
      <c r="D15" s="91">
        <v>1322</v>
      </c>
      <c r="E15" s="91">
        <v>1071</v>
      </c>
      <c r="F15" s="91">
        <v>3610</v>
      </c>
      <c r="G15" s="91">
        <v>5272</v>
      </c>
      <c r="H15" s="91">
        <v>22158</v>
      </c>
      <c r="I15" s="91">
        <v>8567</v>
      </c>
      <c r="J15" s="91">
        <v>5585</v>
      </c>
      <c r="K15" s="91">
        <v>4091</v>
      </c>
      <c r="L15" s="91">
        <v>1634</v>
      </c>
      <c r="M15" s="91">
        <v>1767</v>
      </c>
      <c r="N15" s="91">
        <v>55197</v>
      </c>
      <c r="R15" s="113" t="s">
        <v>266</v>
      </c>
      <c r="S15" s="114">
        <f t="shared" si="1"/>
        <v>120</v>
      </c>
      <c r="T15" s="114">
        <f t="shared" si="0"/>
        <v>1322</v>
      </c>
      <c r="U15" s="114">
        <f t="shared" si="0"/>
        <v>1071</v>
      </c>
      <c r="V15" s="114">
        <f t="shared" si="0"/>
        <v>3610</v>
      </c>
      <c r="W15" s="114">
        <f t="shared" si="0"/>
        <v>5272</v>
      </c>
      <c r="X15" s="114">
        <f t="shared" si="0"/>
        <v>22158</v>
      </c>
      <c r="Y15" s="114">
        <f t="shared" si="0"/>
        <v>8567</v>
      </c>
      <c r="Z15" s="114">
        <f t="shared" si="0"/>
        <v>5585</v>
      </c>
      <c r="AA15" s="114">
        <f t="shared" si="0"/>
        <v>4091</v>
      </c>
      <c r="AB15" s="114">
        <f t="shared" si="0"/>
        <v>1634</v>
      </c>
      <c r="AC15" s="114">
        <f t="shared" si="0"/>
        <v>1767</v>
      </c>
      <c r="AD15" s="115">
        <f t="shared" si="0"/>
        <v>55197</v>
      </c>
    </row>
    <row r="16" spans="2:31" ht="15" x14ac:dyDescent="0.25">
      <c r="B16" s="88" t="s">
        <v>267</v>
      </c>
      <c r="C16" s="91">
        <v>45</v>
      </c>
      <c r="D16" s="91">
        <v>308</v>
      </c>
      <c r="E16" s="91">
        <v>268</v>
      </c>
      <c r="F16" s="91">
        <v>717</v>
      </c>
      <c r="G16" s="91">
        <v>1120</v>
      </c>
      <c r="H16" s="91">
        <v>5942</v>
      </c>
      <c r="I16" s="91">
        <v>4582</v>
      </c>
      <c r="J16" s="91">
        <v>3900</v>
      </c>
      <c r="K16" s="91">
        <v>3024</v>
      </c>
      <c r="L16" s="91">
        <v>1281</v>
      </c>
      <c r="M16" s="91">
        <v>1573</v>
      </c>
      <c r="N16" s="91">
        <v>22760</v>
      </c>
      <c r="R16" s="116" t="s">
        <v>661</v>
      </c>
      <c r="S16" s="117">
        <f t="shared" si="1"/>
        <v>45</v>
      </c>
      <c r="T16" s="117">
        <f t="shared" si="0"/>
        <v>308</v>
      </c>
      <c r="U16" s="117">
        <f t="shared" si="0"/>
        <v>268</v>
      </c>
      <c r="V16" s="117">
        <f t="shared" si="0"/>
        <v>717</v>
      </c>
      <c r="W16" s="117">
        <f t="shared" si="0"/>
        <v>1120</v>
      </c>
      <c r="X16" s="117">
        <f t="shared" si="0"/>
        <v>5942</v>
      </c>
      <c r="Y16" s="117">
        <f t="shared" si="0"/>
        <v>4582</v>
      </c>
      <c r="Z16" s="117">
        <f t="shared" si="0"/>
        <v>3900</v>
      </c>
      <c r="AA16" s="117">
        <f t="shared" si="0"/>
        <v>3024</v>
      </c>
      <c r="AB16" s="117">
        <f t="shared" si="0"/>
        <v>1281</v>
      </c>
      <c r="AC16" s="117">
        <f t="shared" si="0"/>
        <v>1573</v>
      </c>
      <c r="AD16" s="118">
        <f t="shared" si="0"/>
        <v>22760</v>
      </c>
    </row>
    <row r="17" spans="1:30" ht="15" x14ac:dyDescent="0.25">
      <c r="B17" s="88" t="s">
        <v>269</v>
      </c>
      <c r="C17" s="91">
        <v>24</v>
      </c>
      <c r="D17" s="91">
        <v>60</v>
      </c>
      <c r="E17" s="91">
        <v>93</v>
      </c>
      <c r="F17" s="91">
        <v>250</v>
      </c>
      <c r="G17" s="91">
        <v>304</v>
      </c>
      <c r="H17" s="91">
        <v>1839</v>
      </c>
      <c r="I17" s="91">
        <v>1616</v>
      </c>
      <c r="J17" s="91">
        <v>2388</v>
      </c>
      <c r="K17" s="91">
        <v>2549</v>
      </c>
      <c r="L17" s="91">
        <v>1192</v>
      </c>
      <c r="M17" s="91">
        <v>1705</v>
      </c>
      <c r="N17" s="91">
        <v>12020</v>
      </c>
      <c r="R17" s="113" t="s">
        <v>662</v>
      </c>
      <c r="S17" s="114">
        <f t="shared" si="1"/>
        <v>24</v>
      </c>
      <c r="T17" s="114">
        <f t="shared" si="0"/>
        <v>60</v>
      </c>
      <c r="U17" s="114">
        <f t="shared" si="0"/>
        <v>93</v>
      </c>
      <c r="V17" s="114">
        <f t="shared" si="0"/>
        <v>250</v>
      </c>
      <c r="W17" s="114">
        <f t="shared" si="0"/>
        <v>304</v>
      </c>
      <c r="X17" s="114">
        <f t="shared" si="0"/>
        <v>1839</v>
      </c>
      <c r="Y17" s="114">
        <f t="shared" si="0"/>
        <v>1616</v>
      </c>
      <c r="Z17" s="114">
        <f t="shared" si="0"/>
        <v>2388</v>
      </c>
      <c r="AA17" s="114">
        <f t="shared" si="0"/>
        <v>2549</v>
      </c>
      <c r="AB17" s="114">
        <f t="shared" si="0"/>
        <v>1192</v>
      </c>
      <c r="AC17" s="114">
        <f t="shared" si="0"/>
        <v>1705</v>
      </c>
      <c r="AD17" s="115">
        <f t="shared" si="0"/>
        <v>12020</v>
      </c>
    </row>
    <row r="18" spans="1:30" ht="15" x14ac:dyDescent="0.25">
      <c r="B18" s="88" t="s">
        <v>270</v>
      </c>
      <c r="C18" s="91">
        <v>20</v>
      </c>
      <c r="D18" s="91">
        <v>23</v>
      </c>
      <c r="E18" s="91">
        <v>17</v>
      </c>
      <c r="F18" s="91">
        <v>94</v>
      </c>
      <c r="G18" s="91">
        <v>95</v>
      </c>
      <c r="H18" s="91">
        <v>539</v>
      </c>
      <c r="I18" s="91">
        <v>488</v>
      </c>
      <c r="J18" s="91">
        <v>804</v>
      </c>
      <c r="K18" s="91">
        <v>1787</v>
      </c>
      <c r="L18" s="91">
        <v>1226</v>
      </c>
      <c r="M18" s="91">
        <v>2180</v>
      </c>
      <c r="N18" s="91">
        <v>7273</v>
      </c>
      <c r="R18" s="116" t="s">
        <v>663</v>
      </c>
      <c r="S18" s="117">
        <f t="shared" si="1"/>
        <v>20</v>
      </c>
      <c r="T18" s="117">
        <f t="shared" si="0"/>
        <v>23</v>
      </c>
      <c r="U18" s="117">
        <f t="shared" si="0"/>
        <v>17</v>
      </c>
      <c r="V18" s="117">
        <f t="shared" si="0"/>
        <v>94</v>
      </c>
      <c r="W18" s="117">
        <f t="shared" si="0"/>
        <v>95</v>
      </c>
      <c r="X18" s="117">
        <f t="shared" si="0"/>
        <v>539</v>
      </c>
      <c r="Y18" s="117">
        <f t="shared" si="0"/>
        <v>488</v>
      </c>
      <c r="Z18" s="117">
        <f t="shared" si="0"/>
        <v>804</v>
      </c>
      <c r="AA18" s="117">
        <f t="shared" si="0"/>
        <v>1787</v>
      </c>
      <c r="AB18" s="117">
        <f t="shared" si="0"/>
        <v>1226</v>
      </c>
      <c r="AC18" s="117">
        <f t="shared" si="0"/>
        <v>2180</v>
      </c>
      <c r="AD18" s="118">
        <f t="shared" si="0"/>
        <v>7273</v>
      </c>
    </row>
    <row r="19" spans="1:30" ht="15" x14ac:dyDescent="0.25">
      <c r="B19" s="88" t="s">
        <v>271</v>
      </c>
      <c r="C19" s="91">
        <v>14</v>
      </c>
      <c r="D19" s="91">
        <v>5</v>
      </c>
      <c r="E19" s="91">
        <v>6</v>
      </c>
      <c r="F19" s="91">
        <v>13</v>
      </c>
      <c r="G19" s="91">
        <v>12</v>
      </c>
      <c r="H19" s="91">
        <v>74</v>
      </c>
      <c r="I19" s="91">
        <v>77</v>
      </c>
      <c r="J19" s="91">
        <v>105</v>
      </c>
      <c r="K19" s="91">
        <v>324</v>
      </c>
      <c r="L19" s="91">
        <v>428</v>
      </c>
      <c r="M19" s="91">
        <v>1398</v>
      </c>
      <c r="N19" s="91">
        <v>2456</v>
      </c>
      <c r="R19" s="113" t="s">
        <v>664</v>
      </c>
      <c r="S19" s="114">
        <f t="shared" si="1"/>
        <v>14</v>
      </c>
      <c r="T19" s="114">
        <f t="shared" si="0"/>
        <v>5</v>
      </c>
      <c r="U19" s="114">
        <f t="shared" si="0"/>
        <v>6</v>
      </c>
      <c r="V19" s="114">
        <f t="shared" si="0"/>
        <v>13</v>
      </c>
      <c r="W19" s="114">
        <f t="shared" si="0"/>
        <v>12</v>
      </c>
      <c r="X19" s="114">
        <f t="shared" si="0"/>
        <v>74</v>
      </c>
      <c r="Y19" s="114">
        <f t="shared" si="0"/>
        <v>77</v>
      </c>
      <c r="Z19" s="114">
        <f t="shared" si="0"/>
        <v>105</v>
      </c>
      <c r="AA19" s="114">
        <f t="shared" si="0"/>
        <v>324</v>
      </c>
      <c r="AB19" s="114">
        <f t="shared" si="0"/>
        <v>428</v>
      </c>
      <c r="AC19" s="114">
        <f t="shared" si="0"/>
        <v>1398</v>
      </c>
      <c r="AD19" s="115">
        <f t="shared" si="0"/>
        <v>2456</v>
      </c>
    </row>
    <row r="20" spans="1:30" ht="15" x14ac:dyDescent="0.25">
      <c r="B20" s="88" t="s">
        <v>272</v>
      </c>
      <c r="C20" s="91">
        <v>11</v>
      </c>
      <c r="D20" s="91">
        <v>3</v>
      </c>
      <c r="E20" s="91">
        <v>1</v>
      </c>
      <c r="F20" s="91">
        <v>1</v>
      </c>
      <c r="G20" s="91">
        <v>3</v>
      </c>
      <c r="H20" s="91">
        <v>19</v>
      </c>
      <c r="I20" s="91">
        <v>17</v>
      </c>
      <c r="J20" s="91">
        <v>22</v>
      </c>
      <c r="K20" s="91">
        <v>69</v>
      </c>
      <c r="L20" s="91">
        <v>98</v>
      </c>
      <c r="M20" s="91">
        <v>938</v>
      </c>
      <c r="N20" s="91">
        <v>1182</v>
      </c>
      <c r="R20" s="116" t="s">
        <v>665</v>
      </c>
      <c r="S20" s="117">
        <f t="shared" si="1"/>
        <v>11</v>
      </c>
      <c r="T20" s="117">
        <f t="shared" si="0"/>
        <v>3</v>
      </c>
      <c r="U20" s="117">
        <f t="shared" si="0"/>
        <v>1</v>
      </c>
      <c r="V20" s="117">
        <f t="shared" si="0"/>
        <v>1</v>
      </c>
      <c r="W20" s="117">
        <f t="shared" si="0"/>
        <v>3</v>
      </c>
      <c r="X20" s="117">
        <f t="shared" si="0"/>
        <v>19</v>
      </c>
      <c r="Y20" s="117">
        <f t="shared" si="0"/>
        <v>17</v>
      </c>
      <c r="Z20" s="117">
        <f t="shared" si="0"/>
        <v>22</v>
      </c>
      <c r="AA20" s="117">
        <f t="shared" si="0"/>
        <v>69</v>
      </c>
      <c r="AB20" s="117">
        <f t="shared" si="0"/>
        <v>98</v>
      </c>
      <c r="AC20" s="117">
        <f t="shared" si="0"/>
        <v>938</v>
      </c>
      <c r="AD20" s="118">
        <f t="shared" si="0"/>
        <v>1182</v>
      </c>
    </row>
    <row r="21" spans="1:30" ht="15" x14ac:dyDescent="0.25">
      <c r="B21" s="88" t="s">
        <v>274</v>
      </c>
      <c r="C21" s="91">
        <v>17</v>
      </c>
      <c r="D21" s="91">
        <v>3</v>
      </c>
      <c r="E21" s="91"/>
      <c r="F21" s="91">
        <v>2</v>
      </c>
      <c r="G21" s="91"/>
      <c r="H21" s="91">
        <v>5</v>
      </c>
      <c r="I21" s="91">
        <v>7</v>
      </c>
      <c r="J21" s="91">
        <v>13</v>
      </c>
      <c r="K21" s="91">
        <v>16</v>
      </c>
      <c r="L21" s="91">
        <v>15</v>
      </c>
      <c r="M21" s="91">
        <v>1042</v>
      </c>
      <c r="N21" s="91">
        <v>1120</v>
      </c>
      <c r="R21" s="116" t="s">
        <v>680</v>
      </c>
      <c r="S21" s="117">
        <f t="shared" si="1"/>
        <v>17</v>
      </c>
      <c r="T21" s="117">
        <f t="shared" si="0"/>
        <v>3</v>
      </c>
      <c r="U21" s="117">
        <f t="shared" si="0"/>
        <v>0</v>
      </c>
      <c r="V21" s="117">
        <f t="shared" si="0"/>
        <v>2</v>
      </c>
      <c r="W21" s="117">
        <f t="shared" si="0"/>
        <v>0</v>
      </c>
      <c r="X21" s="117">
        <f t="shared" si="0"/>
        <v>5</v>
      </c>
      <c r="Y21" s="117">
        <f t="shared" si="0"/>
        <v>7</v>
      </c>
      <c r="Z21" s="117">
        <f t="shared" si="0"/>
        <v>13</v>
      </c>
      <c r="AA21" s="117">
        <f t="shared" si="0"/>
        <v>16</v>
      </c>
      <c r="AB21" s="117">
        <f t="shared" si="0"/>
        <v>15</v>
      </c>
      <c r="AC21" s="117">
        <f t="shared" si="0"/>
        <v>1042</v>
      </c>
      <c r="AD21" s="118">
        <f t="shared" si="0"/>
        <v>1120</v>
      </c>
    </row>
    <row r="22" spans="1:30" ht="15" x14ac:dyDescent="0.25">
      <c r="B22" s="88" t="s">
        <v>136</v>
      </c>
      <c r="C22" s="91">
        <v>91627</v>
      </c>
      <c r="D22" s="91">
        <v>321825</v>
      </c>
      <c r="E22" s="91">
        <v>145466</v>
      </c>
      <c r="F22" s="91">
        <v>218028</v>
      </c>
      <c r="G22" s="91">
        <v>151255</v>
      </c>
      <c r="H22" s="91">
        <v>272380</v>
      </c>
      <c r="I22" s="91">
        <v>73360</v>
      </c>
      <c r="J22" s="91">
        <v>49100</v>
      </c>
      <c r="K22" s="91">
        <v>37241</v>
      </c>
      <c r="L22" s="91">
        <v>15222</v>
      </c>
      <c r="M22" s="91">
        <v>22843</v>
      </c>
      <c r="N22" s="91">
        <v>1398347</v>
      </c>
      <c r="R22" s="119" t="s">
        <v>168</v>
      </c>
      <c r="S22" s="120">
        <f t="shared" si="1"/>
        <v>91627</v>
      </c>
      <c r="T22" s="120">
        <f t="shared" si="0"/>
        <v>321825</v>
      </c>
      <c r="U22" s="120">
        <f t="shared" si="0"/>
        <v>145466</v>
      </c>
      <c r="V22" s="120">
        <f t="shared" si="0"/>
        <v>218028</v>
      </c>
      <c r="W22" s="120">
        <f t="shared" si="0"/>
        <v>151255</v>
      </c>
      <c r="X22" s="120">
        <f t="shared" si="0"/>
        <v>272380</v>
      </c>
      <c r="Y22" s="120">
        <f t="shared" si="0"/>
        <v>73360</v>
      </c>
      <c r="Z22" s="120">
        <f t="shared" si="0"/>
        <v>49100</v>
      </c>
      <c r="AA22" s="120">
        <f t="shared" si="0"/>
        <v>37241</v>
      </c>
      <c r="AB22" s="120">
        <f t="shared" si="0"/>
        <v>15222</v>
      </c>
      <c r="AC22" s="120">
        <f t="shared" si="0"/>
        <v>22843</v>
      </c>
      <c r="AD22" s="120">
        <f t="shared" si="0"/>
        <v>1398347</v>
      </c>
    </row>
    <row r="25" spans="1:30" ht="15" x14ac:dyDescent="0.25">
      <c r="A25" s="87" t="s">
        <v>70</v>
      </c>
      <c r="B25" s="89">
        <v>1</v>
      </c>
    </row>
    <row r="26" spans="1:30" ht="15" x14ac:dyDescent="0.25">
      <c r="A26" s="87" t="s">
        <v>71</v>
      </c>
      <c r="B26" s="87" t="s">
        <v>69</v>
      </c>
    </row>
    <row r="27" spans="1:30" ht="15" x14ac:dyDescent="0.25">
      <c r="A27" s="87" t="s">
        <v>79</v>
      </c>
      <c r="B27" s="87">
        <v>0</v>
      </c>
    </row>
    <row r="28" spans="1:30" ht="15" x14ac:dyDescent="0.25">
      <c r="A28" s="87" t="s">
        <v>72</v>
      </c>
      <c r="B28" s="89">
        <v>0</v>
      </c>
    </row>
    <row r="29" spans="1:30" ht="15" x14ac:dyDescent="0.25">
      <c r="A29" s="87" t="s">
        <v>88</v>
      </c>
      <c r="B29" s="89" t="s">
        <v>181</v>
      </c>
    </row>
    <row r="31" spans="1:30" x14ac:dyDescent="0.3">
      <c r="A31" s="88" t="s">
        <v>167</v>
      </c>
      <c r="C31" s="88" t="s">
        <v>233</v>
      </c>
    </row>
    <row r="32" spans="1:30" x14ac:dyDescent="0.3">
      <c r="A32" s="88" t="s">
        <v>182</v>
      </c>
      <c r="B32" s="88" t="s">
        <v>235</v>
      </c>
      <c r="C32" s="88" t="s">
        <v>236</v>
      </c>
      <c r="D32" s="88" t="s">
        <v>237</v>
      </c>
      <c r="E32" s="88" t="s">
        <v>238</v>
      </c>
      <c r="F32" s="88" t="s">
        <v>239</v>
      </c>
      <c r="G32" s="88" t="s">
        <v>240</v>
      </c>
      <c r="H32" s="88" t="s">
        <v>241</v>
      </c>
      <c r="I32" s="88" t="s">
        <v>242</v>
      </c>
      <c r="J32" s="88" t="s">
        <v>243</v>
      </c>
      <c r="K32" s="88" t="s">
        <v>244</v>
      </c>
      <c r="L32" s="88" t="s">
        <v>245</v>
      </c>
      <c r="M32" s="88" t="s">
        <v>246</v>
      </c>
      <c r="N32" s="88" t="s">
        <v>136</v>
      </c>
    </row>
    <row r="33" spans="1:31" x14ac:dyDescent="0.3">
      <c r="A33" s="88" t="s">
        <v>276</v>
      </c>
      <c r="B33" s="88" t="s">
        <v>114</v>
      </c>
      <c r="C33" s="91">
        <v>1508</v>
      </c>
      <c r="D33" s="91">
        <v>800</v>
      </c>
      <c r="E33" s="91">
        <v>298</v>
      </c>
      <c r="F33" s="91">
        <v>351</v>
      </c>
      <c r="G33" s="91">
        <v>188</v>
      </c>
      <c r="H33" s="91">
        <v>251</v>
      </c>
      <c r="I33" s="91">
        <v>27</v>
      </c>
      <c r="J33" s="91">
        <v>16</v>
      </c>
      <c r="K33" s="91">
        <v>15</v>
      </c>
      <c r="L33" s="91">
        <v>5</v>
      </c>
      <c r="M33" s="91">
        <v>4</v>
      </c>
      <c r="N33" s="91">
        <v>3463</v>
      </c>
    </row>
    <row r="34" spans="1:31" x14ac:dyDescent="0.3">
      <c r="B34" s="88" t="s">
        <v>259</v>
      </c>
      <c r="C34" s="91">
        <v>33464</v>
      </c>
      <c r="D34" s="91">
        <v>90110</v>
      </c>
      <c r="E34" s="91">
        <v>14554</v>
      </c>
      <c r="F34" s="91">
        <v>20861</v>
      </c>
      <c r="G34" s="91">
        <v>13583</v>
      </c>
      <c r="H34" s="91">
        <v>19745</v>
      </c>
      <c r="I34" s="91">
        <v>4467</v>
      </c>
      <c r="J34" s="91">
        <v>2530</v>
      </c>
      <c r="K34" s="91">
        <v>1365</v>
      </c>
      <c r="L34" s="91">
        <v>329</v>
      </c>
      <c r="M34" s="91">
        <v>133</v>
      </c>
      <c r="N34" s="91">
        <v>201141</v>
      </c>
    </row>
    <row r="35" spans="1:31" x14ac:dyDescent="0.3">
      <c r="B35" s="88" t="s">
        <v>260</v>
      </c>
      <c r="C35" s="91">
        <v>24163</v>
      </c>
      <c r="D35" s="91">
        <v>190399</v>
      </c>
      <c r="E35" s="91">
        <v>107021</v>
      </c>
      <c r="F35" s="91">
        <v>134431</v>
      </c>
      <c r="G35" s="91">
        <v>67339</v>
      </c>
      <c r="H35" s="91">
        <v>82732</v>
      </c>
      <c r="I35" s="91">
        <v>14477</v>
      </c>
      <c r="J35" s="91">
        <v>7199</v>
      </c>
      <c r="K35" s="91">
        <v>3310</v>
      </c>
      <c r="L35" s="91">
        <v>623</v>
      </c>
      <c r="M35" s="91">
        <v>244</v>
      </c>
      <c r="N35" s="91">
        <v>631938</v>
      </c>
    </row>
    <row r="36" spans="1:31" x14ac:dyDescent="0.3">
      <c r="B36" s="88" t="s">
        <v>262</v>
      </c>
      <c r="C36" s="91">
        <v>266</v>
      </c>
      <c r="D36" s="91">
        <v>3999</v>
      </c>
      <c r="E36" s="91">
        <v>5314</v>
      </c>
      <c r="F36" s="91">
        <v>16291</v>
      </c>
      <c r="G36" s="91">
        <v>15306</v>
      </c>
      <c r="H36" s="91">
        <v>14542</v>
      </c>
      <c r="I36" s="91">
        <v>2223</v>
      </c>
      <c r="J36" s="91">
        <v>1273</v>
      </c>
      <c r="K36" s="91">
        <v>742</v>
      </c>
      <c r="L36" s="91">
        <v>153</v>
      </c>
      <c r="M36" s="91">
        <v>78</v>
      </c>
      <c r="N36" s="91">
        <v>60187</v>
      </c>
    </row>
    <row r="37" spans="1:31" x14ac:dyDescent="0.3">
      <c r="B37" s="88" t="s">
        <v>263</v>
      </c>
      <c r="C37" s="91">
        <v>127</v>
      </c>
      <c r="D37" s="91">
        <v>1933</v>
      </c>
      <c r="E37" s="91">
        <v>1948</v>
      </c>
      <c r="F37" s="91">
        <v>7348</v>
      </c>
      <c r="G37" s="91">
        <v>7015</v>
      </c>
      <c r="H37" s="91">
        <v>12814</v>
      </c>
      <c r="I37" s="91">
        <v>1997</v>
      </c>
      <c r="J37" s="91">
        <v>1071</v>
      </c>
      <c r="K37" s="91">
        <v>618</v>
      </c>
      <c r="L37" s="91">
        <v>203</v>
      </c>
      <c r="M37" s="91">
        <v>105</v>
      </c>
      <c r="N37" s="91">
        <v>35179</v>
      </c>
    </row>
    <row r="38" spans="1:31" x14ac:dyDescent="0.3">
      <c r="B38" s="88" t="s">
        <v>265</v>
      </c>
      <c r="C38" s="91">
        <v>63</v>
      </c>
      <c r="D38" s="91">
        <v>1010</v>
      </c>
      <c r="E38" s="91">
        <v>817</v>
      </c>
      <c r="F38" s="91">
        <v>2846</v>
      </c>
      <c r="G38" s="91">
        <v>3551</v>
      </c>
      <c r="H38" s="91">
        <v>9711</v>
      </c>
      <c r="I38" s="91">
        <v>2256</v>
      </c>
      <c r="J38" s="91">
        <v>1087</v>
      </c>
      <c r="K38" s="91">
        <v>610</v>
      </c>
      <c r="L38" s="91">
        <v>207</v>
      </c>
      <c r="M38" s="91">
        <v>137</v>
      </c>
      <c r="N38" s="91">
        <v>22295</v>
      </c>
    </row>
    <row r="39" spans="1:31" x14ac:dyDescent="0.3">
      <c r="B39" s="88" t="s">
        <v>267</v>
      </c>
      <c r="C39" s="91">
        <v>13</v>
      </c>
      <c r="D39" s="91">
        <v>199</v>
      </c>
      <c r="E39" s="91">
        <v>174</v>
      </c>
      <c r="F39" s="91">
        <v>478</v>
      </c>
      <c r="G39" s="91">
        <v>708</v>
      </c>
      <c r="H39" s="91">
        <v>2439</v>
      </c>
      <c r="I39" s="91">
        <v>1255</v>
      </c>
      <c r="J39" s="91">
        <v>694</v>
      </c>
      <c r="K39" s="91">
        <v>311</v>
      </c>
      <c r="L39" s="91">
        <v>91</v>
      </c>
      <c r="M39" s="91">
        <v>79</v>
      </c>
      <c r="N39" s="91">
        <v>6441</v>
      </c>
    </row>
    <row r="40" spans="1:31" x14ac:dyDescent="0.3">
      <c r="B40" s="88" t="s">
        <v>269</v>
      </c>
      <c r="C40" s="91">
        <v>1</v>
      </c>
      <c r="D40" s="91">
        <v>9</v>
      </c>
      <c r="E40" s="91">
        <v>10</v>
      </c>
      <c r="F40" s="91">
        <v>30</v>
      </c>
      <c r="G40" s="91">
        <v>37</v>
      </c>
      <c r="H40" s="91">
        <v>226</v>
      </c>
      <c r="I40" s="91">
        <v>146</v>
      </c>
      <c r="J40" s="91">
        <v>117</v>
      </c>
      <c r="K40" s="91">
        <v>56</v>
      </c>
      <c r="L40" s="91">
        <v>17</v>
      </c>
      <c r="M40" s="91">
        <v>11</v>
      </c>
      <c r="N40" s="91">
        <v>660</v>
      </c>
      <c r="R40" s="513" t="str">
        <f>CONCATENATE("2008 - Number of firms from  ",MID(A33,3,99))</f>
        <v>2008 - Number of firms from  indep 1-4</v>
      </c>
      <c r="S40" s="513"/>
      <c r="T40" s="513"/>
      <c r="U40" s="513"/>
      <c r="V40" s="513"/>
      <c r="W40" s="513"/>
      <c r="X40" s="513"/>
      <c r="Y40" s="513"/>
      <c r="Z40" s="513"/>
      <c r="AA40" s="513"/>
      <c r="AB40" s="513"/>
      <c r="AC40" s="513"/>
      <c r="AD40" s="513"/>
    </row>
    <row r="41" spans="1:31" x14ac:dyDescent="0.3">
      <c r="B41" s="88" t="s">
        <v>270</v>
      </c>
      <c r="C41" s="91"/>
      <c r="D41" s="91"/>
      <c r="E41" s="91">
        <v>3</v>
      </c>
      <c r="F41" s="91">
        <v>7</v>
      </c>
      <c r="G41" s="91">
        <v>11</v>
      </c>
      <c r="H41" s="91">
        <v>67</v>
      </c>
      <c r="I41" s="91">
        <v>43</v>
      </c>
      <c r="J41" s="91">
        <v>45</v>
      </c>
      <c r="K41" s="91">
        <v>65</v>
      </c>
      <c r="L41" s="91">
        <v>11</v>
      </c>
      <c r="M41" s="91">
        <v>18</v>
      </c>
      <c r="N41" s="91">
        <v>270</v>
      </c>
      <c r="R41" s="500" t="s">
        <v>90</v>
      </c>
      <c r="S41" s="501" t="s">
        <v>234</v>
      </c>
      <c r="T41" s="501"/>
      <c r="U41" s="501"/>
      <c r="V41" s="501"/>
      <c r="W41" s="501"/>
      <c r="X41" s="501"/>
      <c r="Y41" s="501"/>
      <c r="Z41" s="501"/>
      <c r="AA41" s="501"/>
      <c r="AB41" s="501"/>
      <c r="AC41" s="501"/>
      <c r="AD41" s="502" t="str">
        <f>MID($N$32,7,99)</f>
        <v>Total</v>
      </c>
    </row>
    <row r="42" spans="1:31" x14ac:dyDescent="0.3">
      <c r="B42" s="88" t="s">
        <v>271</v>
      </c>
      <c r="C42" s="91"/>
      <c r="D42" s="91">
        <v>1</v>
      </c>
      <c r="E42" s="91">
        <v>2</v>
      </c>
      <c r="F42" s="91"/>
      <c r="G42" s="91">
        <v>1</v>
      </c>
      <c r="H42" s="91">
        <v>3</v>
      </c>
      <c r="I42" s="91">
        <v>5</v>
      </c>
      <c r="J42" s="91">
        <v>6</v>
      </c>
      <c r="K42" s="91">
        <v>12</v>
      </c>
      <c r="L42" s="91">
        <v>7</v>
      </c>
      <c r="M42" s="91">
        <v>8</v>
      </c>
      <c r="N42" s="91">
        <v>45</v>
      </c>
      <c r="R42" s="500"/>
      <c r="S42" s="108" t="str">
        <f>MID($C$32,3,99)</f>
        <v>=0</v>
      </c>
      <c r="T42" s="108" t="str">
        <f>MID($D$32,3,99)</f>
        <v>&lt;10k</v>
      </c>
      <c r="U42" s="108" t="str">
        <f>MID($E$32,3,99)</f>
        <v>10-20k</v>
      </c>
      <c r="V42" s="108" t="str">
        <f>MID($F$32,3,99)</f>
        <v>20-50k</v>
      </c>
      <c r="W42" s="108" t="str">
        <f>MID($G$32,3,99)</f>
        <v>50-100k</v>
      </c>
      <c r="X42" s="108" t="str">
        <f>MID($H$32,3,99)</f>
        <v>100-500k</v>
      </c>
      <c r="Y42" s="108" t="str">
        <f>MID($I$32,3,99)</f>
        <v>500-1M</v>
      </c>
      <c r="Z42" s="108" t="str">
        <f>MID($J$32,3,99)</f>
        <v>1-2M</v>
      </c>
      <c r="AA42" s="108" t="str">
        <f>MID($K$32,3,99)</f>
        <v>2-5M</v>
      </c>
      <c r="AB42" s="108" t="str">
        <f>MID($L$32,3,99)</f>
        <v>5-10M</v>
      </c>
      <c r="AC42" s="108" t="str">
        <f>MID($M$32,3,99)</f>
        <v>10M&amp;+</v>
      </c>
      <c r="AD42" s="502"/>
    </row>
    <row r="43" spans="1:31" x14ac:dyDescent="0.3">
      <c r="B43" s="88" t="s">
        <v>272</v>
      </c>
      <c r="C43" s="91"/>
      <c r="D43" s="91"/>
      <c r="E43" s="91"/>
      <c r="F43" s="91"/>
      <c r="G43" s="91"/>
      <c r="H43" s="91">
        <v>2</v>
      </c>
      <c r="I43" s="91">
        <v>2</v>
      </c>
      <c r="J43" s="91"/>
      <c r="K43" s="91">
        <v>3</v>
      </c>
      <c r="L43" s="91">
        <v>1</v>
      </c>
      <c r="M43" s="91">
        <v>7</v>
      </c>
      <c r="N43" s="91">
        <v>15</v>
      </c>
      <c r="R43" s="109" t="s">
        <v>115</v>
      </c>
      <c r="S43" s="110">
        <f t="shared" ref="S43:AD54" si="2">C33</f>
        <v>1508</v>
      </c>
      <c r="T43" s="110">
        <f t="shared" si="2"/>
        <v>800</v>
      </c>
      <c r="U43" s="110">
        <f t="shared" si="2"/>
        <v>298</v>
      </c>
      <c r="V43" s="110">
        <f t="shared" si="2"/>
        <v>351</v>
      </c>
      <c r="W43" s="110">
        <f t="shared" si="2"/>
        <v>188</v>
      </c>
      <c r="X43" s="110">
        <f t="shared" si="2"/>
        <v>251</v>
      </c>
      <c r="Y43" s="110">
        <f t="shared" si="2"/>
        <v>27</v>
      </c>
      <c r="Z43" s="110">
        <f t="shared" si="2"/>
        <v>16</v>
      </c>
      <c r="AA43" s="110">
        <f t="shared" si="2"/>
        <v>15</v>
      </c>
      <c r="AB43" s="110">
        <f t="shared" si="2"/>
        <v>5</v>
      </c>
      <c r="AC43" s="110">
        <f t="shared" si="2"/>
        <v>4</v>
      </c>
      <c r="AD43" s="111">
        <f t="shared" si="2"/>
        <v>3463</v>
      </c>
      <c r="AE43" s="96"/>
    </row>
    <row r="44" spans="1:31" x14ac:dyDescent="0.3">
      <c r="B44" s="88" t="s">
        <v>274</v>
      </c>
      <c r="C44" s="91"/>
      <c r="D44" s="91"/>
      <c r="E44" s="91"/>
      <c r="F44" s="91"/>
      <c r="G44" s="91"/>
      <c r="H44" s="91"/>
      <c r="I44" s="91"/>
      <c r="J44" s="91"/>
      <c r="K44" s="91">
        <v>1</v>
      </c>
      <c r="L44" s="91"/>
      <c r="M44" s="91">
        <v>4</v>
      </c>
      <c r="N44" s="91">
        <v>5</v>
      </c>
      <c r="R44" s="113" t="s">
        <v>248</v>
      </c>
      <c r="S44" s="114">
        <f t="shared" si="2"/>
        <v>33464</v>
      </c>
      <c r="T44" s="114">
        <f t="shared" si="2"/>
        <v>90110</v>
      </c>
      <c r="U44" s="114">
        <f t="shared" si="2"/>
        <v>14554</v>
      </c>
      <c r="V44" s="114">
        <f t="shared" si="2"/>
        <v>20861</v>
      </c>
      <c r="W44" s="114">
        <f t="shared" si="2"/>
        <v>13583</v>
      </c>
      <c r="X44" s="114">
        <f t="shared" si="2"/>
        <v>19745</v>
      </c>
      <c r="Y44" s="114">
        <f t="shared" si="2"/>
        <v>4467</v>
      </c>
      <c r="Z44" s="114">
        <f t="shared" si="2"/>
        <v>2530</v>
      </c>
      <c r="AA44" s="114">
        <f t="shared" si="2"/>
        <v>1365</v>
      </c>
      <c r="AB44" s="114">
        <f t="shared" si="2"/>
        <v>329</v>
      </c>
      <c r="AC44" s="114">
        <f t="shared" si="2"/>
        <v>133</v>
      </c>
      <c r="AD44" s="115">
        <f t="shared" si="2"/>
        <v>201141</v>
      </c>
      <c r="AE44" s="96"/>
    </row>
    <row r="45" spans="1:31" x14ac:dyDescent="0.3">
      <c r="A45" s="88" t="s">
        <v>185</v>
      </c>
      <c r="B45" s="88" t="s">
        <v>114</v>
      </c>
      <c r="C45" s="91">
        <v>98</v>
      </c>
      <c r="D45" s="91">
        <v>40</v>
      </c>
      <c r="E45" s="91">
        <v>21</v>
      </c>
      <c r="F45" s="91">
        <v>52</v>
      </c>
      <c r="G45" s="91">
        <v>48</v>
      </c>
      <c r="H45" s="91">
        <v>88</v>
      </c>
      <c r="I45" s="91">
        <v>11</v>
      </c>
      <c r="J45" s="91">
        <v>9</v>
      </c>
      <c r="K45" s="91">
        <v>2</v>
      </c>
      <c r="L45" s="91">
        <v>2</v>
      </c>
      <c r="M45" s="91">
        <v>1</v>
      </c>
      <c r="N45" s="91">
        <v>372</v>
      </c>
      <c r="R45" s="116" t="s">
        <v>261</v>
      </c>
      <c r="S45" s="117">
        <f t="shared" si="2"/>
        <v>24163</v>
      </c>
      <c r="T45" s="117">
        <f t="shared" si="2"/>
        <v>190399</v>
      </c>
      <c r="U45" s="117">
        <f t="shared" si="2"/>
        <v>107021</v>
      </c>
      <c r="V45" s="117">
        <f t="shared" si="2"/>
        <v>134431</v>
      </c>
      <c r="W45" s="117">
        <f t="shared" si="2"/>
        <v>67339</v>
      </c>
      <c r="X45" s="117">
        <f t="shared" si="2"/>
        <v>82732</v>
      </c>
      <c r="Y45" s="117">
        <f t="shared" si="2"/>
        <v>14477</v>
      </c>
      <c r="Z45" s="117">
        <f t="shared" si="2"/>
        <v>7199</v>
      </c>
      <c r="AA45" s="117">
        <f t="shared" si="2"/>
        <v>3310</v>
      </c>
      <c r="AB45" s="117">
        <f t="shared" si="2"/>
        <v>623</v>
      </c>
      <c r="AC45" s="117">
        <f t="shared" si="2"/>
        <v>244</v>
      </c>
      <c r="AD45" s="118">
        <f t="shared" si="2"/>
        <v>631938</v>
      </c>
    </row>
    <row r="46" spans="1:31" x14ac:dyDescent="0.3">
      <c r="B46" s="88" t="s">
        <v>259</v>
      </c>
      <c r="C46" s="91">
        <v>1078</v>
      </c>
      <c r="D46" s="91">
        <v>1357</v>
      </c>
      <c r="E46" s="91">
        <v>895</v>
      </c>
      <c r="F46" s="91">
        <v>2516</v>
      </c>
      <c r="G46" s="91">
        <v>3282</v>
      </c>
      <c r="H46" s="91">
        <v>7858</v>
      </c>
      <c r="I46" s="91">
        <v>1651</v>
      </c>
      <c r="J46" s="91">
        <v>729</v>
      </c>
      <c r="K46" s="91">
        <v>332</v>
      </c>
      <c r="L46" s="91">
        <v>64</v>
      </c>
      <c r="M46" s="91">
        <v>29</v>
      </c>
      <c r="N46" s="91">
        <v>19791</v>
      </c>
      <c r="R46" s="113" t="s">
        <v>252</v>
      </c>
      <c r="S46" s="114">
        <f t="shared" si="2"/>
        <v>266</v>
      </c>
      <c r="T46" s="114">
        <f t="shared" si="2"/>
        <v>3999</v>
      </c>
      <c r="U46" s="114">
        <f t="shared" si="2"/>
        <v>5314</v>
      </c>
      <c r="V46" s="114">
        <f t="shared" si="2"/>
        <v>16291</v>
      </c>
      <c r="W46" s="114">
        <f t="shared" si="2"/>
        <v>15306</v>
      </c>
      <c r="X46" s="114">
        <f t="shared" si="2"/>
        <v>14542</v>
      </c>
      <c r="Y46" s="114">
        <f t="shared" si="2"/>
        <v>2223</v>
      </c>
      <c r="Z46" s="114">
        <f t="shared" si="2"/>
        <v>1273</v>
      </c>
      <c r="AA46" s="114">
        <f t="shared" si="2"/>
        <v>742</v>
      </c>
      <c r="AB46" s="114">
        <f t="shared" si="2"/>
        <v>153</v>
      </c>
      <c r="AC46" s="114">
        <f t="shared" si="2"/>
        <v>78</v>
      </c>
      <c r="AD46" s="115">
        <f t="shared" si="2"/>
        <v>60187</v>
      </c>
    </row>
    <row r="47" spans="1:31" x14ac:dyDescent="0.3">
      <c r="B47" s="88" t="s">
        <v>260</v>
      </c>
      <c r="C47" s="91">
        <v>1153</v>
      </c>
      <c r="D47" s="91">
        <v>8226</v>
      </c>
      <c r="E47" s="91">
        <v>6716</v>
      </c>
      <c r="F47" s="91">
        <v>16464</v>
      </c>
      <c r="G47" s="91">
        <v>18775</v>
      </c>
      <c r="H47" s="91">
        <v>41807</v>
      </c>
      <c r="I47" s="91">
        <v>8914</v>
      </c>
      <c r="J47" s="91">
        <v>4052</v>
      </c>
      <c r="K47" s="91">
        <v>1562</v>
      </c>
      <c r="L47" s="91">
        <v>232</v>
      </c>
      <c r="M47" s="91">
        <v>90</v>
      </c>
      <c r="N47" s="91">
        <v>107991</v>
      </c>
      <c r="R47" s="116" t="s">
        <v>264</v>
      </c>
      <c r="S47" s="117">
        <f t="shared" si="2"/>
        <v>127</v>
      </c>
      <c r="T47" s="117">
        <f t="shared" si="2"/>
        <v>1933</v>
      </c>
      <c r="U47" s="117">
        <f t="shared" si="2"/>
        <v>1948</v>
      </c>
      <c r="V47" s="117">
        <f t="shared" si="2"/>
        <v>7348</v>
      </c>
      <c r="W47" s="117">
        <f t="shared" si="2"/>
        <v>7015</v>
      </c>
      <c r="X47" s="117">
        <f t="shared" si="2"/>
        <v>12814</v>
      </c>
      <c r="Y47" s="117">
        <f t="shared" si="2"/>
        <v>1997</v>
      </c>
      <c r="Z47" s="117">
        <f t="shared" si="2"/>
        <v>1071</v>
      </c>
      <c r="AA47" s="117">
        <f t="shared" si="2"/>
        <v>618</v>
      </c>
      <c r="AB47" s="117">
        <f t="shared" si="2"/>
        <v>203</v>
      </c>
      <c r="AC47" s="117">
        <f t="shared" si="2"/>
        <v>105</v>
      </c>
      <c r="AD47" s="118">
        <f t="shared" si="2"/>
        <v>35179</v>
      </c>
    </row>
    <row r="48" spans="1:31" x14ac:dyDescent="0.3">
      <c r="B48" s="88" t="s">
        <v>262</v>
      </c>
      <c r="C48" s="91">
        <v>15</v>
      </c>
      <c r="D48" s="91">
        <v>298</v>
      </c>
      <c r="E48" s="91">
        <v>372</v>
      </c>
      <c r="F48" s="91">
        <v>1847</v>
      </c>
      <c r="G48" s="91">
        <v>3692</v>
      </c>
      <c r="H48" s="91">
        <v>9954</v>
      </c>
      <c r="I48" s="91">
        <v>1894</v>
      </c>
      <c r="J48" s="91">
        <v>801</v>
      </c>
      <c r="K48" s="91">
        <v>321</v>
      </c>
      <c r="L48" s="91">
        <v>53</v>
      </c>
      <c r="M48" s="91">
        <v>14</v>
      </c>
      <c r="N48" s="91">
        <v>19261</v>
      </c>
      <c r="R48" s="113" t="s">
        <v>266</v>
      </c>
      <c r="S48" s="114">
        <f t="shared" si="2"/>
        <v>63</v>
      </c>
      <c r="T48" s="114">
        <f t="shared" si="2"/>
        <v>1010</v>
      </c>
      <c r="U48" s="114">
        <f t="shared" si="2"/>
        <v>817</v>
      </c>
      <c r="V48" s="114">
        <f t="shared" si="2"/>
        <v>2846</v>
      </c>
      <c r="W48" s="114">
        <f t="shared" si="2"/>
        <v>3551</v>
      </c>
      <c r="X48" s="114">
        <f t="shared" si="2"/>
        <v>9711</v>
      </c>
      <c r="Y48" s="114">
        <f t="shared" si="2"/>
        <v>2256</v>
      </c>
      <c r="Z48" s="114">
        <f t="shared" si="2"/>
        <v>1087</v>
      </c>
      <c r="AA48" s="114">
        <f t="shared" si="2"/>
        <v>610</v>
      </c>
      <c r="AB48" s="114">
        <f t="shared" si="2"/>
        <v>207</v>
      </c>
      <c r="AC48" s="114">
        <f t="shared" si="2"/>
        <v>137</v>
      </c>
      <c r="AD48" s="115">
        <f t="shared" si="2"/>
        <v>22295</v>
      </c>
    </row>
    <row r="49" spans="1:31" x14ac:dyDescent="0.3">
      <c r="B49" s="88" t="s">
        <v>263</v>
      </c>
      <c r="C49" s="91">
        <v>13</v>
      </c>
      <c r="D49" s="91">
        <v>161</v>
      </c>
      <c r="E49" s="91">
        <v>205</v>
      </c>
      <c r="F49" s="91">
        <v>973</v>
      </c>
      <c r="G49" s="91">
        <v>2243</v>
      </c>
      <c r="H49" s="91">
        <v>9392</v>
      </c>
      <c r="I49" s="91">
        <v>2206</v>
      </c>
      <c r="J49" s="91">
        <v>894</v>
      </c>
      <c r="K49" s="91">
        <v>352</v>
      </c>
      <c r="L49" s="91">
        <v>59</v>
      </c>
      <c r="M49" s="91">
        <v>24</v>
      </c>
      <c r="N49" s="91">
        <v>16522</v>
      </c>
      <c r="R49" s="116" t="s">
        <v>268</v>
      </c>
      <c r="S49" s="117">
        <f t="shared" si="2"/>
        <v>13</v>
      </c>
      <c r="T49" s="117">
        <f t="shared" si="2"/>
        <v>199</v>
      </c>
      <c r="U49" s="117">
        <f t="shared" si="2"/>
        <v>174</v>
      </c>
      <c r="V49" s="117">
        <f t="shared" si="2"/>
        <v>478</v>
      </c>
      <c r="W49" s="117">
        <f t="shared" si="2"/>
        <v>708</v>
      </c>
      <c r="X49" s="117">
        <f t="shared" si="2"/>
        <v>2439</v>
      </c>
      <c r="Y49" s="117">
        <f t="shared" si="2"/>
        <v>1255</v>
      </c>
      <c r="Z49" s="117">
        <f t="shared" si="2"/>
        <v>694</v>
      </c>
      <c r="AA49" s="117">
        <f t="shared" si="2"/>
        <v>311</v>
      </c>
      <c r="AB49" s="117">
        <f t="shared" si="2"/>
        <v>91</v>
      </c>
      <c r="AC49" s="117">
        <f t="shared" si="2"/>
        <v>79</v>
      </c>
      <c r="AD49" s="118">
        <f t="shared" si="2"/>
        <v>6441</v>
      </c>
    </row>
    <row r="50" spans="1:31" x14ac:dyDescent="0.3">
      <c r="B50" s="88" t="s">
        <v>265</v>
      </c>
      <c r="C50" s="91">
        <v>8</v>
      </c>
      <c r="D50" s="91">
        <v>91</v>
      </c>
      <c r="E50" s="91">
        <v>108</v>
      </c>
      <c r="F50" s="91">
        <v>411</v>
      </c>
      <c r="G50" s="91">
        <v>1112</v>
      </c>
      <c r="H50" s="91">
        <v>7746</v>
      </c>
      <c r="I50" s="91">
        <v>3002</v>
      </c>
      <c r="J50" s="91">
        <v>1359</v>
      </c>
      <c r="K50" s="91">
        <v>525</v>
      </c>
      <c r="L50" s="91">
        <v>81</v>
      </c>
      <c r="M50" s="91">
        <v>42</v>
      </c>
      <c r="N50" s="91">
        <v>14485</v>
      </c>
      <c r="R50" s="113" t="s">
        <v>255</v>
      </c>
      <c r="S50" s="114">
        <f t="shared" si="2"/>
        <v>1</v>
      </c>
      <c r="T50" s="114">
        <f t="shared" si="2"/>
        <v>9</v>
      </c>
      <c r="U50" s="114">
        <f t="shared" si="2"/>
        <v>10</v>
      </c>
      <c r="V50" s="114">
        <f t="shared" si="2"/>
        <v>30</v>
      </c>
      <c r="W50" s="114">
        <f t="shared" si="2"/>
        <v>37</v>
      </c>
      <c r="X50" s="114">
        <f t="shared" si="2"/>
        <v>226</v>
      </c>
      <c r="Y50" s="114">
        <f t="shared" si="2"/>
        <v>146</v>
      </c>
      <c r="Z50" s="114">
        <f t="shared" si="2"/>
        <v>117</v>
      </c>
      <c r="AA50" s="114">
        <f t="shared" si="2"/>
        <v>56</v>
      </c>
      <c r="AB50" s="114">
        <f t="shared" si="2"/>
        <v>17</v>
      </c>
      <c r="AC50" s="114">
        <f t="shared" si="2"/>
        <v>11</v>
      </c>
      <c r="AD50" s="115">
        <f t="shared" si="2"/>
        <v>660</v>
      </c>
    </row>
    <row r="51" spans="1:31" x14ac:dyDescent="0.3">
      <c r="B51" s="88" t="s">
        <v>267</v>
      </c>
      <c r="C51" s="91">
        <v>2</v>
      </c>
      <c r="D51" s="91">
        <v>21</v>
      </c>
      <c r="E51" s="91">
        <v>17</v>
      </c>
      <c r="F51" s="91">
        <v>78</v>
      </c>
      <c r="G51" s="91">
        <v>187</v>
      </c>
      <c r="H51" s="91">
        <v>1964</v>
      </c>
      <c r="I51" s="91">
        <v>1478</v>
      </c>
      <c r="J51" s="91">
        <v>987</v>
      </c>
      <c r="K51" s="91">
        <v>396</v>
      </c>
      <c r="L51" s="91">
        <v>72</v>
      </c>
      <c r="M51" s="91">
        <v>34</v>
      </c>
      <c r="N51" s="91">
        <v>5236</v>
      </c>
      <c r="R51" s="116" t="s">
        <v>256</v>
      </c>
      <c r="S51" s="117">
        <f t="shared" si="2"/>
        <v>0</v>
      </c>
      <c r="T51" s="117">
        <f t="shared" si="2"/>
        <v>0</v>
      </c>
      <c r="U51" s="117">
        <f t="shared" si="2"/>
        <v>3</v>
      </c>
      <c r="V51" s="117">
        <f t="shared" si="2"/>
        <v>7</v>
      </c>
      <c r="W51" s="117">
        <f t="shared" si="2"/>
        <v>11</v>
      </c>
      <c r="X51" s="117">
        <f t="shared" si="2"/>
        <v>67</v>
      </c>
      <c r="Y51" s="117">
        <f t="shared" si="2"/>
        <v>43</v>
      </c>
      <c r="Z51" s="117">
        <f t="shared" si="2"/>
        <v>45</v>
      </c>
      <c r="AA51" s="117">
        <f t="shared" si="2"/>
        <v>65</v>
      </c>
      <c r="AB51" s="117">
        <f t="shared" si="2"/>
        <v>11</v>
      </c>
      <c r="AC51" s="117">
        <f t="shared" si="2"/>
        <v>18</v>
      </c>
      <c r="AD51" s="118">
        <f t="shared" si="2"/>
        <v>270</v>
      </c>
    </row>
    <row r="52" spans="1:31" x14ac:dyDescent="0.3">
      <c r="B52" s="88" t="s">
        <v>269</v>
      </c>
      <c r="C52" s="91"/>
      <c r="D52" s="91">
        <v>4</v>
      </c>
      <c r="E52" s="91">
        <v>6</v>
      </c>
      <c r="F52" s="91">
        <v>19</v>
      </c>
      <c r="G52" s="91">
        <v>44</v>
      </c>
      <c r="H52" s="91">
        <v>535</v>
      </c>
      <c r="I52" s="91">
        <v>485</v>
      </c>
      <c r="J52" s="91">
        <v>561</v>
      </c>
      <c r="K52" s="91">
        <v>420</v>
      </c>
      <c r="L52" s="91">
        <v>57</v>
      </c>
      <c r="M52" s="91">
        <v>35</v>
      </c>
      <c r="N52" s="91">
        <v>2166</v>
      </c>
      <c r="R52" s="113" t="s">
        <v>257</v>
      </c>
      <c r="S52" s="114">
        <f t="shared" si="2"/>
        <v>0</v>
      </c>
      <c r="T52" s="114">
        <f t="shared" si="2"/>
        <v>1</v>
      </c>
      <c r="U52" s="114">
        <f t="shared" si="2"/>
        <v>2</v>
      </c>
      <c r="V52" s="114">
        <f t="shared" si="2"/>
        <v>0</v>
      </c>
      <c r="W52" s="114">
        <f t="shared" si="2"/>
        <v>1</v>
      </c>
      <c r="X52" s="114">
        <f t="shared" si="2"/>
        <v>3</v>
      </c>
      <c r="Y52" s="114">
        <f t="shared" si="2"/>
        <v>5</v>
      </c>
      <c r="Z52" s="114">
        <f t="shared" si="2"/>
        <v>6</v>
      </c>
      <c r="AA52" s="114">
        <f t="shared" si="2"/>
        <v>12</v>
      </c>
      <c r="AB52" s="114">
        <f t="shared" si="2"/>
        <v>7</v>
      </c>
      <c r="AC52" s="114">
        <f t="shared" si="2"/>
        <v>8</v>
      </c>
      <c r="AD52" s="115">
        <f t="shared" si="2"/>
        <v>45</v>
      </c>
    </row>
    <row r="53" spans="1:31" x14ac:dyDescent="0.3">
      <c r="B53" s="88" t="s">
        <v>270</v>
      </c>
      <c r="C53" s="91"/>
      <c r="D53" s="91">
        <v>1</v>
      </c>
      <c r="E53" s="91"/>
      <c r="F53" s="91">
        <v>1</v>
      </c>
      <c r="G53" s="91">
        <v>13</v>
      </c>
      <c r="H53" s="91">
        <v>100</v>
      </c>
      <c r="I53" s="91">
        <v>115</v>
      </c>
      <c r="J53" s="91">
        <v>162</v>
      </c>
      <c r="K53" s="91">
        <v>265</v>
      </c>
      <c r="L53" s="91">
        <v>77</v>
      </c>
      <c r="M53" s="91">
        <v>41</v>
      </c>
      <c r="N53" s="91">
        <v>775</v>
      </c>
      <c r="R53" s="116" t="s">
        <v>273</v>
      </c>
      <c r="S53" s="117">
        <f t="shared" si="2"/>
        <v>0</v>
      </c>
      <c r="T53" s="117">
        <f t="shared" si="2"/>
        <v>0</v>
      </c>
      <c r="U53" s="117">
        <f t="shared" si="2"/>
        <v>0</v>
      </c>
      <c r="V53" s="117">
        <f t="shared" si="2"/>
        <v>0</v>
      </c>
      <c r="W53" s="117">
        <f t="shared" si="2"/>
        <v>0</v>
      </c>
      <c r="X53" s="117">
        <f t="shared" si="2"/>
        <v>2</v>
      </c>
      <c r="Y53" s="117">
        <f t="shared" si="2"/>
        <v>2</v>
      </c>
      <c r="Z53" s="117">
        <f t="shared" si="2"/>
        <v>0</v>
      </c>
      <c r="AA53" s="117">
        <f t="shared" si="2"/>
        <v>3</v>
      </c>
      <c r="AB53" s="117">
        <f t="shared" si="2"/>
        <v>1</v>
      </c>
      <c r="AC53" s="117">
        <f t="shared" si="2"/>
        <v>7</v>
      </c>
      <c r="AD53" s="118">
        <f t="shared" si="2"/>
        <v>15</v>
      </c>
    </row>
    <row r="54" spans="1:31" x14ac:dyDescent="0.3">
      <c r="B54" s="88" t="s">
        <v>271</v>
      </c>
      <c r="C54" s="91"/>
      <c r="D54" s="91"/>
      <c r="E54" s="91">
        <v>1</v>
      </c>
      <c r="F54" s="91"/>
      <c r="G54" s="91">
        <v>2</v>
      </c>
      <c r="H54" s="91">
        <v>11</v>
      </c>
      <c r="I54" s="91">
        <v>11</v>
      </c>
      <c r="J54" s="91">
        <v>20</v>
      </c>
      <c r="K54" s="91">
        <v>30</v>
      </c>
      <c r="L54" s="91">
        <v>35</v>
      </c>
      <c r="M54" s="91">
        <v>20</v>
      </c>
      <c r="N54" s="91">
        <v>130</v>
      </c>
      <c r="R54" s="116" t="s">
        <v>275</v>
      </c>
      <c r="S54" s="117">
        <f t="shared" si="2"/>
        <v>0</v>
      </c>
      <c r="T54" s="117">
        <f t="shared" si="2"/>
        <v>0</v>
      </c>
      <c r="U54" s="117">
        <f t="shared" si="2"/>
        <v>0</v>
      </c>
      <c r="V54" s="117">
        <f t="shared" si="2"/>
        <v>0</v>
      </c>
      <c r="W54" s="117">
        <f t="shared" si="2"/>
        <v>0</v>
      </c>
      <c r="X54" s="117">
        <f t="shared" si="2"/>
        <v>0</v>
      </c>
      <c r="Y54" s="117">
        <f t="shared" si="2"/>
        <v>0</v>
      </c>
      <c r="Z54" s="117">
        <f t="shared" si="2"/>
        <v>0</v>
      </c>
      <c r="AA54" s="117">
        <f t="shared" si="2"/>
        <v>1</v>
      </c>
      <c r="AB54" s="117">
        <f t="shared" si="2"/>
        <v>0</v>
      </c>
      <c r="AC54" s="117">
        <f t="shared" si="2"/>
        <v>4</v>
      </c>
      <c r="AD54" s="118">
        <f t="shared" si="2"/>
        <v>5</v>
      </c>
    </row>
    <row r="55" spans="1:31" x14ac:dyDescent="0.3">
      <c r="B55" s="88" t="s">
        <v>272</v>
      </c>
      <c r="C55" s="91"/>
      <c r="D55" s="91"/>
      <c r="E55" s="91"/>
      <c r="F55" s="91"/>
      <c r="G55" s="91"/>
      <c r="H55" s="91">
        <v>1</v>
      </c>
      <c r="I55" s="91">
        <v>1</v>
      </c>
      <c r="J55" s="91"/>
      <c r="K55" s="91">
        <v>5</v>
      </c>
      <c r="L55" s="91">
        <v>6</v>
      </c>
      <c r="M55" s="91">
        <v>11</v>
      </c>
      <c r="N55" s="91">
        <v>24</v>
      </c>
      <c r="R55" s="119" t="s">
        <v>168</v>
      </c>
      <c r="S55" s="120">
        <f t="shared" ref="S55:AD55" si="3">SUM(S43:S54)</f>
        <v>59605</v>
      </c>
      <c r="T55" s="120">
        <f t="shared" si="3"/>
        <v>288460</v>
      </c>
      <c r="U55" s="120">
        <f t="shared" si="3"/>
        <v>130141</v>
      </c>
      <c r="V55" s="120">
        <f t="shared" si="3"/>
        <v>182643</v>
      </c>
      <c r="W55" s="120">
        <f t="shared" si="3"/>
        <v>107739</v>
      </c>
      <c r="X55" s="120">
        <f t="shared" si="3"/>
        <v>142532</v>
      </c>
      <c r="Y55" s="120">
        <f t="shared" si="3"/>
        <v>26898</v>
      </c>
      <c r="Z55" s="120">
        <f t="shared" si="3"/>
        <v>14038</v>
      </c>
      <c r="AA55" s="120">
        <f t="shared" si="3"/>
        <v>7108</v>
      </c>
      <c r="AB55" s="120">
        <f t="shared" si="3"/>
        <v>1647</v>
      </c>
      <c r="AC55" s="120">
        <f t="shared" si="3"/>
        <v>828</v>
      </c>
      <c r="AD55" s="120">
        <f t="shared" si="3"/>
        <v>961639</v>
      </c>
    </row>
    <row r="56" spans="1:31" x14ac:dyDescent="0.3">
      <c r="B56" s="88" t="s">
        <v>274</v>
      </c>
      <c r="C56" s="91"/>
      <c r="D56" s="91"/>
      <c r="E56" s="91"/>
      <c r="F56" s="91"/>
      <c r="G56" s="91"/>
      <c r="H56" s="91">
        <v>1</v>
      </c>
      <c r="I56" s="91"/>
      <c r="J56" s="91"/>
      <c r="K56" s="91"/>
      <c r="L56" s="91"/>
      <c r="M56" s="91">
        <v>6</v>
      </c>
      <c r="N56" s="91">
        <v>7</v>
      </c>
    </row>
    <row r="57" spans="1:31" x14ac:dyDescent="0.3">
      <c r="A57" s="88" t="s">
        <v>186</v>
      </c>
      <c r="B57" s="88" t="s">
        <v>114</v>
      </c>
      <c r="C57" s="91">
        <v>5</v>
      </c>
      <c r="D57" s="91"/>
      <c r="E57" s="91"/>
      <c r="F57" s="91">
        <v>1</v>
      </c>
      <c r="G57" s="91">
        <v>1</v>
      </c>
      <c r="H57" s="91">
        <v>3</v>
      </c>
      <c r="I57" s="91">
        <v>2</v>
      </c>
      <c r="J57" s="91">
        <v>2</v>
      </c>
      <c r="K57" s="91"/>
      <c r="L57" s="91"/>
      <c r="M57" s="91"/>
      <c r="N57" s="91">
        <v>14</v>
      </c>
      <c r="R57" s="513" t="str">
        <f>CONCATENATE("2008 - Number of firms from  ",MID(A45,3,99))</f>
        <v>2008 - Number of firms from  indep 5-49</v>
      </c>
      <c r="S57" s="513"/>
      <c r="T57" s="513"/>
      <c r="U57" s="513"/>
      <c r="V57" s="513"/>
      <c r="W57" s="513"/>
      <c r="X57" s="513"/>
      <c r="Y57" s="513"/>
      <c r="Z57" s="513"/>
      <c r="AA57" s="513"/>
      <c r="AB57" s="513"/>
      <c r="AC57" s="513"/>
      <c r="AD57" s="513"/>
    </row>
    <row r="58" spans="1:31" x14ac:dyDescent="0.3">
      <c r="B58" s="88" t="s">
        <v>259</v>
      </c>
      <c r="C58" s="91">
        <v>113</v>
      </c>
      <c r="D58" s="91">
        <v>50</v>
      </c>
      <c r="E58" s="91">
        <v>36</v>
      </c>
      <c r="F58" s="91">
        <v>52</v>
      </c>
      <c r="G58" s="91">
        <v>83</v>
      </c>
      <c r="H58" s="91">
        <v>181</v>
      </c>
      <c r="I58" s="91">
        <v>100</v>
      </c>
      <c r="J58" s="91">
        <v>101</v>
      </c>
      <c r="K58" s="91">
        <v>112</v>
      </c>
      <c r="L58" s="91">
        <v>35</v>
      </c>
      <c r="M58" s="91">
        <v>19</v>
      </c>
      <c r="N58" s="91">
        <v>882</v>
      </c>
      <c r="R58" s="500" t="s">
        <v>90</v>
      </c>
      <c r="S58" s="501" t="s">
        <v>234</v>
      </c>
      <c r="T58" s="501"/>
      <c r="U58" s="501"/>
      <c r="V58" s="501"/>
      <c r="W58" s="501"/>
      <c r="X58" s="501"/>
      <c r="Y58" s="501"/>
      <c r="Z58" s="501"/>
      <c r="AA58" s="501"/>
      <c r="AB58" s="501"/>
      <c r="AC58" s="501"/>
      <c r="AD58" s="502" t="str">
        <f>MID($N$32,7,99)</f>
        <v>Total</v>
      </c>
    </row>
    <row r="59" spans="1:31" x14ac:dyDescent="0.3">
      <c r="B59" s="88" t="s">
        <v>260</v>
      </c>
      <c r="C59" s="91">
        <v>64</v>
      </c>
      <c r="D59" s="91">
        <v>274</v>
      </c>
      <c r="E59" s="91">
        <v>166</v>
      </c>
      <c r="F59" s="91">
        <v>330</v>
      </c>
      <c r="G59" s="91">
        <v>294</v>
      </c>
      <c r="H59" s="91">
        <v>963</v>
      </c>
      <c r="I59" s="91">
        <v>665</v>
      </c>
      <c r="J59" s="91">
        <v>790</v>
      </c>
      <c r="K59" s="91">
        <v>815</v>
      </c>
      <c r="L59" s="91">
        <v>255</v>
      </c>
      <c r="M59" s="91">
        <v>108</v>
      </c>
      <c r="N59" s="91">
        <v>4724</v>
      </c>
      <c r="R59" s="500"/>
      <c r="S59" s="108" t="str">
        <f>MID($C$32,3,99)</f>
        <v>=0</v>
      </c>
      <c r="T59" s="108" t="str">
        <f>MID($D$32,3,99)</f>
        <v>&lt;10k</v>
      </c>
      <c r="U59" s="108" t="str">
        <f>MID($E$32,3,99)</f>
        <v>10-20k</v>
      </c>
      <c r="V59" s="108" t="str">
        <f>MID($F$32,3,99)</f>
        <v>20-50k</v>
      </c>
      <c r="W59" s="108" t="str">
        <f>MID($G$32,3,99)</f>
        <v>50-100k</v>
      </c>
      <c r="X59" s="108" t="str">
        <f>MID($H$32,3,99)</f>
        <v>100-500k</v>
      </c>
      <c r="Y59" s="108" t="str">
        <f>MID($I$32,3,99)</f>
        <v>500-1M</v>
      </c>
      <c r="Z59" s="108" t="str">
        <f>MID($J$32,3,99)</f>
        <v>1-2M</v>
      </c>
      <c r="AA59" s="108" t="str">
        <f>MID($K$32,3,99)</f>
        <v>2-5M</v>
      </c>
      <c r="AB59" s="108" t="str">
        <f>MID($L$32,3,99)</f>
        <v>5-10M</v>
      </c>
      <c r="AC59" s="108" t="str">
        <f>MID($M$32,3,99)</f>
        <v>10M&amp;+</v>
      </c>
      <c r="AD59" s="502"/>
    </row>
    <row r="60" spans="1:31" x14ac:dyDescent="0.3">
      <c r="B60" s="88" t="s">
        <v>262</v>
      </c>
      <c r="C60" s="91"/>
      <c r="D60" s="91">
        <v>12</v>
      </c>
      <c r="E60" s="91">
        <v>14</v>
      </c>
      <c r="F60" s="91">
        <v>29</v>
      </c>
      <c r="G60" s="91">
        <v>63</v>
      </c>
      <c r="H60" s="91">
        <v>260</v>
      </c>
      <c r="I60" s="91">
        <v>161</v>
      </c>
      <c r="J60" s="91">
        <v>155</v>
      </c>
      <c r="K60" s="91">
        <v>143</v>
      </c>
      <c r="L60" s="91">
        <v>36</v>
      </c>
      <c r="M60" s="91">
        <v>13</v>
      </c>
      <c r="N60" s="91">
        <v>886</v>
      </c>
      <c r="R60" s="109" t="s">
        <v>115</v>
      </c>
      <c r="S60" s="110">
        <f>C45</f>
        <v>98</v>
      </c>
      <c r="T60" s="110">
        <f t="shared" ref="T60:AD60" si="4">D45</f>
        <v>40</v>
      </c>
      <c r="U60" s="110">
        <f t="shared" si="4"/>
        <v>21</v>
      </c>
      <c r="V60" s="110">
        <f t="shared" si="4"/>
        <v>52</v>
      </c>
      <c r="W60" s="110">
        <f t="shared" si="4"/>
        <v>48</v>
      </c>
      <c r="X60" s="110">
        <f t="shared" si="4"/>
        <v>88</v>
      </c>
      <c r="Y60" s="110">
        <f t="shared" si="4"/>
        <v>11</v>
      </c>
      <c r="Z60" s="110">
        <f t="shared" si="4"/>
        <v>9</v>
      </c>
      <c r="AA60" s="110">
        <f t="shared" si="4"/>
        <v>2</v>
      </c>
      <c r="AB60" s="110">
        <f t="shared" si="4"/>
        <v>2</v>
      </c>
      <c r="AC60" s="110">
        <f t="shared" si="4"/>
        <v>1</v>
      </c>
      <c r="AD60" s="111">
        <f t="shared" si="4"/>
        <v>372</v>
      </c>
      <c r="AE60" s="96"/>
    </row>
    <row r="61" spans="1:31" x14ac:dyDescent="0.3">
      <c r="B61" s="88" t="s">
        <v>263</v>
      </c>
      <c r="C61" s="91"/>
      <c r="D61" s="91">
        <v>8</v>
      </c>
      <c r="E61" s="91">
        <v>4</v>
      </c>
      <c r="F61" s="91">
        <v>17</v>
      </c>
      <c r="G61" s="91">
        <v>33</v>
      </c>
      <c r="H61" s="91">
        <v>266</v>
      </c>
      <c r="I61" s="91">
        <v>184</v>
      </c>
      <c r="J61" s="91">
        <v>186</v>
      </c>
      <c r="K61" s="91">
        <v>183</v>
      </c>
      <c r="L61" s="91">
        <v>57</v>
      </c>
      <c r="M61" s="91">
        <v>21</v>
      </c>
      <c r="N61" s="91">
        <v>959</v>
      </c>
      <c r="R61" s="113" t="s">
        <v>248</v>
      </c>
      <c r="S61" s="114">
        <f t="shared" ref="S61:AD71" si="5">C46</f>
        <v>1078</v>
      </c>
      <c r="T61" s="114">
        <f t="shared" si="5"/>
        <v>1357</v>
      </c>
      <c r="U61" s="114">
        <f t="shared" si="5"/>
        <v>895</v>
      </c>
      <c r="V61" s="114">
        <f t="shared" si="5"/>
        <v>2516</v>
      </c>
      <c r="W61" s="114">
        <f t="shared" si="5"/>
        <v>3282</v>
      </c>
      <c r="X61" s="114">
        <f t="shared" si="5"/>
        <v>7858</v>
      </c>
      <c r="Y61" s="114">
        <f t="shared" si="5"/>
        <v>1651</v>
      </c>
      <c r="Z61" s="114">
        <f t="shared" si="5"/>
        <v>729</v>
      </c>
      <c r="AA61" s="114">
        <f t="shared" si="5"/>
        <v>332</v>
      </c>
      <c r="AB61" s="114">
        <f t="shared" si="5"/>
        <v>64</v>
      </c>
      <c r="AC61" s="114">
        <f t="shared" si="5"/>
        <v>29</v>
      </c>
      <c r="AD61" s="115">
        <f t="shared" si="5"/>
        <v>19791</v>
      </c>
      <c r="AE61" s="96"/>
    </row>
    <row r="62" spans="1:31" x14ac:dyDescent="0.3">
      <c r="B62" s="88" t="s">
        <v>265</v>
      </c>
      <c r="C62" s="91"/>
      <c r="D62" s="91">
        <v>3</v>
      </c>
      <c r="E62" s="91">
        <v>3</v>
      </c>
      <c r="F62" s="91">
        <v>9</v>
      </c>
      <c r="G62" s="91">
        <v>22</v>
      </c>
      <c r="H62" s="91">
        <v>293</v>
      </c>
      <c r="I62" s="91">
        <v>294</v>
      </c>
      <c r="J62" s="91">
        <v>322</v>
      </c>
      <c r="K62" s="91">
        <v>330</v>
      </c>
      <c r="L62" s="91">
        <v>101</v>
      </c>
      <c r="M62" s="91">
        <v>35</v>
      </c>
      <c r="N62" s="91">
        <v>1412</v>
      </c>
      <c r="R62" s="116" t="s">
        <v>261</v>
      </c>
      <c r="S62" s="117">
        <f t="shared" si="5"/>
        <v>1153</v>
      </c>
      <c r="T62" s="117">
        <f t="shared" si="5"/>
        <v>8226</v>
      </c>
      <c r="U62" s="117">
        <f t="shared" si="5"/>
        <v>6716</v>
      </c>
      <c r="V62" s="117">
        <f t="shared" si="5"/>
        <v>16464</v>
      </c>
      <c r="W62" s="117">
        <f t="shared" si="5"/>
        <v>18775</v>
      </c>
      <c r="X62" s="117">
        <f t="shared" si="5"/>
        <v>41807</v>
      </c>
      <c r="Y62" s="117">
        <f t="shared" si="5"/>
        <v>8914</v>
      </c>
      <c r="Z62" s="117">
        <f t="shared" si="5"/>
        <v>4052</v>
      </c>
      <c r="AA62" s="117">
        <f t="shared" si="5"/>
        <v>1562</v>
      </c>
      <c r="AB62" s="117">
        <f t="shared" si="5"/>
        <v>232</v>
      </c>
      <c r="AC62" s="117">
        <f t="shared" si="5"/>
        <v>90</v>
      </c>
      <c r="AD62" s="118">
        <f t="shared" si="5"/>
        <v>107991</v>
      </c>
    </row>
    <row r="63" spans="1:31" x14ac:dyDescent="0.3">
      <c r="B63" s="88" t="s">
        <v>267</v>
      </c>
      <c r="C63" s="91"/>
      <c r="D63" s="91">
        <v>2</v>
      </c>
      <c r="E63" s="91">
        <v>1</v>
      </c>
      <c r="F63" s="91">
        <v>2</v>
      </c>
      <c r="G63" s="91">
        <v>5</v>
      </c>
      <c r="H63" s="91">
        <v>92</v>
      </c>
      <c r="I63" s="91">
        <v>172</v>
      </c>
      <c r="J63" s="91">
        <v>283</v>
      </c>
      <c r="K63" s="91">
        <v>237</v>
      </c>
      <c r="L63" s="91">
        <v>72</v>
      </c>
      <c r="M63" s="91">
        <v>30</v>
      </c>
      <c r="N63" s="91">
        <v>896</v>
      </c>
      <c r="R63" s="113" t="s">
        <v>252</v>
      </c>
      <c r="S63" s="114">
        <f t="shared" si="5"/>
        <v>15</v>
      </c>
      <c r="T63" s="114">
        <f t="shared" si="5"/>
        <v>298</v>
      </c>
      <c r="U63" s="114">
        <f t="shared" si="5"/>
        <v>372</v>
      </c>
      <c r="V63" s="114">
        <f t="shared" si="5"/>
        <v>1847</v>
      </c>
      <c r="W63" s="114">
        <f t="shared" si="5"/>
        <v>3692</v>
      </c>
      <c r="X63" s="114">
        <f t="shared" si="5"/>
        <v>9954</v>
      </c>
      <c r="Y63" s="114">
        <f t="shared" si="5"/>
        <v>1894</v>
      </c>
      <c r="Z63" s="114">
        <f t="shared" si="5"/>
        <v>801</v>
      </c>
      <c r="AA63" s="114">
        <f t="shared" si="5"/>
        <v>321</v>
      </c>
      <c r="AB63" s="114">
        <f t="shared" si="5"/>
        <v>53</v>
      </c>
      <c r="AC63" s="114">
        <f t="shared" si="5"/>
        <v>14</v>
      </c>
      <c r="AD63" s="115">
        <f t="shared" si="5"/>
        <v>19261</v>
      </c>
    </row>
    <row r="64" spans="1:31" x14ac:dyDescent="0.3">
      <c r="B64" s="88" t="s">
        <v>269</v>
      </c>
      <c r="C64" s="91"/>
      <c r="D64" s="91">
        <v>1</v>
      </c>
      <c r="E64" s="91">
        <v>1</v>
      </c>
      <c r="F64" s="91">
        <v>2</v>
      </c>
      <c r="G64" s="91">
        <v>4</v>
      </c>
      <c r="H64" s="91">
        <v>40</v>
      </c>
      <c r="I64" s="91">
        <v>66</v>
      </c>
      <c r="J64" s="91">
        <v>148</v>
      </c>
      <c r="K64" s="91">
        <v>217</v>
      </c>
      <c r="L64" s="91">
        <v>89</v>
      </c>
      <c r="M64" s="91">
        <v>39</v>
      </c>
      <c r="N64" s="91">
        <v>607</v>
      </c>
      <c r="R64" s="116" t="s">
        <v>264</v>
      </c>
      <c r="S64" s="117">
        <f t="shared" si="5"/>
        <v>13</v>
      </c>
      <c r="T64" s="117">
        <f t="shared" si="5"/>
        <v>161</v>
      </c>
      <c r="U64" s="117">
        <f t="shared" si="5"/>
        <v>205</v>
      </c>
      <c r="V64" s="117">
        <f t="shared" si="5"/>
        <v>973</v>
      </c>
      <c r="W64" s="117">
        <f t="shared" si="5"/>
        <v>2243</v>
      </c>
      <c r="X64" s="117">
        <f t="shared" si="5"/>
        <v>9392</v>
      </c>
      <c r="Y64" s="117">
        <f t="shared" si="5"/>
        <v>2206</v>
      </c>
      <c r="Z64" s="117">
        <f t="shared" si="5"/>
        <v>894</v>
      </c>
      <c r="AA64" s="117">
        <f t="shared" si="5"/>
        <v>352</v>
      </c>
      <c r="AB64" s="117">
        <f t="shared" si="5"/>
        <v>59</v>
      </c>
      <c r="AC64" s="117">
        <f t="shared" si="5"/>
        <v>24</v>
      </c>
      <c r="AD64" s="118">
        <f t="shared" si="5"/>
        <v>16522</v>
      </c>
    </row>
    <row r="65" spans="1:31" x14ac:dyDescent="0.3">
      <c r="B65" s="88" t="s">
        <v>270</v>
      </c>
      <c r="C65" s="91"/>
      <c r="D65" s="91"/>
      <c r="E65" s="91"/>
      <c r="F65" s="91">
        <v>1</v>
      </c>
      <c r="G65" s="91"/>
      <c r="H65" s="91">
        <v>7</v>
      </c>
      <c r="I65" s="91">
        <v>23</v>
      </c>
      <c r="J65" s="91">
        <v>74</v>
      </c>
      <c r="K65" s="91">
        <v>142</v>
      </c>
      <c r="L65" s="91">
        <v>92</v>
      </c>
      <c r="M65" s="91">
        <v>41</v>
      </c>
      <c r="N65" s="91">
        <v>380</v>
      </c>
      <c r="R65" s="113" t="s">
        <v>266</v>
      </c>
      <c r="S65" s="114">
        <f t="shared" si="5"/>
        <v>8</v>
      </c>
      <c r="T65" s="114">
        <f t="shared" si="5"/>
        <v>91</v>
      </c>
      <c r="U65" s="114">
        <f t="shared" si="5"/>
        <v>108</v>
      </c>
      <c r="V65" s="114">
        <f t="shared" si="5"/>
        <v>411</v>
      </c>
      <c r="W65" s="114">
        <f t="shared" si="5"/>
        <v>1112</v>
      </c>
      <c r="X65" s="114">
        <f t="shared" si="5"/>
        <v>7746</v>
      </c>
      <c r="Y65" s="114">
        <f t="shared" si="5"/>
        <v>3002</v>
      </c>
      <c r="Z65" s="114">
        <f t="shared" si="5"/>
        <v>1359</v>
      </c>
      <c r="AA65" s="114">
        <f t="shared" si="5"/>
        <v>525</v>
      </c>
      <c r="AB65" s="114">
        <f t="shared" si="5"/>
        <v>81</v>
      </c>
      <c r="AC65" s="114">
        <f t="shared" si="5"/>
        <v>42</v>
      </c>
      <c r="AD65" s="115">
        <f t="shared" si="5"/>
        <v>14485</v>
      </c>
    </row>
    <row r="66" spans="1:31" x14ac:dyDescent="0.3">
      <c r="B66" s="88" t="s">
        <v>271</v>
      </c>
      <c r="C66" s="91"/>
      <c r="D66" s="91"/>
      <c r="E66" s="91"/>
      <c r="F66" s="91"/>
      <c r="G66" s="91"/>
      <c r="H66" s="91"/>
      <c r="I66" s="91">
        <v>2</v>
      </c>
      <c r="J66" s="91">
        <v>8</v>
      </c>
      <c r="K66" s="91">
        <v>23</v>
      </c>
      <c r="L66" s="91">
        <v>25</v>
      </c>
      <c r="M66" s="91">
        <v>18</v>
      </c>
      <c r="N66" s="91">
        <v>76</v>
      </c>
      <c r="R66" s="116" t="s">
        <v>268</v>
      </c>
      <c r="S66" s="117">
        <f t="shared" si="5"/>
        <v>2</v>
      </c>
      <c r="T66" s="117">
        <f t="shared" si="5"/>
        <v>21</v>
      </c>
      <c r="U66" s="117">
        <f t="shared" si="5"/>
        <v>17</v>
      </c>
      <c r="V66" s="117">
        <f t="shared" si="5"/>
        <v>78</v>
      </c>
      <c r="W66" s="117">
        <f t="shared" si="5"/>
        <v>187</v>
      </c>
      <c r="X66" s="117">
        <f t="shared" si="5"/>
        <v>1964</v>
      </c>
      <c r="Y66" s="117">
        <f t="shared" si="5"/>
        <v>1478</v>
      </c>
      <c r="Z66" s="117">
        <f t="shared" si="5"/>
        <v>987</v>
      </c>
      <c r="AA66" s="117">
        <f t="shared" si="5"/>
        <v>396</v>
      </c>
      <c r="AB66" s="117">
        <f t="shared" si="5"/>
        <v>72</v>
      </c>
      <c r="AC66" s="117">
        <f t="shared" si="5"/>
        <v>34</v>
      </c>
      <c r="AD66" s="118">
        <f t="shared" si="5"/>
        <v>5236</v>
      </c>
    </row>
    <row r="67" spans="1:31" x14ac:dyDescent="0.3">
      <c r="B67" s="88" t="s">
        <v>272</v>
      </c>
      <c r="C67" s="91"/>
      <c r="D67" s="91"/>
      <c r="E67" s="91"/>
      <c r="F67" s="91"/>
      <c r="G67" s="91"/>
      <c r="H67" s="91">
        <v>1</v>
      </c>
      <c r="I67" s="91"/>
      <c r="J67" s="91"/>
      <c r="K67" s="91">
        <v>5</v>
      </c>
      <c r="L67" s="91">
        <v>7</v>
      </c>
      <c r="M67" s="91">
        <v>11</v>
      </c>
      <c r="N67" s="91">
        <v>24</v>
      </c>
      <c r="R67" s="113" t="s">
        <v>255</v>
      </c>
      <c r="S67" s="114">
        <f t="shared" si="5"/>
        <v>0</v>
      </c>
      <c r="T67" s="114">
        <f t="shared" si="5"/>
        <v>4</v>
      </c>
      <c r="U67" s="114">
        <f t="shared" si="5"/>
        <v>6</v>
      </c>
      <c r="V67" s="114">
        <f t="shared" si="5"/>
        <v>19</v>
      </c>
      <c r="W67" s="114">
        <f t="shared" si="5"/>
        <v>44</v>
      </c>
      <c r="X67" s="114">
        <f t="shared" si="5"/>
        <v>535</v>
      </c>
      <c r="Y67" s="114">
        <f t="shared" si="5"/>
        <v>485</v>
      </c>
      <c r="Z67" s="114">
        <f t="shared" si="5"/>
        <v>561</v>
      </c>
      <c r="AA67" s="114">
        <f t="shared" si="5"/>
        <v>420</v>
      </c>
      <c r="AB67" s="114">
        <f t="shared" si="5"/>
        <v>57</v>
      </c>
      <c r="AC67" s="114">
        <f t="shared" si="5"/>
        <v>35</v>
      </c>
      <c r="AD67" s="115">
        <f t="shared" si="5"/>
        <v>2166</v>
      </c>
    </row>
    <row r="68" spans="1:31" x14ac:dyDescent="0.3">
      <c r="B68" s="88" t="s">
        <v>274</v>
      </c>
      <c r="C68" s="91"/>
      <c r="D68" s="91"/>
      <c r="E68" s="91"/>
      <c r="F68" s="91"/>
      <c r="G68" s="91"/>
      <c r="H68" s="91"/>
      <c r="I68" s="91"/>
      <c r="J68" s="91"/>
      <c r="K68" s="91"/>
      <c r="L68" s="91">
        <v>1</v>
      </c>
      <c r="M68" s="91">
        <v>3</v>
      </c>
      <c r="N68" s="91">
        <v>4</v>
      </c>
      <c r="R68" s="116" t="s">
        <v>256</v>
      </c>
      <c r="S68" s="117">
        <f t="shared" si="5"/>
        <v>0</v>
      </c>
      <c r="T68" s="117">
        <f t="shared" si="5"/>
        <v>1</v>
      </c>
      <c r="U68" s="117">
        <f t="shared" si="5"/>
        <v>0</v>
      </c>
      <c r="V68" s="117">
        <f t="shared" si="5"/>
        <v>1</v>
      </c>
      <c r="W68" s="117">
        <f t="shared" si="5"/>
        <v>13</v>
      </c>
      <c r="X68" s="117">
        <f t="shared" si="5"/>
        <v>100</v>
      </c>
      <c r="Y68" s="117">
        <f t="shared" si="5"/>
        <v>115</v>
      </c>
      <c r="Z68" s="117">
        <f t="shared" si="5"/>
        <v>162</v>
      </c>
      <c r="AA68" s="117">
        <f t="shared" si="5"/>
        <v>265</v>
      </c>
      <c r="AB68" s="117">
        <f t="shared" si="5"/>
        <v>77</v>
      </c>
      <c r="AC68" s="117">
        <f t="shared" si="5"/>
        <v>41</v>
      </c>
      <c r="AD68" s="118">
        <f t="shared" si="5"/>
        <v>775</v>
      </c>
    </row>
    <row r="69" spans="1:31" x14ac:dyDescent="0.3">
      <c r="A69" s="88" t="s">
        <v>187</v>
      </c>
      <c r="B69" s="88" t="s">
        <v>114</v>
      </c>
      <c r="C69" s="91"/>
      <c r="D69" s="91"/>
      <c r="E69" s="91"/>
      <c r="F69" s="91"/>
      <c r="G69" s="91"/>
      <c r="H69" s="91"/>
      <c r="I69" s="91"/>
      <c r="J69" s="91"/>
      <c r="K69" s="91"/>
      <c r="L69" s="91"/>
      <c r="M69" s="91"/>
      <c r="N69" s="91"/>
      <c r="R69" s="113" t="s">
        <v>257</v>
      </c>
      <c r="S69" s="114">
        <f t="shared" si="5"/>
        <v>0</v>
      </c>
      <c r="T69" s="114">
        <f t="shared" si="5"/>
        <v>0</v>
      </c>
      <c r="U69" s="114">
        <f t="shared" si="5"/>
        <v>1</v>
      </c>
      <c r="V69" s="114">
        <f t="shared" si="5"/>
        <v>0</v>
      </c>
      <c r="W69" s="114">
        <f t="shared" si="5"/>
        <v>2</v>
      </c>
      <c r="X69" s="114">
        <f t="shared" si="5"/>
        <v>11</v>
      </c>
      <c r="Y69" s="114">
        <f t="shared" si="5"/>
        <v>11</v>
      </c>
      <c r="Z69" s="114">
        <f t="shared" si="5"/>
        <v>20</v>
      </c>
      <c r="AA69" s="114">
        <f t="shared" si="5"/>
        <v>30</v>
      </c>
      <c r="AB69" s="114">
        <f t="shared" si="5"/>
        <v>35</v>
      </c>
      <c r="AC69" s="114">
        <f t="shared" si="5"/>
        <v>20</v>
      </c>
      <c r="AD69" s="115">
        <f t="shared" si="5"/>
        <v>130</v>
      </c>
    </row>
    <row r="70" spans="1:31" x14ac:dyDescent="0.3">
      <c r="B70" s="88" t="s">
        <v>259</v>
      </c>
      <c r="C70" s="91">
        <v>15</v>
      </c>
      <c r="D70" s="91">
        <v>10</v>
      </c>
      <c r="E70" s="91">
        <v>5</v>
      </c>
      <c r="F70" s="91">
        <v>5</v>
      </c>
      <c r="G70" s="91">
        <v>4</v>
      </c>
      <c r="H70" s="91">
        <v>17</v>
      </c>
      <c r="I70" s="91">
        <v>6</v>
      </c>
      <c r="J70" s="91">
        <v>6</v>
      </c>
      <c r="K70" s="91">
        <v>3</v>
      </c>
      <c r="L70" s="91">
        <v>2</v>
      </c>
      <c r="M70" s="91">
        <v>9</v>
      </c>
      <c r="N70" s="91">
        <v>82</v>
      </c>
      <c r="R70" s="116" t="s">
        <v>273</v>
      </c>
      <c r="S70" s="117">
        <f t="shared" si="5"/>
        <v>0</v>
      </c>
      <c r="T70" s="117">
        <f t="shared" si="5"/>
        <v>0</v>
      </c>
      <c r="U70" s="117">
        <f t="shared" si="5"/>
        <v>0</v>
      </c>
      <c r="V70" s="117">
        <f t="shared" si="5"/>
        <v>0</v>
      </c>
      <c r="W70" s="117">
        <f t="shared" si="5"/>
        <v>0</v>
      </c>
      <c r="X70" s="117">
        <f t="shared" si="5"/>
        <v>1</v>
      </c>
      <c r="Y70" s="117">
        <f t="shared" si="5"/>
        <v>1</v>
      </c>
      <c r="Z70" s="117">
        <f t="shared" si="5"/>
        <v>0</v>
      </c>
      <c r="AA70" s="117">
        <f t="shared" si="5"/>
        <v>5</v>
      </c>
      <c r="AB70" s="117">
        <f t="shared" si="5"/>
        <v>6</v>
      </c>
      <c r="AC70" s="117">
        <f t="shared" si="5"/>
        <v>11</v>
      </c>
      <c r="AD70" s="118">
        <f t="shared" si="5"/>
        <v>24</v>
      </c>
    </row>
    <row r="71" spans="1:31" x14ac:dyDescent="0.3">
      <c r="B71" s="88" t="s">
        <v>260</v>
      </c>
      <c r="C71" s="91">
        <v>7</v>
      </c>
      <c r="D71" s="91">
        <v>44</v>
      </c>
      <c r="E71" s="91">
        <v>23</v>
      </c>
      <c r="F71" s="91">
        <v>49</v>
      </c>
      <c r="G71" s="91">
        <v>33</v>
      </c>
      <c r="H71" s="91">
        <v>79</v>
      </c>
      <c r="I71" s="91">
        <v>18</v>
      </c>
      <c r="J71" s="91">
        <v>25</v>
      </c>
      <c r="K71" s="91">
        <v>38</v>
      </c>
      <c r="L71" s="91">
        <v>22</v>
      </c>
      <c r="M71" s="91">
        <v>34</v>
      </c>
      <c r="N71" s="91">
        <v>372</v>
      </c>
      <c r="R71" s="116" t="s">
        <v>275</v>
      </c>
      <c r="S71" s="117">
        <f t="shared" si="5"/>
        <v>0</v>
      </c>
      <c r="T71" s="117">
        <f t="shared" si="5"/>
        <v>0</v>
      </c>
      <c r="U71" s="117">
        <f t="shared" si="5"/>
        <v>0</v>
      </c>
      <c r="V71" s="117">
        <f t="shared" si="5"/>
        <v>0</v>
      </c>
      <c r="W71" s="117">
        <f t="shared" si="5"/>
        <v>0</v>
      </c>
      <c r="X71" s="117">
        <f t="shared" si="5"/>
        <v>1</v>
      </c>
      <c r="Y71" s="117">
        <f t="shared" si="5"/>
        <v>0</v>
      </c>
      <c r="Z71" s="117">
        <f t="shared" si="5"/>
        <v>0</v>
      </c>
      <c r="AA71" s="117">
        <f t="shared" si="5"/>
        <v>0</v>
      </c>
      <c r="AB71" s="117">
        <f t="shared" si="5"/>
        <v>0</v>
      </c>
      <c r="AC71" s="117">
        <f t="shared" si="5"/>
        <v>6</v>
      </c>
      <c r="AD71" s="118">
        <f t="shared" si="5"/>
        <v>7</v>
      </c>
    </row>
    <row r="72" spans="1:31" x14ac:dyDescent="0.3">
      <c r="B72" s="88" t="s">
        <v>262</v>
      </c>
      <c r="C72" s="91">
        <v>1</v>
      </c>
      <c r="D72" s="91">
        <v>2</v>
      </c>
      <c r="E72" s="91">
        <v>2</v>
      </c>
      <c r="F72" s="91">
        <v>7</v>
      </c>
      <c r="G72" s="91">
        <v>5</v>
      </c>
      <c r="H72" s="91">
        <v>9</v>
      </c>
      <c r="I72" s="91">
        <v>7</v>
      </c>
      <c r="J72" s="91">
        <v>6</v>
      </c>
      <c r="K72" s="91">
        <v>11</v>
      </c>
      <c r="L72" s="91">
        <v>1</v>
      </c>
      <c r="M72" s="91">
        <v>7</v>
      </c>
      <c r="N72" s="91">
        <v>58</v>
      </c>
      <c r="R72" s="119" t="s">
        <v>168</v>
      </c>
      <c r="S72" s="120">
        <f t="shared" ref="S72:AD72" si="6">SUM(S60:S71)</f>
        <v>2367</v>
      </c>
      <c r="T72" s="120">
        <f t="shared" si="6"/>
        <v>10199</v>
      </c>
      <c r="U72" s="120">
        <f t="shared" si="6"/>
        <v>8341</v>
      </c>
      <c r="V72" s="120">
        <f t="shared" si="6"/>
        <v>22361</v>
      </c>
      <c r="W72" s="120">
        <f t="shared" si="6"/>
        <v>29398</v>
      </c>
      <c r="X72" s="120">
        <f t="shared" si="6"/>
        <v>79457</v>
      </c>
      <c r="Y72" s="120">
        <f t="shared" si="6"/>
        <v>19768</v>
      </c>
      <c r="Z72" s="120">
        <f t="shared" si="6"/>
        <v>9574</v>
      </c>
      <c r="AA72" s="120">
        <f t="shared" si="6"/>
        <v>4210</v>
      </c>
      <c r="AB72" s="120">
        <f t="shared" si="6"/>
        <v>738</v>
      </c>
      <c r="AC72" s="120">
        <f t="shared" si="6"/>
        <v>347</v>
      </c>
      <c r="AD72" s="120">
        <f t="shared" si="6"/>
        <v>186760</v>
      </c>
    </row>
    <row r="73" spans="1:31" x14ac:dyDescent="0.3">
      <c r="B73" s="88" t="s">
        <v>263</v>
      </c>
      <c r="C73" s="91"/>
      <c r="D73" s="91">
        <v>1</v>
      </c>
      <c r="E73" s="91"/>
      <c r="F73" s="91">
        <v>3</v>
      </c>
      <c r="G73" s="91">
        <v>3</v>
      </c>
      <c r="H73" s="91">
        <v>15</v>
      </c>
      <c r="I73" s="91">
        <v>7</v>
      </c>
      <c r="J73" s="91">
        <v>7</v>
      </c>
      <c r="K73" s="91">
        <v>8</v>
      </c>
      <c r="L73" s="91">
        <v>4</v>
      </c>
      <c r="M73" s="91">
        <v>5</v>
      </c>
      <c r="N73" s="91">
        <v>53</v>
      </c>
    </row>
    <row r="74" spans="1:31" x14ac:dyDescent="0.3">
      <c r="B74" s="88" t="s">
        <v>265</v>
      </c>
      <c r="C74" s="91"/>
      <c r="D74" s="91"/>
      <c r="E74" s="91"/>
      <c r="F74" s="91">
        <v>1</v>
      </c>
      <c r="G74" s="91">
        <v>2</v>
      </c>
      <c r="H74" s="91">
        <v>7</v>
      </c>
      <c r="I74" s="91">
        <v>12</v>
      </c>
      <c r="J74" s="91">
        <v>21</v>
      </c>
      <c r="K74" s="91">
        <v>20</v>
      </c>
      <c r="L74" s="91">
        <v>13</v>
      </c>
      <c r="M74" s="91">
        <v>11</v>
      </c>
      <c r="N74" s="91">
        <v>87</v>
      </c>
      <c r="R74" s="513" t="str">
        <f>CONCATENATE("2008 - Number of firms from  ",MID(A57,3,99))</f>
        <v>2008 - Number of firms from  indep 50-249</v>
      </c>
      <c r="S74" s="513"/>
      <c r="T74" s="513"/>
      <c r="U74" s="513"/>
      <c r="V74" s="513"/>
      <c r="W74" s="513"/>
      <c r="X74" s="513"/>
      <c r="Y74" s="513"/>
      <c r="Z74" s="513"/>
      <c r="AA74" s="513"/>
      <c r="AB74" s="513"/>
      <c r="AC74" s="513"/>
      <c r="AD74" s="513"/>
    </row>
    <row r="75" spans="1:31" x14ac:dyDescent="0.3">
      <c r="B75" s="88" t="s">
        <v>267</v>
      </c>
      <c r="C75" s="91"/>
      <c r="D75" s="91"/>
      <c r="E75" s="91"/>
      <c r="F75" s="91"/>
      <c r="G75" s="91">
        <v>3</v>
      </c>
      <c r="H75" s="91">
        <v>4</v>
      </c>
      <c r="I75" s="91">
        <v>6</v>
      </c>
      <c r="J75" s="91">
        <v>15</v>
      </c>
      <c r="K75" s="91">
        <v>18</v>
      </c>
      <c r="L75" s="91">
        <v>9</v>
      </c>
      <c r="M75" s="91">
        <v>13</v>
      </c>
      <c r="N75" s="91">
        <v>68</v>
      </c>
      <c r="R75" s="500" t="s">
        <v>90</v>
      </c>
      <c r="S75" s="501" t="s">
        <v>234</v>
      </c>
      <c r="T75" s="501"/>
      <c r="U75" s="501"/>
      <c r="V75" s="501"/>
      <c r="W75" s="501"/>
      <c r="X75" s="501"/>
      <c r="Y75" s="501"/>
      <c r="Z75" s="501"/>
      <c r="AA75" s="501"/>
      <c r="AB75" s="501"/>
      <c r="AC75" s="501"/>
      <c r="AD75" s="502" t="str">
        <f>MID($N$32,7,99)</f>
        <v>Total</v>
      </c>
    </row>
    <row r="76" spans="1:31" x14ac:dyDescent="0.3">
      <c r="B76" s="88" t="s">
        <v>269</v>
      </c>
      <c r="C76" s="91"/>
      <c r="D76" s="91"/>
      <c r="E76" s="91"/>
      <c r="F76" s="91"/>
      <c r="G76" s="91"/>
      <c r="H76" s="91">
        <v>1</v>
      </c>
      <c r="I76" s="91"/>
      <c r="J76" s="91">
        <v>15</v>
      </c>
      <c r="K76" s="91">
        <v>18</v>
      </c>
      <c r="L76" s="91">
        <v>19</v>
      </c>
      <c r="M76" s="91">
        <v>18</v>
      </c>
      <c r="N76" s="91">
        <v>71</v>
      </c>
      <c r="R76" s="500"/>
      <c r="S76" s="108" t="str">
        <f>MID($C$32,3,99)</f>
        <v>=0</v>
      </c>
      <c r="T76" s="108" t="str">
        <f>MID($D$32,3,99)</f>
        <v>&lt;10k</v>
      </c>
      <c r="U76" s="108" t="str">
        <f>MID($E$32,3,99)</f>
        <v>10-20k</v>
      </c>
      <c r="V76" s="108" t="str">
        <f>MID($F$32,3,99)</f>
        <v>20-50k</v>
      </c>
      <c r="W76" s="108" t="str">
        <f>MID($G$32,3,99)</f>
        <v>50-100k</v>
      </c>
      <c r="X76" s="108" t="str">
        <f>MID($H$32,3,99)</f>
        <v>100-500k</v>
      </c>
      <c r="Y76" s="108" t="str">
        <f>MID($I$32,3,99)</f>
        <v>500-1M</v>
      </c>
      <c r="Z76" s="108" t="str">
        <f>MID($J$32,3,99)</f>
        <v>1-2M</v>
      </c>
      <c r="AA76" s="108" t="str">
        <f>MID($K$32,3,99)</f>
        <v>2-5M</v>
      </c>
      <c r="AB76" s="108" t="str">
        <f>MID($L$32,3,99)</f>
        <v>5-10M</v>
      </c>
      <c r="AC76" s="108" t="str">
        <f>MID($M$32,3,99)</f>
        <v>10M&amp;+</v>
      </c>
      <c r="AD76" s="502"/>
    </row>
    <row r="77" spans="1:31" x14ac:dyDescent="0.3">
      <c r="B77" s="88" t="s">
        <v>270</v>
      </c>
      <c r="C77" s="91"/>
      <c r="D77" s="91"/>
      <c r="E77" s="91"/>
      <c r="F77" s="91"/>
      <c r="G77" s="91"/>
      <c r="H77" s="91"/>
      <c r="I77" s="91"/>
      <c r="J77" s="91">
        <v>1</v>
      </c>
      <c r="K77" s="91">
        <v>17</v>
      </c>
      <c r="L77" s="91">
        <v>16</v>
      </c>
      <c r="M77" s="91">
        <v>28</v>
      </c>
      <c r="N77" s="91">
        <v>62</v>
      </c>
      <c r="R77" s="109" t="s">
        <v>115</v>
      </c>
      <c r="S77" s="110">
        <f>C57</f>
        <v>5</v>
      </c>
      <c r="T77" s="110">
        <f t="shared" ref="T77:AD77" si="7">D57</f>
        <v>0</v>
      </c>
      <c r="U77" s="110">
        <f t="shared" si="7"/>
        <v>0</v>
      </c>
      <c r="V77" s="110">
        <f t="shared" si="7"/>
        <v>1</v>
      </c>
      <c r="W77" s="110">
        <f t="shared" si="7"/>
        <v>1</v>
      </c>
      <c r="X77" s="110">
        <f t="shared" si="7"/>
        <v>3</v>
      </c>
      <c r="Y77" s="110">
        <f t="shared" si="7"/>
        <v>2</v>
      </c>
      <c r="Z77" s="110">
        <f t="shared" si="7"/>
        <v>2</v>
      </c>
      <c r="AA77" s="110">
        <f t="shared" si="7"/>
        <v>0</v>
      </c>
      <c r="AB77" s="110">
        <f t="shared" si="7"/>
        <v>0</v>
      </c>
      <c r="AC77" s="110">
        <f t="shared" si="7"/>
        <v>0</v>
      </c>
      <c r="AD77" s="111">
        <f t="shared" si="7"/>
        <v>14</v>
      </c>
      <c r="AE77" s="96"/>
    </row>
    <row r="78" spans="1:31" x14ac:dyDescent="0.3">
      <c r="B78" s="88" t="s">
        <v>271</v>
      </c>
      <c r="C78" s="91"/>
      <c r="D78" s="91"/>
      <c r="E78" s="91"/>
      <c r="F78" s="91"/>
      <c r="G78" s="91"/>
      <c r="H78" s="91"/>
      <c r="I78" s="91"/>
      <c r="J78" s="91"/>
      <c r="K78" s="91">
        <v>4</v>
      </c>
      <c r="L78" s="91">
        <v>6</v>
      </c>
      <c r="M78" s="91">
        <v>19</v>
      </c>
      <c r="N78" s="91">
        <v>29</v>
      </c>
      <c r="R78" s="113" t="s">
        <v>248</v>
      </c>
      <c r="S78" s="114">
        <f t="shared" ref="S78:AD88" si="8">C58</f>
        <v>113</v>
      </c>
      <c r="T78" s="114">
        <f t="shared" si="8"/>
        <v>50</v>
      </c>
      <c r="U78" s="114">
        <f t="shared" si="8"/>
        <v>36</v>
      </c>
      <c r="V78" s="114">
        <f t="shared" si="8"/>
        <v>52</v>
      </c>
      <c r="W78" s="114">
        <f t="shared" si="8"/>
        <v>83</v>
      </c>
      <c r="X78" s="114">
        <f t="shared" si="8"/>
        <v>181</v>
      </c>
      <c r="Y78" s="114">
        <f t="shared" si="8"/>
        <v>100</v>
      </c>
      <c r="Z78" s="114">
        <f t="shared" si="8"/>
        <v>101</v>
      </c>
      <c r="AA78" s="114">
        <f t="shared" si="8"/>
        <v>112</v>
      </c>
      <c r="AB78" s="114">
        <f t="shared" si="8"/>
        <v>35</v>
      </c>
      <c r="AC78" s="114">
        <f t="shared" si="8"/>
        <v>19</v>
      </c>
      <c r="AD78" s="115">
        <f t="shared" si="8"/>
        <v>882</v>
      </c>
      <c r="AE78" s="96"/>
    </row>
    <row r="79" spans="1:31" x14ac:dyDescent="0.3">
      <c r="B79" s="88" t="s">
        <v>272</v>
      </c>
      <c r="C79" s="91"/>
      <c r="D79" s="91"/>
      <c r="E79" s="91"/>
      <c r="F79" s="91"/>
      <c r="G79" s="91"/>
      <c r="H79" s="91"/>
      <c r="I79" s="91"/>
      <c r="J79" s="91"/>
      <c r="K79" s="91"/>
      <c r="L79" s="91">
        <v>2</v>
      </c>
      <c r="M79" s="91">
        <v>7</v>
      </c>
      <c r="N79" s="91">
        <v>9</v>
      </c>
      <c r="R79" s="116" t="s">
        <v>261</v>
      </c>
      <c r="S79" s="117">
        <f t="shared" si="8"/>
        <v>64</v>
      </c>
      <c r="T79" s="117">
        <f t="shared" si="8"/>
        <v>274</v>
      </c>
      <c r="U79" s="117">
        <f t="shared" si="8"/>
        <v>166</v>
      </c>
      <c r="V79" s="117">
        <f t="shared" si="8"/>
        <v>330</v>
      </c>
      <c r="W79" s="117">
        <f t="shared" si="8"/>
        <v>294</v>
      </c>
      <c r="X79" s="117">
        <f t="shared" si="8"/>
        <v>963</v>
      </c>
      <c r="Y79" s="117">
        <f t="shared" si="8"/>
        <v>665</v>
      </c>
      <c r="Z79" s="117">
        <f t="shared" si="8"/>
        <v>790</v>
      </c>
      <c r="AA79" s="117">
        <f t="shared" si="8"/>
        <v>815</v>
      </c>
      <c r="AB79" s="117">
        <f t="shared" si="8"/>
        <v>255</v>
      </c>
      <c r="AC79" s="117">
        <f t="shared" si="8"/>
        <v>108</v>
      </c>
      <c r="AD79" s="118">
        <f t="shared" si="8"/>
        <v>4724</v>
      </c>
    </row>
    <row r="80" spans="1:31" x14ac:dyDescent="0.3">
      <c r="B80" s="88" t="s">
        <v>274</v>
      </c>
      <c r="C80" s="91"/>
      <c r="D80" s="91"/>
      <c r="E80" s="91"/>
      <c r="F80" s="91"/>
      <c r="G80" s="91"/>
      <c r="H80" s="91"/>
      <c r="I80" s="91"/>
      <c r="J80" s="91"/>
      <c r="K80" s="91">
        <v>2</v>
      </c>
      <c r="L80" s="91"/>
      <c r="M80" s="91">
        <v>2</v>
      </c>
      <c r="N80" s="91">
        <v>4</v>
      </c>
      <c r="R80" s="113" t="s">
        <v>252</v>
      </c>
      <c r="S80" s="114">
        <f t="shared" si="8"/>
        <v>0</v>
      </c>
      <c r="T80" s="114">
        <f t="shared" si="8"/>
        <v>12</v>
      </c>
      <c r="U80" s="114">
        <f t="shared" si="8"/>
        <v>14</v>
      </c>
      <c r="V80" s="114">
        <f t="shared" si="8"/>
        <v>29</v>
      </c>
      <c r="W80" s="114">
        <f t="shared" si="8"/>
        <v>63</v>
      </c>
      <c r="X80" s="114">
        <f t="shared" si="8"/>
        <v>260</v>
      </c>
      <c r="Y80" s="114">
        <f t="shared" si="8"/>
        <v>161</v>
      </c>
      <c r="Z80" s="114">
        <f t="shared" si="8"/>
        <v>155</v>
      </c>
      <c r="AA80" s="114">
        <f t="shared" si="8"/>
        <v>143</v>
      </c>
      <c r="AB80" s="114">
        <f t="shared" si="8"/>
        <v>36</v>
      </c>
      <c r="AC80" s="114">
        <f t="shared" si="8"/>
        <v>13</v>
      </c>
      <c r="AD80" s="115">
        <f t="shared" si="8"/>
        <v>886</v>
      </c>
    </row>
    <row r="81" spans="1:31" x14ac:dyDescent="0.3">
      <c r="A81" s="88" t="s">
        <v>143</v>
      </c>
      <c r="B81" s="88" t="s">
        <v>114</v>
      </c>
      <c r="C81" s="91">
        <v>97</v>
      </c>
      <c r="D81" s="91">
        <v>13</v>
      </c>
      <c r="E81" s="91">
        <v>8</v>
      </c>
      <c r="F81" s="91">
        <v>19</v>
      </c>
      <c r="G81" s="91">
        <v>10</v>
      </c>
      <c r="H81" s="91">
        <v>23</v>
      </c>
      <c r="I81" s="91">
        <v>16</v>
      </c>
      <c r="J81" s="91">
        <v>8</v>
      </c>
      <c r="K81" s="91">
        <v>5</v>
      </c>
      <c r="L81" s="91"/>
      <c r="M81" s="91">
        <v>2</v>
      </c>
      <c r="N81" s="91">
        <v>201</v>
      </c>
      <c r="R81" s="116" t="s">
        <v>264</v>
      </c>
      <c r="S81" s="117">
        <f t="shared" si="8"/>
        <v>0</v>
      </c>
      <c r="T81" s="117">
        <f t="shared" si="8"/>
        <v>8</v>
      </c>
      <c r="U81" s="117">
        <f t="shared" si="8"/>
        <v>4</v>
      </c>
      <c r="V81" s="117">
        <f t="shared" si="8"/>
        <v>17</v>
      </c>
      <c r="W81" s="117">
        <f t="shared" si="8"/>
        <v>33</v>
      </c>
      <c r="X81" s="117">
        <f t="shared" si="8"/>
        <v>266</v>
      </c>
      <c r="Y81" s="117">
        <f t="shared" si="8"/>
        <v>184</v>
      </c>
      <c r="Z81" s="117">
        <f t="shared" si="8"/>
        <v>186</v>
      </c>
      <c r="AA81" s="117">
        <f t="shared" si="8"/>
        <v>183</v>
      </c>
      <c r="AB81" s="117">
        <f t="shared" si="8"/>
        <v>57</v>
      </c>
      <c r="AC81" s="117">
        <f t="shared" si="8"/>
        <v>21</v>
      </c>
      <c r="AD81" s="118">
        <f t="shared" si="8"/>
        <v>959</v>
      </c>
    </row>
    <row r="82" spans="1:31" x14ac:dyDescent="0.3">
      <c r="B82" s="88" t="s">
        <v>259</v>
      </c>
      <c r="C82" s="91">
        <v>7311</v>
      </c>
      <c r="D82" s="91">
        <v>3116</v>
      </c>
      <c r="E82" s="91">
        <v>827</v>
      </c>
      <c r="F82" s="91">
        <v>1442</v>
      </c>
      <c r="G82" s="91">
        <v>1411</v>
      </c>
      <c r="H82" s="91">
        <v>4430</v>
      </c>
      <c r="I82" s="91">
        <v>1984</v>
      </c>
      <c r="J82" s="91">
        <v>1578</v>
      </c>
      <c r="K82" s="91">
        <v>1233</v>
      </c>
      <c r="L82" s="91">
        <v>478</v>
      </c>
      <c r="M82" s="91">
        <v>391</v>
      </c>
      <c r="N82" s="91">
        <v>24201</v>
      </c>
      <c r="R82" s="113" t="s">
        <v>266</v>
      </c>
      <c r="S82" s="114">
        <f t="shared" si="8"/>
        <v>0</v>
      </c>
      <c r="T82" s="114">
        <f t="shared" si="8"/>
        <v>3</v>
      </c>
      <c r="U82" s="114">
        <f t="shared" si="8"/>
        <v>3</v>
      </c>
      <c r="V82" s="114">
        <f t="shared" si="8"/>
        <v>9</v>
      </c>
      <c r="W82" s="114">
        <f t="shared" si="8"/>
        <v>22</v>
      </c>
      <c r="X82" s="114">
        <f t="shared" si="8"/>
        <v>293</v>
      </c>
      <c r="Y82" s="114">
        <f t="shared" si="8"/>
        <v>294</v>
      </c>
      <c r="Z82" s="114">
        <f t="shared" si="8"/>
        <v>322</v>
      </c>
      <c r="AA82" s="114">
        <f t="shared" si="8"/>
        <v>330</v>
      </c>
      <c r="AB82" s="114">
        <f t="shared" si="8"/>
        <v>101</v>
      </c>
      <c r="AC82" s="114">
        <f t="shared" si="8"/>
        <v>35</v>
      </c>
      <c r="AD82" s="115">
        <f t="shared" si="8"/>
        <v>1412</v>
      </c>
    </row>
    <row r="83" spans="1:31" x14ac:dyDescent="0.3">
      <c r="B83" s="88" t="s">
        <v>260</v>
      </c>
      <c r="C83" s="91">
        <v>2636</v>
      </c>
      <c r="D83" s="91">
        <v>6292</v>
      </c>
      <c r="E83" s="91">
        <v>2789</v>
      </c>
      <c r="F83" s="91">
        <v>5170</v>
      </c>
      <c r="G83" s="91">
        <v>5215</v>
      </c>
      <c r="H83" s="91">
        <v>15810</v>
      </c>
      <c r="I83" s="91">
        <v>6843</v>
      </c>
      <c r="J83" s="91">
        <v>5353</v>
      </c>
      <c r="K83" s="91">
        <v>3968</v>
      </c>
      <c r="L83" s="91">
        <v>1181</v>
      </c>
      <c r="M83" s="91">
        <v>579</v>
      </c>
      <c r="N83" s="91">
        <v>55836</v>
      </c>
      <c r="R83" s="116" t="s">
        <v>268</v>
      </c>
      <c r="S83" s="117">
        <f t="shared" si="8"/>
        <v>0</v>
      </c>
      <c r="T83" s="117">
        <f t="shared" si="8"/>
        <v>2</v>
      </c>
      <c r="U83" s="117">
        <f t="shared" si="8"/>
        <v>1</v>
      </c>
      <c r="V83" s="117">
        <f t="shared" si="8"/>
        <v>2</v>
      </c>
      <c r="W83" s="117">
        <f t="shared" si="8"/>
        <v>5</v>
      </c>
      <c r="X83" s="117">
        <f t="shared" si="8"/>
        <v>92</v>
      </c>
      <c r="Y83" s="117">
        <f t="shared" si="8"/>
        <v>172</v>
      </c>
      <c r="Z83" s="117">
        <f t="shared" si="8"/>
        <v>283</v>
      </c>
      <c r="AA83" s="117">
        <f t="shared" si="8"/>
        <v>237</v>
      </c>
      <c r="AB83" s="117">
        <f t="shared" si="8"/>
        <v>72</v>
      </c>
      <c r="AC83" s="117">
        <f t="shared" si="8"/>
        <v>30</v>
      </c>
      <c r="AD83" s="118">
        <f t="shared" si="8"/>
        <v>896</v>
      </c>
    </row>
    <row r="84" spans="1:31" x14ac:dyDescent="0.3">
      <c r="B84" s="88" t="s">
        <v>262</v>
      </c>
      <c r="C84" s="91">
        <v>25</v>
      </c>
      <c r="D84" s="91">
        <v>263</v>
      </c>
      <c r="E84" s="91">
        <v>214</v>
      </c>
      <c r="F84" s="91">
        <v>594</v>
      </c>
      <c r="G84" s="91">
        <v>1115</v>
      </c>
      <c r="H84" s="91">
        <v>3464</v>
      </c>
      <c r="I84" s="91">
        <v>1436</v>
      </c>
      <c r="J84" s="91">
        <v>1097</v>
      </c>
      <c r="K84" s="91">
        <v>871</v>
      </c>
      <c r="L84" s="91">
        <v>289</v>
      </c>
      <c r="M84" s="91">
        <v>139</v>
      </c>
      <c r="N84" s="91">
        <v>9507</v>
      </c>
      <c r="R84" s="113" t="s">
        <v>255</v>
      </c>
      <c r="S84" s="114">
        <f t="shared" si="8"/>
        <v>0</v>
      </c>
      <c r="T84" s="114">
        <f t="shared" si="8"/>
        <v>1</v>
      </c>
      <c r="U84" s="114">
        <f t="shared" si="8"/>
        <v>1</v>
      </c>
      <c r="V84" s="114">
        <f t="shared" si="8"/>
        <v>2</v>
      </c>
      <c r="W84" s="114">
        <f t="shared" si="8"/>
        <v>4</v>
      </c>
      <c r="X84" s="114">
        <f t="shared" si="8"/>
        <v>40</v>
      </c>
      <c r="Y84" s="114">
        <f t="shared" si="8"/>
        <v>66</v>
      </c>
      <c r="Z84" s="114">
        <f t="shared" si="8"/>
        <v>148</v>
      </c>
      <c r="AA84" s="114">
        <f t="shared" si="8"/>
        <v>217</v>
      </c>
      <c r="AB84" s="114">
        <f t="shared" si="8"/>
        <v>89</v>
      </c>
      <c r="AC84" s="114">
        <f t="shared" si="8"/>
        <v>39</v>
      </c>
      <c r="AD84" s="115">
        <f t="shared" si="8"/>
        <v>607</v>
      </c>
    </row>
    <row r="85" spans="1:31" x14ac:dyDescent="0.3">
      <c r="B85" s="88" t="s">
        <v>263</v>
      </c>
      <c r="C85" s="91">
        <v>12</v>
      </c>
      <c r="D85" s="91">
        <v>211</v>
      </c>
      <c r="E85" s="91">
        <v>136</v>
      </c>
      <c r="F85" s="91">
        <v>436</v>
      </c>
      <c r="G85" s="91">
        <v>645</v>
      </c>
      <c r="H85" s="91">
        <v>3530</v>
      </c>
      <c r="I85" s="91">
        <v>1628</v>
      </c>
      <c r="J85" s="91">
        <v>1220</v>
      </c>
      <c r="K85" s="91">
        <v>1069</v>
      </c>
      <c r="L85" s="91">
        <v>351</v>
      </c>
      <c r="M85" s="91">
        <v>178</v>
      </c>
      <c r="N85" s="91">
        <v>9416</v>
      </c>
      <c r="R85" s="116" t="s">
        <v>256</v>
      </c>
      <c r="S85" s="117">
        <f t="shared" si="8"/>
        <v>0</v>
      </c>
      <c r="T85" s="117">
        <f t="shared" si="8"/>
        <v>0</v>
      </c>
      <c r="U85" s="117">
        <f t="shared" si="8"/>
        <v>0</v>
      </c>
      <c r="V85" s="117">
        <f t="shared" si="8"/>
        <v>1</v>
      </c>
      <c r="W85" s="117">
        <f t="shared" si="8"/>
        <v>0</v>
      </c>
      <c r="X85" s="117">
        <f t="shared" si="8"/>
        <v>7</v>
      </c>
      <c r="Y85" s="117">
        <f t="shared" si="8"/>
        <v>23</v>
      </c>
      <c r="Z85" s="117">
        <f t="shared" si="8"/>
        <v>74</v>
      </c>
      <c r="AA85" s="117">
        <f t="shared" si="8"/>
        <v>142</v>
      </c>
      <c r="AB85" s="117">
        <f t="shared" si="8"/>
        <v>92</v>
      </c>
      <c r="AC85" s="117">
        <f t="shared" si="8"/>
        <v>41</v>
      </c>
      <c r="AD85" s="118">
        <f t="shared" si="8"/>
        <v>380</v>
      </c>
    </row>
    <row r="86" spans="1:31" x14ac:dyDescent="0.3">
      <c r="B86" s="88" t="s">
        <v>265</v>
      </c>
      <c r="C86" s="91">
        <v>14</v>
      </c>
      <c r="D86" s="91">
        <v>157</v>
      </c>
      <c r="E86" s="91">
        <v>109</v>
      </c>
      <c r="F86" s="91">
        <v>250</v>
      </c>
      <c r="G86" s="91">
        <v>473</v>
      </c>
      <c r="H86" s="91">
        <v>3196</v>
      </c>
      <c r="I86" s="91">
        <v>2088</v>
      </c>
      <c r="J86" s="91">
        <v>1760</v>
      </c>
      <c r="K86" s="91">
        <v>1437</v>
      </c>
      <c r="L86" s="91">
        <v>542</v>
      </c>
      <c r="M86" s="91">
        <v>355</v>
      </c>
      <c r="N86" s="91">
        <v>10381</v>
      </c>
      <c r="R86" s="113" t="s">
        <v>257</v>
      </c>
      <c r="S86" s="114">
        <f t="shared" si="8"/>
        <v>0</v>
      </c>
      <c r="T86" s="114">
        <f t="shared" si="8"/>
        <v>0</v>
      </c>
      <c r="U86" s="114">
        <f t="shared" si="8"/>
        <v>0</v>
      </c>
      <c r="V86" s="114">
        <f t="shared" si="8"/>
        <v>0</v>
      </c>
      <c r="W86" s="114">
        <f t="shared" si="8"/>
        <v>0</v>
      </c>
      <c r="X86" s="114">
        <f t="shared" si="8"/>
        <v>0</v>
      </c>
      <c r="Y86" s="114">
        <f t="shared" si="8"/>
        <v>2</v>
      </c>
      <c r="Z86" s="114">
        <f t="shared" si="8"/>
        <v>8</v>
      </c>
      <c r="AA86" s="114">
        <f t="shared" si="8"/>
        <v>23</v>
      </c>
      <c r="AB86" s="114">
        <f t="shared" si="8"/>
        <v>25</v>
      </c>
      <c r="AC86" s="114">
        <f t="shared" si="8"/>
        <v>18</v>
      </c>
      <c r="AD86" s="115">
        <f t="shared" si="8"/>
        <v>76</v>
      </c>
    </row>
    <row r="87" spans="1:31" x14ac:dyDescent="0.3">
      <c r="B87" s="88" t="s">
        <v>267</v>
      </c>
      <c r="C87" s="91">
        <v>8</v>
      </c>
      <c r="D87" s="91">
        <v>47</v>
      </c>
      <c r="E87" s="91">
        <v>44</v>
      </c>
      <c r="F87" s="91">
        <v>102</v>
      </c>
      <c r="G87" s="91">
        <v>157</v>
      </c>
      <c r="H87" s="91">
        <v>1015</v>
      </c>
      <c r="I87" s="91">
        <v>1105</v>
      </c>
      <c r="J87" s="91">
        <v>1179</v>
      </c>
      <c r="K87" s="91">
        <v>1050</v>
      </c>
      <c r="L87" s="91">
        <v>429</v>
      </c>
      <c r="M87" s="91">
        <v>294</v>
      </c>
      <c r="N87" s="91">
        <v>5430</v>
      </c>
      <c r="R87" s="116" t="s">
        <v>273</v>
      </c>
      <c r="S87" s="117">
        <f t="shared" si="8"/>
        <v>0</v>
      </c>
      <c r="T87" s="117">
        <f t="shared" si="8"/>
        <v>0</v>
      </c>
      <c r="U87" s="117">
        <f t="shared" si="8"/>
        <v>0</v>
      </c>
      <c r="V87" s="117">
        <f t="shared" si="8"/>
        <v>0</v>
      </c>
      <c r="W87" s="117">
        <f t="shared" si="8"/>
        <v>0</v>
      </c>
      <c r="X87" s="117">
        <f t="shared" si="8"/>
        <v>1</v>
      </c>
      <c r="Y87" s="117">
        <f t="shared" si="8"/>
        <v>0</v>
      </c>
      <c r="Z87" s="117">
        <f t="shared" si="8"/>
        <v>0</v>
      </c>
      <c r="AA87" s="117">
        <f t="shared" si="8"/>
        <v>5</v>
      </c>
      <c r="AB87" s="117">
        <f t="shared" si="8"/>
        <v>7</v>
      </c>
      <c r="AC87" s="117">
        <f t="shared" si="8"/>
        <v>11</v>
      </c>
      <c r="AD87" s="118">
        <f t="shared" si="8"/>
        <v>24</v>
      </c>
    </row>
    <row r="88" spans="1:31" x14ac:dyDescent="0.3">
      <c r="B88" s="88" t="s">
        <v>269</v>
      </c>
      <c r="C88" s="91">
        <v>8</v>
      </c>
      <c r="D88" s="91">
        <v>10</v>
      </c>
      <c r="E88" s="91">
        <v>15</v>
      </c>
      <c r="F88" s="91">
        <v>52</v>
      </c>
      <c r="G88" s="91">
        <v>54</v>
      </c>
      <c r="H88" s="91">
        <v>366</v>
      </c>
      <c r="I88" s="91">
        <v>426</v>
      </c>
      <c r="J88" s="91">
        <v>705</v>
      </c>
      <c r="K88" s="91">
        <v>859</v>
      </c>
      <c r="L88" s="91">
        <v>377</v>
      </c>
      <c r="M88" s="91">
        <v>323</v>
      </c>
      <c r="N88" s="91">
        <v>3195</v>
      </c>
      <c r="R88" s="116" t="s">
        <v>275</v>
      </c>
      <c r="S88" s="117">
        <f t="shared" si="8"/>
        <v>0</v>
      </c>
      <c r="T88" s="117">
        <f t="shared" si="8"/>
        <v>0</v>
      </c>
      <c r="U88" s="117">
        <f t="shared" si="8"/>
        <v>0</v>
      </c>
      <c r="V88" s="117">
        <f t="shared" si="8"/>
        <v>0</v>
      </c>
      <c r="W88" s="117">
        <f t="shared" si="8"/>
        <v>0</v>
      </c>
      <c r="X88" s="117">
        <f t="shared" si="8"/>
        <v>0</v>
      </c>
      <c r="Y88" s="117">
        <f t="shared" si="8"/>
        <v>0</v>
      </c>
      <c r="Z88" s="117">
        <f t="shared" si="8"/>
        <v>0</v>
      </c>
      <c r="AA88" s="117">
        <f t="shared" si="8"/>
        <v>0</v>
      </c>
      <c r="AB88" s="117">
        <f t="shared" si="8"/>
        <v>1</v>
      </c>
      <c r="AC88" s="117">
        <f t="shared" si="8"/>
        <v>3</v>
      </c>
      <c r="AD88" s="118">
        <f t="shared" si="8"/>
        <v>4</v>
      </c>
    </row>
    <row r="89" spans="1:31" x14ac:dyDescent="0.3">
      <c r="B89" s="88" t="s">
        <v>270</v>
      </c>
      <c r="C89" s="91">
        <v>4</v>
      </c>
      <c r="D89" s="91">
        <v>9</v>
      </c>
      <c r="E89" s="91">
        <v>4</v>
      </c>
      <c r="F89" s="91">
        <v>24</v>
      </c>
      <c r="G89" s="91">
        <v>30</v>
      </c>
      <c r="H89" s="91">
        <v>133</v>
      </c>
      <c r="I89" s="91">
        <v>136</v>
      </c>
      <c r="J89" s="91">
        <v>244</v>
      </c>
      <c r="K89" s="91">
        <v>554</v>
      </c>
      <c r="L89" s="91">
        <v>362</v>
      </c>
      <c r="M89" s="91">
        <v>307</v>
      </c>
      <c r="N89" s="91">
        <v>1807</v>
      </c>
      <c r="R89" s="119" t="s">
        <v>168</v>
      </c>
      <c r="S89" s="120">
        <f t="shared" ref="S89:AD89" si="9">SUM(S77:S88)</f>
        <v>182</v>
      </c>
      <c r="T89" s="120">
        <f t="shared" si="9"/>
        <v>350</v>
      </c>
      <c r="U89" s="120">
        <f t="shared" si="9"/>
        <v>225</v>
      </c>
      <c r="V89" s="120">
        <f t="shared" si="9"/>
        <v>443</v>
      </c>
      <c r="W89" s="120">
        <f t="shared" si="9"/>
        <v>505</v>
      </c>
      <c r="X89" s="120">
        <f t="shared" si="9"/>
        <v>2106</v>
      </c>
      <c r="Y89" s="120">
        <f t="shared" si="9"/>
        <v>1669</v>
      </c>
      <c r="Z89" s="120">
        <f t="shared" si="9"/>
        <v>2069</v>
      </c>
      <c r="AA89" s="120">
        <f t="shared" si="9"/>
        <v>2207</v>
      </c>
      <c r="AB89" s="120">
        <f t="shared" si="9"/>
        <v>770</v>
      </c>
      <c r="AC89" s="120">
        <f t="shared" si="9"/>
        <v>338</v>
      </c>
      <c r="AD89" s="120">
        <f t="shared" si="9"/>
        <v>10864</v>
      </c>
    </row>
    <row r="90" spans="1:31" x14ac:dyDescent="0.3">
      <c r="B90" s="88" t="s">
        <v>271</v>
      </c>
      <c r="C90" s="91"/>
      <c r="D90" s="91">
        <v>1</v>
      </c>
      <c r="E90" s="91">
        <v>1</v>
      </c>
      <c r="F90" s="91">
        <v>3</v>
      </c>
      <c r="G90" s="91">
        <v>3</v>
      </c>
      <c r="H90" s="91">
        <v>25</v>
      </c>
      <c r="I90" s="91">
        <v>25</v>
      </c>
      <c r="J90" s="91">
        <v>25</v>
      </c>
      <c r="K90" s="91">
        <v>97</v>
      </c>
      <c r="L90" s="91">
        <v>111</v>
      </c>
      <c r="M90" s="91">
        <v>170</v>
      </c>
      <c r="N90" s="91">
        <v>461</v>
      </c>
    </row>
    <row r="91" spans="1:31" x14ac:dyDescent="0.3">
      <c r="B91" s="88" t="s">
        <v>272</v>
      </c>
      <c r="C91" s="91"/>
      <c r="D91" s="91">
        <v>2</v>
      </c>
      <c r="E91" s="91"/>
      <c r="F91" s="91">
        <v>1</v>
      </c>
      <c r="G91" s="91">
        <v>1</v>
      </c>
      <c r="H91" s="91">
        <v>6</v>
      </c>
      <c r="I91" s="91">
        <v>7</v>
      </c>
      <c r="J91" s="91">
        <v>8</v>
      </c>
      <c r="K91" s="91">
        <v>11</v>
      </c>
      <c r="L91" s="91">
        <v>19</v>
      </c>
      <c r="M91" s="91">
        <v>88</v>
      </c>
      <c r="N91" s="91">
        <v>143</v>
      </c>
      <c r="R91" s="513" t="str">
        <f>CONCATENATE("2008 - Number of firms from  ",MID(A69,3,99))</f>
        <v>2008 - Number of firms from  indep 250+</v>
      </c>
      <c r="S91" s="513"/>
      <c r="T91" s="513"/>
      <c r="U91" s="513"/>
      <c r="V91" s="513"/>
      <c r="W91" s="513"/>
      <c r="X91" s="513"/>
      <c r="Y91" s="513"/>
      <c r="Z91" s="513"/>
      <c r="AA91" s="513"/>
      <c r="AB91" s="513"/>
      <c r="AC91" s="513"/>
      <c r="AD91" s="513"/>
    </row>
    <row r="92" spans="1:31" x14ac:dyDescent="0.3">
      <c r="B92" s="88" t="s">
        <v>274</v>
      </c>
      <c r="C92" s="91">
        <v>1</v>
      </c>
      <c r="D92" s="91">
        <v>2</v>
      </c>
      <c r="E92" s="91"/>
      <c r="F92" s="91"/>
      <c r="G92" s="91"/>
      <c r="H92" s="91">
        <v>1</v>
      </c>
      <c r="I92" s="91">
        <v>2</v>
      </c>
      <c r="J92" s="91">
        <v>1</v>
      </c>
      <c r="K92" s="91">
        <v>3</v>
      </c>
      <c r="L92" s="91">
        <v>3</v>
      </c>
      <c r="M92" s="91">
        <v>42</v>
      </c>
      <c r="N92" s="91">
        <v>55</v>
      </c>
      <c r="R92" s="500" t="s">
        <v>90</v>
      </c>
      <c r="S92" s="501" t="s">
        <v>234</v>
      </c>
      <c r="T92" s="501"/>
      <c r="U92" s="501"/>
      <c r="V92" s="501"/>
      <c r="W92" s="501"/>
      <c r="X92" s="501"/>
      <c r="Y92" s="501"/>
      <c r="Z92" s="501"/>
      <c r="AA92" s="501"/>
      <c r="AB92" s="501"/>
      <c r="AC92" s="501"/>
      <c r="AD92" s="502" t="str">
        <f>MID($N$32,7,99)</f>
        <v>Total</v>
      </c>
    </row>
    <row r="93" spans="1:31" x14ac:dyDescent="0.3">
      <c r="A93" s="88" t="s">
        <v>153</v>
      </c>
      <c r="B93" s="88" t="s">
        <v>114</v>
      </c>
      <c r="C93" s="91">
        <v>45</v>
      </c>
      <c r="D93" s="91">
        <v>8</v>
      </c>
      <c r="E93" s="91">
        <v>1</v>
      </c>
      <c r="F93" s="91">
        <v>3</v>
      </c>
      <c r="G93" s="91">
        <v>3</v>
      </c>
      <c r="H93" s="91">
        <v>5</v>
      </c>
      <c r="I93" s="91">
        <v>6</v>
      </c>
      <c r="J93" s="91">
        <v>3</v>
      </c>
      <c r="K93" s="91">
        <v>5</v>
      </c>
      <c r="L93" s="91">
        <v>3</v>
      </c>
      <c r="M93" s="91">
        <v>4</v>
      </c>
      <c r="N93" s="91">
        <v>86</v>
      </c>
      <c r="R93" s="500"/>
      <c r="S93" s="108" t="str">
        <f>MID($C$32,3,99)</f>
        <v>=0</v>
      </c>
      <c r="T93" s="108" t="str">
        <f>MID($D$32,3,99)</f>
        <v>&lt;10k</v>
      </c>
      <c r="U93" s="108" t="str">
        <f>MID($E$32,3,99)</f>
        <v>10-20k</v>
      </c>
      <c r="V93" s="108" t="str">
        <f>MID($F$32,3,99)</f>
        <v>20-50k</v>
      </c>
      <c r="W93" s="108" t="str">
        <f>MID($G$32,3,99)</f>
        <v>50-100k</v>
      </c>
      <c r="X93" s="108" t="str">
        <f>MID($H$32,3,99)</f>
        <v>100-500k</v>
      </c>
      <c r="Y93" s="108" t="str">
        <f>MID($I$32,3,99)</f>
        <v>500-1M</v>
      </c>
      <c r="Z93" s="108" t="str">
        <f>MID($J$32,3,99)</f>
        <v>1-2M</v>
      </c>
      <c r="AA93" s="108" t="str">
        <f>MID($K$32,3,99)</f>
        <v>2-5M</v>
      </c>
      <c r="AB93" s="108" t="str">
        <f>MID($L$32,3,99)</f>
        <v>5-10M</v>
      </c>
      <c r="AC93" s="108" t="str">
        <f>MID($M$32,3,99)</f>
        <v>10M&amp;+</v>
      </c>
      <c r="AD93" s="502"/>
    </row>
    <row r="94" spans="1:31" x14ac:dyDescent="0.3">
      <c r="B94" s="88" t="s">
        <v>259</v>
      </c>
      <c r="C94" s="91">
        <v>8512</v>
      </c>
      <c r="D94" s="91">
        <v>6395</v>
      </c>
      <c r="E94" s="91">
        <v>653</v>
      </c>
      <c r="F94" s="91">
        <v>915</v>
      </c>
      <c r="G94" s="91">
        <v>880</v>
      </c>
      <c r="H94" s="91">
        <v>2710</v>
      </c>
      <c r="I94" s="91">
        <v>1393</v>
      </c>
      <c r="J94" s="91">
        <v>1460</v>
      </c>
      <c r="K94" s="91">
        <v>1548</v>
      </c>
      <c r="L94" s="91">
        <v>839</v>
      </c>
      <c r="M94" s="91">
        <v>1140</v>
      </c>
      <c r="N94" s="91">
        <v>26445</v>
      </c>
      <c r="R94" s="109" t="s">
        <v>115</v>
      </c>
      <c r="S94" s="110">
        <f>C69</f>
        <v>0</v>
      </c>
      <c r="T94" s="110">
        <f t="shared" ref="T94:AD94" si="10">D69</f>
        <v>0</v>
      </c>
      <c r="U94" s="110">
        <f t="shared" si="10"/>
        <v>0</v>
      </c>
      <c r="V94" s="110">
        <f t="shared" si="10"/>
        <v>0</v>
      </c>
      <c r="W94" s="110">
        <f t="shared" si="10"/>
        <v>0</v>
      </c>
      <c r="X94" s="110">
        <f t="shared" si="10"/>
        <v>0</v>
      </c>
      <c r="Y94" s="110">
        <f t="shared" si="10"/>
        <v>0</v>
      </c>
      <c r="Z94" s="110">
        <f t="shared" si="10"/>
        <v>0</v>
      </c>
      <c r="AA94" s="110">
        <f t="shared" si="10"/>
        <v>0</v>
      </c>
      <c r="AB94" s="110">
        <f t="shared" si="10"/>
        <v>0</v>
      </c>
      <c r="AC94" s="110">
        <f t="shared" si="10"/>
        <v>0</v>
      </c>
      <c r="AD94" s="111">
        <f t="shared" si="10"/>
        <v>0</v>
      </c>
      <c r="AE94" s="96"/>
    </row>
    <row r="95" spans="1:31" x14ac:dyDescent="0.3">
      <c r="B95" s="88" t="s">
        <v>260</v>
      </c>
      <c r="C95" s="91">
        <v>2119</v>
      </c>
      <c r="D95" s="91">
        <v>3604</v>
      </c>
      <c r="E95" s="91">
        <v>1023</v>
      </c>
      <c r="F95" s="91">
        <v>1761</v>
      </c>
      <c r="G95" s="91">
        <v>1545</v>
      </c>
      <c r="H95" s="91">
        <v>4832</v>
      </c>
      <c r="I95" s="91">
        <v>2580</v>
      </c>
      <c r="J95" s="91">
        <v>2391</v>
      </c>
      <c r="K95" s="91">
        <v>2480</v>
      </c>
      <c r="L95" s="91">
        <v>1090</v>
      </c>
      <c r="M95" s="91">
        <v>943</v>
      </c>
      <c r="N95" s="91">
        <v>24368</v>
      </c>
      <c r="R95" s="113" t="s">
        <v>248</v>
      </c>
      <c r="S95" s="114">
        <f t="shared" ref="S95:AD105" si="11">C70</f>
        <v>15</v>
      </c>
      <c r="T95" s="114">
        <f t="shared" si="11"/>
        <v>10</v>
      </c>
      <c r="U95" s="114">
        <f t="shared" si="11"/>
        <v>5</v>
      </c>
      <c r="V95" s="114">
        <f t="shared" si="11"/>
        <v>5</v>
      </c>
      <c r="W95" s="114">
        <f t="shared" si="11"/>
        <v>4</v>
      </c>
      <c r="X95" s="114">
        <f t="shared" si="11"/>
        <v>17</v>
      </c>
      <c r="Y95" s="114">
        <f t="shared" si="11"/>
        <v>6</v>
      </c>
      <c r="Z95" s="114">
        <f t="shared" si="11"/>
        <v>6</v>
      </c>
      <c r="AA95" s="114">
        <f t="shared" si="11"/>
        <v>3</v>
      </c>
      <c r="AB95" s="114">
        <f t="shared" si="11"/>
        <v>2</v>
      </c>
      <c r="AC95" s="114">
        <f t="shared" si="11"/>
        <v>9</v>
      </c>
      <c r="AD95" s="115">
        <f t="shared" si="11"/>
        <v>82</v>
      </c>
      <c r="AE95" s="96"/>
    </row>
    <row r="96" spans="1:31" x14ac:dyDescent="0.3">
      <c r="B96" s="88" t="s">
        <v>262</v>
      </c>
      <c r="C96" s="91">
        <v>19</v>
      </c>
      <c r="D96" s="91">
        <v>65</v>
      </c>
      <c r="E96" s="91">
        <v>60</v>
      </c>
      <c r="F96" s="91">
        <v>139</v>
      </c>
      <c r="G96" s="91">
        <v>285</v>
      </c>
      <c r="H96" s="91">
        <v>841</v>
      </c>
      <c r="I96" s="91">
        <v>466</v>
      </c>
      <c r="J96" s="91">
        <v>457</v>
      </c>
      <c r="K96" s="91">
        <v>523</v>
      </c>
      <c r="L96" s="91">
        <v>273</v>
      </c>
      <c r="M96" s="91">
        <v>213</v>
      </c>
      <c r="N96" s="91">
        <v>3341</v>
      </c>
      <c r="R96" s="116" t="s">
        <v>261</v>
      </c>
      <c r="S96" s="117">
        <f t="shared" si="11"/>
        <v>7</v>
      </c>
      <c r="T96" s="117">
        <f t="shared" si="11"/>
        <v>44</v>
      </c>
      <c r="U96" s="117">
        <f t="shared" si="11"/>
        <v>23</v>
      </c>
      <c r="V96" s="117">
        <f t="shared" si="11"/>
        <v>49</v>
      </c>
      <c r="W96" s="117">
        <f t="shared" si="11"/>
        <v>33</v>
      </c>
      <c r="X96" s="117">
        <f t="shared" si="11"/>
        <v>79</v>
      </c>
      <c r="Y96" s="117">
        <f t="shared" si="11"/>
        <v>18</v>
      </c>
      <c r="Z96" s="117">
        <f t="shared" si="11"/>
        <v>25</v>
      </c>
      <c r="AA96" s="117">
        <f t="shared" si="11"/>
        <v>38</v>
      </c>
      <c r="AB96" s="117">
        <f t="shared" si="11"/>
        <v>22</v>
      </c>
      <c r="AC96" s="117">
        <f t="shared" si="11"/>
        <v>34</v>
      </c>
      <c r="AD96" s="118">
        <f t="shared" si="11"/>
        <v>372</v>
      </c>
    </row>
    <row r="97" spans="1:31" x14ac:dyDescent="0.3">
      <c r="B97" s="88" t="s">
        <v>263</v>
      </c>
      <c r="C97" s="91">
        <v>9</v>
      </c>
      <c r="D97" s="91">
        <v>53</v>
      </c>
      <c r="E97" s="91">
        <v>25</v>
      </c>
      <c r="F97" s="91">
        <v>68</v>
      </c>
      <c r="G97" s="91">
        <v>115</v>
      </c>
      <c r="H97" s="91">
        <v>850</v>
      </c>
      <c r="I97" s="91">
        <v>488</v>
      </c>
      <c r="J97" s="91">
        <v>465</v>
      </c>
      <c r="K97" s="91">
        <v>559</v>
      </c>
      <c r="L97" s="91">
        <v>317</v>
      </c>
      <c r="M97" s="91">
        <v>262</v>
      </c>
      <c r="N97" s="91">
        <v>3211</v>
      </c>
      <c r="R97" s="113" t="s">
        <v>252</v>
      </c>
      <c r="S97" s="114">
        <f t="shared" si="11"/>
        <v>1</v>
      </c>
      <c r="T97" s="114">
        <f t="shared" si="11"/>
        <v>2</v>
      </c>
      <c r="U97" s="114">
        <f t="shared" si="11"/>
        <v>2</v>
      </c>
      <c r="V97" s="114">
        <f t="shared" si="11"/>
        <v>7</v>
      </c>
      <c r="W97" s="114">
        <f t="shared" si="11"/>
        <v>5</v>
      </c>
      <c r="X97" s="114">
        <f t="shared" si="11"/>
        <v>9</v>
      </c>
      <c r="Y97" s="114">
        <f t="shared" si="11"/>
        <v>7</v>
      </c>
      <c r="Z97" s="114">
        <f t="shared" si="11"/>
        <v>6</v>
      </c>
      <c r="AA97" s="114">
        <f t="shared" si="11"/>
        <v>11</v>
      </c>
      <c r="AB97" s="114">
        <f t="shared" si="11"/>
        <v>1</v>
      </c>
      <c r="AC97" s="114">
        <f t="shared" si="11"/>
        <v>7</v>
      </c>
      <c r="AD97" s="115">
        <f t="shared" si="11"/>
        <v>58</v>
      </c>
    </row>
    <row r="98" spans="1:31" x14ac:dyDescent="0.3">
      <c r="B98" s="88" t="s">
        <v>265</v>
      </c>
      <c r="C98" s="91">
        <v>11</v>
      </c>
      <c r="D98" s="91">
        <v>32</v>
      </c>
      <c r="E98" s="91">
        <v>19</v>
      </c>
      <c r="F98" s="91">
        <v>63</v>
      </c>
      <c r="G98" s="91">
        <v>75</v>
      </c>
      <c r="H98" s="91">
        <v>773</v>
      </c>
      <c r="I98" s="91">
        <v>624</v>
      </c>
      <c r="J98" s="91">
        <v>678</v>
      </c>
      <c r="K98" s="91">
        <v>734</v>
      </c>
      <c r="L98" s="91">
        <v>394</v>
      </c>
      <c r="M98" s="91">
        <v>460</v>
      </c>
      <c r="N98" s="91">
        <v>3863</v>
      </c>
      <c r="R98" s="116" t="s">
        <v>264</v>
      </c>
      <c r="S98" s="117">
        <f t="shared" si="11"/>
        <v>0</v>
      </c>
      <c r="T98" s="117">
        <f t="shared" si="11"/>
        <v>1</v>
      </c>
      <c r="U98" s="117">
        <f t="shared" si="11"/>
        <v>0</v>
      </c>
      <c r="V98" s="117">
        <f t="shared" si="11"/>
        <v>3</v>
      </c>
      <c r="W98" s="117">
        <f t="shared" si="11"/>
        <v>3</v>
      </c>
      <c r="X98" s="117">
        <f t="shared" si="11"/>
        <v>15</v>
      </c>
      <c r="Y98" s="117">
        <f t="shared" si="11"/>
        <v>7</v>
      </c>
      <c r="Z98" s="117">
        <f t="shared" si="11"/>
        <v>7</v>
      </c>
      <c r="AA98" s="117">
        <f t="shared" si="11"/>
        <v>8</v>
      </c>
      <c r="AB98" s="117">
        <f t="shared" si="11"/>
        <v>4</v>
      </c>
      <c r="AC98" s="117">
        <f t="shared" si="11"/>
        <v>5</v>
      </c>
      <c r="AD98" s="118">
        <f t="shared" si="11"/>
        <v>53</v>
      </c>
    </row>
    <row r="99" spans="1:31" x14ac:dyDescent="0.3">
      <c r="B99" s="88" t="s">
        <v>267</v>
      </c>
      <c r="C99" s="91">
        <v>5</v>
      </c>
      <c r="D99" s="91">
        <v>12</v>
      </c>
      <c r="E99" s="91">
        <v>4</v>
      </c>
      <c r="F99" s="91">
        <v>16</v>
      </c>
      <c r="G99" s="91">
        <v>27</v>
      </c>
      <c r="H99" s="91">
        <v>224</v>
      </c>
      <c r="I99" s="91">
        <v>330</v>
      </c>
      <c r="J99" s="91">
        <v>418</v>
      </c>
      <c r="K99" s="91">
        <v>606</v>
      </c>
      <c r="L99" s="91">
        <v>315</v>
      </c>
      <c r="M99" s="91">
        <v>425</v>
      </c>
      <c r="N99" s="91">
        <v>2382</v>
      </c>
      <c r="R99" s="113" t="s">
        <v>266</v>
      </c>
      <c r="S99" s="114">
        <f t="shared" si="11"/>
        <v>0</v>
      </c>
      <c r="T99" s="114">
        <f t="shared" si="11"/>
        <v>0</v>
      </c>
      <c r="U99" s="114">
        <f t="shared" si="11"/>
        <v>0</v>
      </c>
      <c r="V99" s="114">
        <f t="shared" si="11"/>
        <v>1</v>
      </c>
      <c r="W99" s="114">
        <f t="shared" si="11"/>
        <v>2</v>
      </c>
      <c r="X99" s="114">
        <f t="shared" si="11"/>
        <v>7</v>
      </c>
      <c r="Y99" s="114">
        <f t="shared" si="11"/>
        <v>12</v>
      </c>
      <c r="Z99" s="114">
        <f t="shared" si="11"/>
        <v>21</v>
      </c>
      <c r="AA99" s="114">
        <f t="shared" si="11"/>
        <v>20</v>
      </c>
      <c r="AB99" s="114">
        <f t="shared" si="11"/>
        <v>13</v>
      </c>
      <c r="AC99" s="114">
        <f t="shared" si="11"/>
        <v>11</v>
      </c>
      <c r="AD99" s="115">
        <f t="shared" si="11"/>
        <v>87</v>
      </c>
    </row>
    <row r="100" spans="1:31" x14ac:dyDescent="0.3">
      <c r="B100" s="88" t="s">
        <v>269</v>
      </c>
      <c r="C100" s="91">
        <v>2</v>
      </c>
      <c r="D100" s="91">
        <v>6</v>
      </c>
      <c r="E100" s="91">
        <v>9</v>
      </c>
      <c r="F100" s="91">
        <v>17</v>
      </c>
      <c r="G100" s="91">
        <v>20</v>
      </c>
      <c r="H100" s="91">
        <v>99</v>
      </c>
      <c r="I100" s="91">
        <v>113</v>
      </c>
      <c r="J100" s="91">
        <v>288</v>
      </c>
      <c r="K100" s="91">
        <v>464</v>
      </c>
      <c r="L100" s="91">
        <v>276</v>
      </c>
      <c r="M100" s="91">
        <v>419</v>
      </c>
      <c r="N100" s="91">
        <v>1713</v>
      </c>
      <c r="R100" s="116" t="s">
        <v>268</v>
      </c>
      <c r="S100" s="117">
        <f t="shared" si="11"/>
        <v>0</v>
      </c>
      <c r="T100" s="117">
        <f t="shared" si="11"/>
        <v>0</v>
      </c>
      <c r="U100" s="117">
        <f t="shared" si="11"/>
        <v>0</v>
      </c>
      <c r="V100" s="117">
        <f t="shared" si="11"/>
        <v>0</v>
      </c>
      <c r="W100" s="117">
        <f t="shared" si="11"/>
        <v>3</v>
      </c>
      <c r="X100" s="117">
        <f t="shared" si="11"/>
        <v>4</v>
      </c>
      <c r="Y100" s="117">
        <f t="shared" si="11"/>
        <v>6</v>
      </c>
      <c r="Z100" s="117">
        <f t="shared" si="11"/>
        <v>15</v>
      </c>
      <c r="AA100" s="117">
        <f t="shared" si="11"/>
        <v>18</v>
      </c>
      <c r="AB100" s="117">
        <f t="shared" si="11"/>
        <v>9</v>
      </c>
      <c r="AC100" s="117">
        <f t="shared" si="11"/>
        <v>13</v>
      </c>
      <c r="AD100" s="118">
        <f t="shared" si="11"/>
        <v>68</v>
      </c>
    </row>
    <row r="101" spans="1:31" x14ac:dyDescent="0.3">
      <c r="B101" s="88" t="s">
        <v>270</v>
      </c>
      <c r="C101" s="91">
        <v>1</v>
      </c>
      <c r="D101" s="91"/>
      <c r="E101" s="91">
        <v>2</v>
      </c>
      <c r="F101" s="91">
        <v>9</v>
      </c>
      <c r="G101" s="91">
        <v>8</v>
      </c>
      <c r="H101" s="91">
        <v>31</v>
      </c>
      <c r="I101" s="91">
        <v>51</v>
      </c>
      <c r="J101" s="91">
        <v>96</v>
      </c>
      <c r="K101" s="91">
        <v>301</v>
      </c>
      <c r="L101" s="91">
        <v>295</v>
      </c>
      <c r="M101" s="91">
        <v>469</v>
      </c>
      <c r="N101" s="91">
        <v>1263</v>
      </c>
      <c r="R101" s="113" t="s">
        <v>255</v>
      </c>
      <c r="S101" s="114">
        <f t="shared" si="11"/>
        <v>0</v>
      </c>
      <c r="T101" s="114">
        <f t="shared" si="11"/>
        <v>0</v>
      </c>
      <c r="U101" s="114">
        <f t="shared" si="11"/>
        <v>0</v>
      </c>
      <c r="V101" s="114">
        <f t="shared" si="11"/>
        <v>0</v>
      </c>
      <c r="W101" s="114">
        <f t="shared" si="11"/>
        <v>0</v>
      </c>
      <c r="X101" s="114">
        <f t="shared" si="11"/>
        <v>1</v>
      </c>
      <c r="Y101" s="114">
        <f t="shared" si="11"/>
        <v>0</v>
      </c>
      <c r="Z101" s="114">
        <f t="shared" si="11"/>
        <v>15</v>
      </c>
      <c r="AA101" s="114">
        <f t="shared" si="11"/>
        <v>18</v>
      </c>
      <c r="AB101" s="114">
        <f t="shared" si="11"/>
        <v>19</v>
      </c>
      <c r="AC101" s="114">
        <f t="shared" si="11"/>
        <v>18</v>
      </c>
      <c r="AD101" s="115">
        <f t="shared" si="11"/>
        <v>71</v>
      </c>
    </row>
    <row r="102" spans="1:31" x14ac:dyDescent="0.3">
      <c r="B102" s="88" t="s">
        <v>271</v>
      </c>
      <c r="C102" s="91">
        <v>1</v>
      </c>
      <c r="D102" s="91"/>
      <c r="E102" s="91"/>
      <c r="F102" s="91">
        <v>2</v>
      </c>
      <c r="G102" s="91"/>
      <c r="H102" s="91">
        <v>10</v>
      </c>
      <c r="I102" s="91">
        <v>15</v>
      </c>
      <c r="J102" s="91">
        <v>17</v>
      </c>
      <c r="K102" s="91">
        <v>57</v>
      </c>
      <c r="L102" s="91">
        <v>85</v>
      </c>
      <c r="M102" s="91">
        <v>270</v>
      </c>
      <c r="N102" s="91">
        <v>457</v>
      </c>
      <c r="R102" s="116" t="s">
        <v>256</v>
      </c>
      <c r="S102" s="117">
        <f t="shared" si="11"/>
        <v>0</v>
      </c>
      <c r="T102" s="117">
        <f t="shared" si="11"/>
        <v>0</v>
      </c>
      <c r="U102" s="117">
        <f t="shared" si="11"/>
        <v>0</v>
      </c>
      <c r="V102" s="117">
        <f t="shared" si="11"/>
        <v>0</v>
      </c>
      <c r="W102" s="117">
        <f t="shared" si="11"/>
        <v>0</v>
      </c>
      <c r="X102" s="117">
        <f t="shared" si="11"/>
        <v>0</v>
      </c>
      <c r="Y102" s="117">
        <f t="shared" si="11"/>
        <v>0</v>
      </c>
      <c r="Z102" s="117">
        <f t="shared" si="11"/>
        <v>1</v>
      </c>
      <c r="AA102" s="117">
        <f t="shared" si="11"/>
        <v>17</v>
      </c>
      <c r="AB102" s="117">
        <f t="shared" si="11"/>
        <v>16</v>
      </c>
      <c r="AC102" s="117">
        <f t="shared" si="11"/>
        <v>28</v>
      </c>
      <c r="AD102" s="118">
        <f t="shared" si="11"/>
        <v>62</v>
      </c>
    </row>
    <row r="103" spans="1:31" x14ac:dyDescent="0.3">
      <c r="B103" s="88" t="s">
        <v>272</v>
      </c>
      <c r="C103" s="91"/>
      <c r="D103" s="91"/>
      <c r="E103" s="91">
        <v>1</v>
      </c>
      <c r="F103" s="91"/>
      <c r="G103" s="91">
        <v>1</v>
      </c>
      <c r="H103" s="91">
        <v>1</v>
      </c>
      <c r="I103" s="91">
        <v>2</v>
      </c>
      <c r="J103" s="91">
        <v>3</v>
      </c>
      <c r="K103" s="91">
        <v>13</v>
      </c>
      <c r="L103" s="91">
        <v>20</v>
      </c>
      <c r="M103" s="91">
        <v>140</v>
      </c>
      <c r="N103" s="91">
        <v>181</v>
      </c>
      <c r="R103" s="113" t="s">
        <v>257</v>
      </c>
      <c r="S103" s="114">
        <f t="shared" si="11"/>
        <v>0</v>
      </c>
      <c r="T103" s="114">
        <f t="shared" si="11"/>
        <v>0</v>
      </c>
      <c r="U103" s="114">
        <f t="shared" si="11"/>
        <v>0</v>
      </c>
      <c r="V103" s="114">
        <f t="shared" si="11"/>
        <v>0</v>
      </c>
      <c r="W103" s="114">
        <f t="shared" si="11"/>
        <v>0</v>
      </c>
      <c r="X103" s="114">
        <f t="shared" si="11"/>
        <v>0</v>
      </c>
      <c r="Y103" s="114">
        <f t="shared" si="11"/>
        <v>0</v>
      </c>
      <c r="Z103" s="114">
        <f t="shared" si="11"/>
        <v>0</v>
      </c>
      <c r="AA103" s="114">
        <f t="shared" si="11"/>
        <v>4</v>
      </c>
      <c r="AB103" s="114">
        <f t="shared" si="11"/>
        <v>6</v>
      </c>
      <c r="AC103" s="114">
        <f t="shared" si="11"/>
        <v>19</v>
      </c>
      <c r="AD103" s="115">
        <f t="shared" si="11"/>
        <v>29</v>
      </c>
    </row>
    <row r="104" spans="1:31" x14ac:dyDescent="0.3">
      <c r="B104" s="88" t="s">
        <v>274</v>
      </c>
      <c r="C104" s="91"/>
      <c r="D104" s="91"/>
      <c r="E104" s="91"/>
      <c r="F104" s="91"/>
      <c r="G104" s="91"/>
      <c r="H104" s="91">
        <v>1</v>
      </c>
      <c r="I104" s="91">
        <v>1</v>
      </c>
      <c r="J104" s="91">
        <v>1</v>
      </c>
      <c r="K104" s="91">
        <v>3</v>
      </c>
      <c r="L104" s="91">
        <v>3</v>
      </c>
      <c r="M104" s="91">
        <v>118</v>
      </c>
      <c r="N104" s="91">
        <v>127</v>
      </c>
      <c r="R104" s="116" t="s">
        <v>273</v>
      </c>
      <c r="S104" s="117">
        <f t="shared" si="11"/>
        <v>0</v>
      </c>
      <c r="T104" s="117">
        <f t="shared" si="11"/>
        <v>0</v>
      </c>
      <c r="U104" s="117">
        <f t="shared" si="11"/>
        <v>0</v>
      </c>
      <c r="V104" s="117">
        <f t="shared" si="11"/>
        <v>0</v>
      </c>
      <c r="W104" s="117">
        <f t="shared" si="11"/>
        <v>0</v>
      </c>
      <c r="X104" s="117">
        <f t="shared" si="11"/>
        <v>0</v>
      </c>
      <c r="Y104" s="117">
        <f t="shared" si="11"/>
        <v>0</v>
      </c>
      <c r="Z104" s="117">
        <f t="shared" si="11"/>
        <v>0</v>
      </c>
      <c r="AA104" s="117">
        <f t="shared" si="11"/>
        <v>0</v>
      </c>
      <c r="AB104" s="117">
        <f t="shared" si="11"/>
        <v>2</v>
      </c>
      <c r="AC104" s="117">
        <f t="shared" si="11"/>
        <v>7</v>
      </c>
      <c r="AD104" s="118">
        <f t="shared" si="11"/>
        <v>9</v>
      </c>
    </row>
    <row r="105" spans="1:31" x14ac:dyDescent="0.3">
      <c r="A105" s="88" t="s">
        <v>161</v>
      </c>
      <c r="B105" s="88" t="s">
        <v>114</v>
      </c>
      <c r="C105" s="91">
        <v>38</v>
      </c>
      <c r="D105" s="91">
        <v>5</v>
      </c>
      <c r="E105" s="91"/>
      <c r="F105" s="91">
        <v>1</v>
      </c>
      <c r="G105" s="91">
        <v>1</v>
      </c>
      <c r="H105" s="91">
        <v>5</v>
      </c>
      <c r="I105" s="91">
        <v>3</v>
      </c>
      <c r="J105" s="91">
        <v>1</v>
      </c>
      <c r="K105" s="91">
        <v>2</v>
      </c>
      <c r="L105" s="91">
        <v>1</v>
      </c>
      <c r="M105" s="91">
        <v>66</v>
      </c>
      <c r="N105" s="91">
        <v>123</v>
      </c>
      <c r="R105" s="116" t="s">
        <v>275</v>
      </c>
      <c r="S105" s="117">
        <f t="shared" si="11"/>
        <v>0</v>
      </c>
      <c r="T105" s="117">
        <f t="shared" si="11"/>
        <v>0</v>
      </c>
      <c r="U105" s="117">
        <f t="shared" si="11"/>
        <v>0</v>
      </c>
      <c r="V105" s="117">
        <f t="shared" si="11"/>
        <v>0</v>
      </c>
      <c r="W105" s="117">
        <f t="shared" si="11"/>
        <v>0</v>
      </c>
      <c r="X105" s="117">
        <f t="shared" si="11"/>
        <v>0</v>
      </c>
      <c r="Y105" s="117">
        <f t="shared" si="11"/>
        <v>0</v>
      </c>
      <c r="Z105" s="117">
        <f t="shared" si="11"/>
        <v>0</v>
      </c>
      <c r="AA105" s="117">
        <f t="shared" si="11"/>
        <v>2</v>
      </c>
      <c r="AB105" s="117">
        <f t="shared" si="11"/>
        <v>0</v>
      </c>
      <c r="AC105" s="117">
        <f t="shared" si="11"/>
        <v>2</v>
      </c>
      <c r="AD105" s="118">
        <f t="shared" si="11"/>
        <v>4</v>
      </c>
    </row>
    <row r="106" spans="1:31" x14ac:dyDescent="0.3">
      <c r="B106" s="88" t="s">
        <v>259</v>
      </c>
      <c r="C106" s="91">
        <v>7598</v>
      </c>
      <c r="D106" s="91">
        <v>1407</v>
      </c>
      <c r="E106" s="91">
        <v>407</v>
      </c>
      <c r="F106" s="91">
        <v>678</v>
      </c>
      <c r="G106" s="91">
        <v>664</v>
      </c>
      <c r="H106" s="91">
        <v>2327</v>
      </c>
      <c r="I106" s="91">
        <v>1125</v>
      </c>
      <c r="J106" s="91">
        <v>1207</v>
      </c>
      <c r="K106" s="91">
        <v>1682</v>
      </c>
      <c r="L106" s="91">
        <v>1380</v>
      </c>
      <c r="M106" s="91">
        <v>4898</v>
      </c>
      <c r="N106" s="91">
        <v>23373</v>
      </c>
      <c r="R106" s="119" t="s">
        <v>168</v>
      </c>
      <c r="S106" s="120">
        <f t="shared" ref="S106:AD106" si="12">SUM(S94:S105)</f>
        <v>23</v>
      </c>
      <c r="T106" s="120">
        <f t="shared" si="12"/>
        <v>57</v>
      </c>
      <c r="U106" s="120">
        <f t="shared" si="12"/>
        <v>30</v>
      </c>
      <c r="V106" s="120">
        <f t="shared" si="12"/>
        <v>65</v>
      </c>
      <c r="W106" s="120">
        <f t="shared" si="12"/>
        <v>50</v>
      </c>
      <c r="X106" s="120">
        <f t="shared" si="12"/>
        <v>132</v>
      </c>
      <c r="Y106" s="120">
        <f t="shared" si="12"/>
        <v>56</v>
      </c>
      <c r="Z106" s="120">
        <f t="shared" si="12"/>
        <v>96</v>
      </c>
      <c r="AA106" s="120">
        <f t="shared" si="12"/>
        <v>139</v>
      </c>
      <c r="AB106" s="120">
        <f t="shared" si="12"/>
        <v>94</v>
      </c>
      <c r="AC106" s="120">
        <f t="shared" si="12"/>
        <v>153</v>
      </c>
      <c r="AD106" s="120">
        <f t="shared" si="12"/>
        <v>895</v>
      </c>
    </row>
    <row r="107" spans="1:31" x14ac:dyDescent="0.3">
      <c r="B107" s="88" t="s">
        <v>260</v>
      </c>
      <c r="C107" s="91">
        <v>802</v>
      </c>
      <c r="D107" s="91">
        <v>863</v>
      </c>
      <c r="E107" s="91">
        <v>220</v>
      </c>
      <c r="F107" s="91">
        <v>395</v>
      </c>
      <c r="G107" s="91">
        <v>396</v>
      </c>
      <c r="H107" s="91">
        <v>1291</v>
      </c>
      <c r="I107" s="91">
        <v>665</v>
      </c>
      <c r="J107" s="91">
        <v>763</v>
      </c>
      <c r="K107" s="91">
        <v>988</v>
      </c>
      <c r="L107" s="91">
        <v>671</v>
      </c>
      <c r="M107" s="91">
        <v>1636</v>
      </c>
      <c r="N107" s="91">
        <v>8690</v>
      </c>
    </row>
    <row r="108" spans="1:31" x14ac:dyDescent="0.3">
      <c r="B108" s="88" t="s">
        <v>262</v>
      </c>
      <c r="C108" s="91">
        <v>40</v>
      </c>
      <c r="D108" s="91">
        <v>45</v>
      </c>
      <c r="E108" s="91">
        <v>32</v>
      </c>
      <c r="F108" s="91">
        <v>48</v>
      </c>
      <c r="G108" s="91">
        <v>107</v>
      </c>
      <c r="H108" s="91">
        <v>338</v>
      </c>
      <c r="I108" s="91">
        <v>166</v>
      </c>
      <c r="J108" s="91">
        <v>177</v>
      </c>
      <c r="K108" s="91">
        <v>211</v>
      </c>
      <c r="L108" s="91">
        <v>162</v>
      </c>
      <c r="M108" s="91">
        <v>376</v>
      </c>
      <c r="N108" s="91">
        <v>1702</v>
      </c>
      <c r="R108" s="513" t="str">
        <f>CONCATENATE("2008 - Number of firms from  ",MID(A81,3,99))</f>
        <v>2008 - Number of firms from  group simple</v>
      </c>
      <c r="S108" s="513"/>
      <c r="T108" s="513"/>
      <c r="U108" s="513"/>
      <c r="V108" s="513"/>
      <c r="W108" s="513"/>
      <c r="X108" s="513"/>
      <c r="Y108" s="513"/>
      <c r="Z108" s="513"/>
      <c r="AA108" s="513"/>
      <c r="AB108" s="513"/>
      <c r="AC108" s="513"/>
      <c r="AD108" s="513"/>
    </row>
    <row r="109" spans="1:31" x14ac:dyDescent="0.3">
      <c r="B109" s="88" t="s">
        <v>263</v>
      </c>
      <c r="C109" s="91">
        <v>23</v>
      </c>
      <c r="D109" s="91">
        <v>37</v>
      </c>
      <c r="E109" s="91">
        <v>21</v>
      </c>
      <c r="F109" s="91">
        <v>45</v>
      </c>
      <c r="G109" s="91">
        <v>67</v>
      </c>
      <c r="H109" s="91">
        <v>372</v>
      </c>
      <c r="I109" s="91">
        <v>190</v>
      </c>
      <c r="J109" s="91">
        <v>251</v>
      </c>
      <c r="K109" s="91">
        <v>305</v>
      </c>
      <c r="L109" s="91">
        <v>178</v>
      </c>
      <c r="M109" s="91">
        <v>475</v>
      </c>
      <c r="N109" s="91">
        <v>1964</v>
      </c>
      <c r="R109" s="500" t="s">
        <v>90</v>
      </c>
      <c r="S109" s="501" t="s">
        <v>234</v>
      </c>
      <c r="T109" s="501"/>
      <c r="U109" s="501"/>
      <c r="V109" s="501"/>
      <c r="W109" s="501"/>
      <c r="X109" s="501"/>
      <c r="Y109" s="501"/>
      <c r="Z109" s="501"/>
      <c r="AA109" s="501"/>
      <c r="AB109" s="501"/>
      <c r="AC109" s="501"/>
      <c r="AD109" s="502" t="str">
        <f>MID($N$32,7,99)</f>
        <v>Total</v>
      </c>
    </row>
    <row r="110" spans="1:31" x14ac:dyDescent="0.3">
      <c r="B110" s="88" t="s">
        <v>265</v>
      </c>
      <c r="C110" s="91">
        <v>24</v>
      </c>
      <c r="D110" s="91">
        <v>29</v>
      </c>
      <c r="E110" s="91">
        <v>15</v>
      </c>
      <c r="F110" s="91">
        <v>30</v>
      </c>
      <c r="G110" s="91">
        <v>37</v>
      </c>
      <c r="H110" s="91">
        <v>432</v>
      </c>
      <c r="I110" s="91">
        <v>291</v>
      </c>
      <c r="J110" s="91">
        <v>358</v>
      </c>
      <c r="K110" s="91">
        <v>435</v>
      </c>
      <c r="L110" s="91">
        <v>296</v>
      </c>
      <c r="M110" s="91">
        <v>727</v>
      </c>
      <c r="N110" s="91">
        <v>2674</v>
      </c>
      <c r="R110" s="500"/>
      <c r="S110" s="108" t="str">
        <f>MID($C$32,3,99)</f>
        <v>=0</v>
      </c>
      <c r="T110" s="108" t="str">
        <f>MID($D$32,3,99)</f>
        <v>&lt;10k</v>
      </c>
      <c r="U110" s="108" t="str">
        <f>MID($E$32,3,99)</f>
        <v>10-20k</v>
      </c>
      <c r="V110" s="108" t="str">
        <f>MID($F$32,3,99)</f>
        <v>20-50k</v>
      </c>
      <c r="W110" s="108" t="str">
        <f>MID($G$32,3,99)</f>
        <v>50-100k</v>
      </c>
      <c r="X110" s="108" t="str">
        <f>MID($H$32,3,99)</f>
        <v>100-500k</v>
      </c>
      <c r="Y110" s="108" t="str">
        <f>MID($I$32,3,99)</f>
        <v>500-1M</v>
      </c>
      <c r="Z110" s="108" t="str">
        <f>MID($J$32,3,99)</f>
        <v>1-2M</v>
      </c>
      <c r="AA110" s="108" t="str">
        <f>MID($K$32,3,99)</f>
        <v>2-5M</v>
      </c>
      <c r="AB110" s="108" t="str">
        <f>MID($L$32,3,99)</f>
        <v>5-10M</v>
      </c>
      <c r="AC110" s="108" t="str">
        <f>MID($M$32,3,99)</f>
        <v>10M&amp;+</v>
      </c>
      <c r="AD110" s="502"/>
    </row>
    <row r="111" spans="1:31" x14ac:dyDescent="0.3">
      <c r="B111" s="88" t="s">
        <v>267</v>
      </c>
      <c r="C111" s="91">
        <v>17</v>
      </c>
      <c r="D111" s="91">
        <v>27</v>
      </c>
      <c r="E111" s="91">
        <v>28</v>
      </c>
      <c r="F111" s="91">
        <v>41</v>
      </c>
      <c r="G111" s="91">
        <v>33</v>
      </c>
      <c r="H111" s="91">
        <v>204</v>
      </c>
      <c r="I111" s="91">
        <v>236</v>
      </c>
      <c r="J111" s="91">
        <v>324</v>
      </c>
      <c r="K111" s="91">
        <v>406</v>
      </c>
      <c r="L111" s="91">
        <v>293</v>
      </c>
      <c r="M111" s="91">
        <v>698</v>
      </c>
      <c r="N111" s="91">
        <v>2307</v>
      </c>
      <c r="R111" s="109" t="s">
        <v>115</v>
      </c>
      <c r="S111" s="110">
        <f>C81</f>
        <v>97</v>
      </c>
      <c r="T111" s="110">
        <f t="shared" ref="T111:AD111" si="13">D81</f>
        <v>13</v>
      </c>
      <c r="U111" s="110">
        <f t="shared" si="13"/>
        <v>8</v>
      </c>
      <c r="V111" s="110">
        <f t="shared" si="13"/>
        <v>19</v>
      </c>
      <c r="W111" s="110">
        <f t="shared" si="13"/>
        <v>10</v>
      </c>
      <c r="X111" s="110">
        <f t="shared" si="13"/>
        <v>23</v>
      </c>
      <c r="Y111" s="110">
        <f t="shared" si="13"/>
        <v>16</v>
      </c>
      <c r="Z111" s="110">
        <f t="shared" si="13"/>
        <v>8</v>
      </c>
      <c r="AA111" s="110">
        <f t="shared" si="13"/>
        <v>5</v>
      </c>
      <c r="AB111" s="110">
        <f t="shared" si="13"/>
        <v>0</v>
      </c>
      <c r="AC111" s="110">
        <f t="shared" si="13"/>
        <v>2</v>
      </c>
      <c r="AD111" s="111">
        <f t="shared" si="13"/>
        <v>201</v>
      </c>
      <c r="AE111" s="96"/>
    </row>
    <row r="112" spans="1:31" x14ac:dyDescent="0.3">
      <c r="B112" s="88" t="s">
        <v>269</v>
      </c>
      <c r="C112" s="91">
        <v>13</v>
      </c>
      <c r="D112" s="91">
        <v>30</v>
      </c>
      <c r="E112" s="91">
        <v>52</v>
      </c>
      <c r="F112" s="91">
        <v>130</v>
      </c>
      <c r="G112" s="91">
        <v>145</v>
      </c>
      <c r="H112" s="91">
        <v>572</v>
      </c>
      <c r="I112" s="91">
        <v>380</v>
      </c>
      <c r="J112" s="91">
        <v>554</v>
      </c>
      <c r="K112" s="91">
        <v>515</v>
      </c>
      <c r="L112" s="91">
        <v>357</v>
      </c>
      <c r="M112" s="91">
        <v>860</v>
      </c>
      <c r="N112" s="91">
        <v>3608</v>
      </c>
      <c r="R112" s="113" t="s">
        <v>248</v>
      </c>
      <c r="S112" s="114">
        <f t="shared" ref="S112:AD122" si="14">C82</f>
        <v>7311</v>
      </c>
      <c r="T112" s="114">
        <f t="shared" si="14"/>
        <v>3116</v>
      </c>
      <c r="U112" s="114">
        <f t="shared" si="14"/>
        <v>827</v>
      </c>
      <c r="V112" s="114">
        <f t="shared" si="14"/>
        <v>1442</v>
      </c>
      <c r="W112" s="114">
        <f t="shared" si="14"/>
        <v>1411</v>
      </c>
      <c r="X112" s="114">
        <f t="shared" si="14"/>
        <v>4430</v>
      </c>
      <c r="Y112" s="114">
        <f t="shared" si="14"/>
        <v>1984</v>
      </c>
      <c r="Z112" s="114">
        <f t="shared" si="14"/>
        <v>1578</v>
      </c>
      <c r="AA112" s="114">
        <f t="shared" si="14"/>
        <v>1233</v>
      </c>
      <c r="AB112" s="114">
        <f t="shared" si="14"/>
        <v>478</v>
      </c>
      <c r="AC112" s="114">
        <f t="shared" si="14"/>
        <v>391</v>
      </c>
      <c r="AD112" s="115">
        <f t="shared" si="14"/>
        <v>24201</v>
      </c>
      <c r="AE112" s="96"/>
    </row>
    <row r="113" spans="1:31" x14ac:dyDescent="0.3">
      <c r="B113" s="88" t="s">
        <v>270</v>
      </c>
      <c r="C113" s="91">
        <v>15</v>
      </c>
      <c r="D113" s="91">
        <v>13</v>
      </c>
      <c r="E113" s="91">
        <v>8</v>
      </c>
      <c r="F113" s="91">
        <v>52</v>
      </c>
      <c r="G113" s="91">
        <v>33</v>
      </c>
      <c r="H113" s="91">
        <v>201</v>
      </c>
      <c r="I113" s="91">
        <v>120</v>
      </c>
      <c r="J113" s="91">
        <v>182</v>
      </c>
      <c r="K113" s="91">
        <v>443</v>
      </c>
      <c r="L113" s="91">
        <v>373</v>
      </c>
      <c r="M113" s="91">
        <v>1276</v>
      </c>
      <c r="N113" s="91">
        <v>2716</v>
      </c>
      <c r="R113" s="116" t="s">
        <v>261</v>
      </c>
      <c r="S113" s="117">
        <f t="shared" si="14"/>
        <v>2636</v>
      </c>
      <c r="T113" s="117">
        <f t="shared" si="14"/>
        <v>6292</v>
      </c>
      <c r="U113" s="117">
        <f t="shared" si="14"/>
        <v>2789</v>
      </c>
      <c r="V113" s="117">
        <f t="shared" si="14"/>
        <v>5170</v>
      </c>
      <c r="W113" s="117">
        <f t="shared" si="14"/>
        <v>5215</v>
      </c>
      <c r="X113" s="117">
        <f t="shared" si="14"/>
        <v>15810</v>
      </c>
      <c r="Y113" s="117">
        <f t="shared" si="14"/>
        <v>6843</v>
      </c>
      <c r="Z113" s="117">
        <f t="shared" si="14"/>
        <v>5353</v>
      </c>
      <c r="AA113" s="117">
        <f t="shared" si="14"/>
        <v>3968</v>
      </c>
      <c r="AB113" s="117">
        <f t="shared" si="14"/>
        <v>1181</v>
      </c>
      <c r="AC113" s="117">
        <f t="shared" si="14"/>
        <v>579</v>
      </c>
      <c r="AD113" s="118">
        <f t="shared" si="14"/>
        <v>55836</v>
      </c>
    </row>
    <row r="114" spans="1:31" x14ac:dyDescent="0.3">
      <c r="B114" s="88" t="s">
        <v>271</v>
      </c>
      <c r="C114" s="91">
        <v>13</v>
      </c>
      <c r="D114" s="91">
        <v>3</v>
      </c>
      <c r="E114" s="91">
        <v>2</v>
      </c>
      <c r="F114" s="91">
        <v>8</v>
      </c>
      <c r="G114" s="91">
        <v>6</v>
      </c>
      <c r="H114" s="91">
        <v>25</v>
      </c>
      <c r="I114" s="91">
        <v>19</v>
      </c>
      <c r="J114" s="91">
        <v>29</v>
      </c>
      <c r="K114" s="91">
        <v>101</v>
      </c>
      <c r="L114" s="91">
        <v>159</v>
      </c>
      <c r="M114" s="91">
        <v>893</v>
      </c>
      <c r="N114" s="91">
        <v>1258</v>
      </c>
      <c r="R114" s="113" t="s">
        <v>252</v>
      </c>
      <c r="S114" s="114">
        <f t="shared" si="14"/>
        <v>25</v>
      </c>
      <c r="T114" s="114">
        <f t="shared" si="14"/>
        <v>263</v>
      </c>
      <c r="U114" s="114">
        <f t="shared" si="14"/>
        <v>214</v>
      </c>
      <c r="V114" s="114">
        <f t="shared" si="14"/>
        <v>594</v>
      </c>
      <c r="W114" s="114">
        <f t="shared" si="14"/>
        <v>1115</v>
      </c>
      <c r="X114" s="114">
        <f t="shared" si="14"/>
        <v>3464</v>
      </c>
      <c r="Y114" s="114">
        <f t="shared" si="14"/>
        <v>1436</v>
      </c>
      <c r="Z114" s="114">
        <f t="shared" si="14"/>
        <v>1097</v>
      </c>
      <c r="AA114" s="114">
        <f t="shared" si="14"/>
        <v>871</v>
      </c>
      <c r="AB114" s="114">
        <f t="shared" si="14"/>
        <v>289</v>
      </c>
      <c r="AC114" s="114">
        <f t="shared" si="14"/>
        <v>139</v>
      </c>
      <c r="AD114" s="115">
        <f t="shared" si="14"/>
        <v>9507</v>
      </c>
    </row>
    <row r="115" spans="1:31" x14ac:dyDescent="0.3">
      <c r="B115" s="88" t="s">
        <v>272</v>
      </c>
      <c r="C115" s="91">
        <v>11</v>
      </c>
      <c r="D115" s="91">
        <v>1</v>
      </c>
      <c r="E115" s="91"/>
      <c r="F115" s="91"/>
      <c r="G115" s="91">
        <v>1</v>
      </c>
      <c r="H115" s="91">
        <v>8</v>
      </c>
      <c r="I115" s="91">
        <v>5</v>
      </c>
      <c r="J115" s="91">
        <v>11</v>
      </c>
      <c r="K115" s="91">
        <v>32</v>
      </c>
      <c r="L115" s="91">
        <v>43</v>
      </c>
      <c r="M115" s="91">
        <v>674</v>
      </c>
      <c r="N115" s="91">
        <v>786</v>
      </c>
      <c r="R115" s="116" t="s">
        <v>264</v>
      </c>
      <c r="S115" s="117">
        <f t="shared" si="14"/>
        <v>12</v>
      </c>
      <c r="T115" s="117">
        <f t="shared" si="14"/>
        <v>211</v>
      </c>
      <c r="U115" s="117">
        <f t="shared" si="14"/>
        <v>136</v>
      </c>
      <c r="V115" s="117">
        <f t="shared" si="14"/>
        <v>436</v>
      </c>
      <c r="W115" s="117">
        <f t="shared" si="14"/>
        <v>645</v>
      </c>
      <c r="X115" s="117">
        <f t="shared" si="14"/>
        <v>3530</v>
      </c>
      <c r="Y115" s="117">
        <f t="shared" si="14"/>
        <v>1628</v>
      </c>
      <c r="Z115" s="117">
        <f t="shared" si="14"/>
        <v>1220</v>
      </c>
      <c r="AA115" s="117">
        <f t="shared" si="14"/>
        <v>1069</v>
      </c>
      <c r="AB115" s="117">
        <f t="shared" si="14"/>
        <v>351</v>
      </c>
      <c r="AC115" s="117">
        <f t="shared" si="14"/>
        <v>178</v>
      </c>
      <c r="AD115" s="118">
        <f t="shared" si="14"/>
        <v>9416</v>
      </c>
    </row>
    <row r="116" spans="1:31" x14ac:dyDescent="0.3">
      <c r="B116" s="88" t="s">
        <v>274</v>
      </c>
      <c r="C116" s="91">
        <v>16</v>
      </c>
      <c r="D116" s="91">
        <v>1</v>
      </c>
      <c r="E116" s="91"/>
      <c r="F116" s="91">
        <v>2</v>
      </c>
      <c r="G116" s="91"/>
      <c r="H116" s="91">
        <v>2</v>
      </c>
      <c r="I116" s="91">
        <v>4</v>
      </c>
      <c r="J116" s="91">
        <v>11</v>
      </c>
      <c r="K116" s="91">
        <v>7</v>
      </c>
      <c r="L116" s="91">
        <v>8</v>
      </c>
      <c r="M116" s="91">
        <v>867</v>
      </c>
      <c r="N116" s="91">
        <v>918</v>
      </c>
      <c r="R116" s="113" t="s">
        <v>266</v>
      </c>
      <c r="S116" s="114">
        <f t="shared" si="14"/>
        <v>14</v>
      </c>
      <c r="T116" s="114">
        <f t="shared" si="14"/>
        <v>157</v>
      </c>
      <c r="U116" s="114">
        <f t="shared" si="14"/>
        <v>109</v>
      </c>
      <c r="V116" s="114">
        <f t="shared" si="14"/>
        <v>250</v>
      </c>
      <c r="W116" s="114">
        <f t="shared" si="14"/>
        <v>473</v>
      </c>
      <c r="X116" s="114">
        <f t="shared" si="14"/>
        <v>3196</v>
      </c>
      <c r="Y116" s="114">
        <f t="shared" si="14"/>
        <v>2088</v>
      </c>
      <c r="Z116" s="114">
        <f t="shared" si="14"/>
        <v>1760</v>
      </c>
      <c r="AA116" s="114">
        <f t="shared" si="14"/>
        <v>1437</v>
      </c>
      <c r="AB116" s="114">
        <f t="shared" si="14"/>
        <v>542</v>
      </c>
      <c r="AC116" s="114">
        <f t="shared" si="14"/>
        <v>355</v>
      </c>
      <c r="AD116" s="115">
        <f t="shared" si="14"/>
        <v>10381</v>
      </c>
    </row>
    <row r="117" spans="1:31" x14ac:dyDescent="0.3">
      <c r="A117" s="88" t="s">
        <v>136</v>
      </c>
      <c r="C117" s="91">
        <v>91627</v>
      </c>
      <c r="D117" s="91">
        <v>321825</v>
      </c>
      <c r="E117" s="91">
        <v>145466</v>
      </c>
      <c r="F117" s="91">
        <v>218028</v>
      </c>
      <c r="G117" s="91">
        <v>151255</v>
      </c>
      <c r="H117" s="91">
        <v>272380</v>
      </c>
      <c r="I117" s="91">
        <v>73360</v>
      </c>
      <c r="J117" s="91">
        <v>49100</v>
      </c>
      <c r="K117" s="91">
        <v>37241</v>
      </c>
      <c r="L117" s="91">
        <v>15222</v>
      </c>
      <c r="M117" s="91">
        <v>22843</v>
      </c>
      <c r="N117" s="91">
        <v>1398347</v>
      </c>
      <c r="R117" s="116" t="s">
        <v>268</v>
      </c>
      <c r="S117" s="117">
        <f t="shared" si="14"/>
        <v>8</v>
      </c>
      <c r="T117" s="117">
        <f t="shared" si="14"/>
        <v>47</v>
      </c>
      <c r="U117" s="117">
        <f t="shared" si="14"/>
        <v>44</v>
      </c>
      <c r="V117" s="117">
        <f t="shared" si="14"/>
        <v>102</v>
      </c>
      <c r="W117" s="117">
        <f t="shared" si="14"/>
        <v>157</v>
      </c>
      <c r="X117" s="117">
        <f t="shared" si="14"/>
        <v>1015</v>
      </c>
      <c r="Y117" s="117">
        <f t="shared" si="14"/>
        <v>1105</v>
      </c>
      <c r="Z117" s="117">
        <f t="shared" si="14"/>
        <v>1179</v>
      </c>
      <c r="AA117" s="117">
        <f t="shared" si="14"/>
        <v>1050</v>
      </c>
      <c r="AB117" s="117">
        <f t="shared" si="14"/>
        <v>429</v>
      </c>
      <c r="AC117" s="117">
        <f t="shared" si="14"/>
        <v>294</v>
      </c>
      <c r="AD117" s="118">
        <f t="shared" si="14"/>
        <v>5430</v>
      </c>
    </row>
    <row r="118" spans="1:31" x14ac:dyDescent="0.3">
      <c r="R118" s="113" t="s">
        <v>255</v>
      </c>
      <c r="S118" s="114">
        <f t="shared" si="14"/>
        <v>8</v>
      </c>
      <c r="T118" s="114">
        <f t="shared" si="14"/>
        <v>10</v>
      </c>
      <c r="U118" s="114">
        <f t="shared" si="14"/>
        <v>15</v>
      </c>
      <c r="V118" s="114">
        <f t="shared" si="14"/>
        <v>52</v>
      </c>
      <c r="W118" s="114">
        <f t="shared" si="14"/>
        <v>54</v>
      </c>
      <c r="X118" s="114">
        <f t="shared" si="14"/>
        <v>366</v>
      </c>
      <c r="Y118" s="114">
        <f t="shared" si="14"/>
        <v>426</v>
      </c>
      <c r="Z118" s="114">
        <f t="shared" si="14"/>
        <v>705</v>
      </c>
      <c r="AA118" s="114">
        <f t="shared" si="14"/>
        <v>859</v>
      </c>
      <c r="AB118" s="114">
        <f t="shared" si="14"/>
        <v>377</v>
      </c>
      <c r="AC118" s="114">
        <f t="shared" si="14"/>
        <v>323</v>
      </c>
      <c r="AD118" s="115">
        <f t="shared" si="14"/>
        <v>3195</v>
      </c>
    </row>
    <row r="119" spans="1:31" x14ac:dyDescent="0.3">
      <c r="R119" s="116" t="s">
        <v>256</v>
      </c>
      <c r="S119" s="117">
        <f t="shared" si="14"/>
        <v>4</v>
      </c>
      <c r="T119" s="117">
        <f t="shared" si="14"/>
        <v>9</v>
      </c>
      <c r="U119" s="117">
        <f t="shared" si="14"/>
        <v>4</v>
      </c>
      <c r="V119" s="117">
        <f t="shared" si="14"/>
        <v>24</v>
      </c>
      <c r="W119" s="117">
        <f t="shared" si="14"/>
        <v>30</v>
      </c>
      <c r="X119" s="117">
        <f t="shared" si="14"/>
        <v>133</v>
      </c>
      <c r="Y119" s="117">
        <f t="shared" si="14"/>
        <v>136</v>
      </c>
      <c r="Z119" s="117">
        <f t="shared" si="14"/>
        <v>244</v>
      </c>
      <c r="AA119" s="117">
        <f t="shared" si="14"/>
        <v>554</v>
      </c>
      <c r="AB119" s="117">
        <f t="shared" si="14"/>
        <v>362</v>
      </c>
      <c r="AC119" s="117">
        <f t="shared" si="14"/>
        <v>307</v>
      </c>
      <c r="AD119" s="118">
        <f t="shared" si="14"/>
        <v>1807</v>
      </c>
    </row>
    <row r="120" spans="1:31" x14ac:dyDescent="0.3">
      <c r="R120" s="113" t="s">
        <v>257</v>
      </c>
      <c r="S120" s="114">
        <f t="shared" si="14"/>
        <v>0</v>
      </c>
      <c r="T120" s="114">
        <f t="shared" si="14"/>
        <v>1</v>
      </c>
      <c r="U120" s="114">
        <f t="shared" si="14"/>
        <v>1</v>
      </c>
      <c r="V120" s="114">
        <f t="shared" si="14"/>
        <v>3</v>
      </c>
      <c r="W120" s="114">
        <f t="shared" si="14"/>
        <v>3</v>
      </c>
      <c r="X120" s="114">
        <f t="shared" si="14"/>
        <v>25</v>
      </c>
      <c r="Y120" s="114">
        <f t="shared" si="14"/>
        <v>25</v>
      </c>
      <c r="Z120" s="114">
        <f t="shared" si="14"/>
        <v>25</v>
      </c>
      <c r="AA120" s="114">
        <f t="shared" si="14"/>
        <v>97</v>
      </c>
      <c r="AB120" s="114">
        <f t="shared" si="14"/>
        <v>111</v>
      </c>
      <c r="AC120" s="114">
        <f t="shared" si="14"/>
        <v>170</v>
      </c>
      <c r="AD120" s="115">
        <f t="shared" si="14"/>
        <v>461</v>
      </c>
    </row>
    <row r="121" spans="1:31" x14ac:dyDescent="0.3">
      <c r="R121" s="116" t="s">
        <v>273</v>
      </c>
      <c r="S121" s="117">
        <f t="shared" si="14"/>
        <v>0</v>
      </c>
      <c r="T121" s="117">
        <f t="shared" si="14"/>
        <v>2</v>
      </c>
      <c r="U121" s="117">
        <f t="shared" si="14"/>
        <v>0</v>
      </c>
      <c r="V121" s="117">
        <f t="shared" si="14"/>
        <v>1</v>
      </c>
      <c r="W121" s="117">
        <f t="shared" si="14"/>
        <v>1</v>
      </c>
      <c r="X121" s="117">
        <f t="shared" si="14"/>
        <v>6</v>
      </c>
      <c r="Y121" s="117">
        <f t="shared" si="14"/>
        <v>7</v>
      </c>
      <c r="Z121" s="117">
        <f t="shared" si="14"/>
        <v>8</v>
      </c>
      <c r="AA121" s="117">
        <f t="shared" si="14"/>
        <v>11</v>
      </c>
      <c r="AB121" s="117">
        <f t="shared" si="14"/>
        <v>19</v>
      </c>
      <c r="AC121" s="117">
        <f t="shared" si="14"/>
        <v>88</v>
      </c>
      <c r="AD121" s="118">
        <f t="shared" si="14"/>
        <v>143</v>
      </c>
    </row>
    <row r="122" spans="1:31" x14ac:dyDescent="0.3">
      <c r="R122" s="116" t="s">
        <v>275</v>
      </c>
      <c r="S122" s="117">
        <f t="shared" si="14"/>
        <v>1</v>
      </c>
      <c r="T122" s="117">
        <f t="shared" si="14"/>
        <v>2</v>
      </c>
      <c r="U122" s="117">
        <f t="shared" si="14"/>
        <v>0</v>
      </c>
      <c r="V122" s="117">
        <f t="shared" si="14"/>
        <v>0</v>
      </c>
      <c r="W122" s="117">
        <f t="shared" si="14"/>
        <v>0</v>
      </c>
      <c r="X122" s="117">
        <f t="shared" si="14"/>
        <v>1</v>
      </c>
      <c r="Y122" s="117">
        <f t="shared" si="14"/>
        <v>2</v>
      </c>
      <c r="Z122" s="117">
        <f t="shared" si="14"/>
        <v>1</v>
      </c>
      <c r="AA122" s="117">
        <f t="shared" si="14"/>
        <v>3</v>
      </c>
      <c r="AB122" s="117">
        <f t="shared" si="14"/>
        <v>3</v>
      </c>
      <c r="AC122" s="117">
        <f t="shared" si="14"/>
        <v>42</v>
      </c>
      <c r="AD122" s="118">
        <f t="shared" si="14"/>
        <v>55</v>
      </c>
    </row>
    <row r="123" spans="1:31" x14ac:dyDescent="0.3">
      <c r="R123" s="119" t="s">
        <v>168</v>
      </c>
      <c r="S123" s="120">
        <f t="shared" ref="S123:AD123" si="15">SUM(S111:S122)</f>
        <v>10116</v>
      </c>
      <c r="T123" s="120">
        <f t="shared" si="15"/>
        <v>10123</v>
      </c>
      <c r="U123" s="120">
        <f t="shared" si="15"/>
        <v>4147</v>
      </c>
      <c r="V123" s="120">
        <f t="shared" si="15"/>
        <v>8093</v>
      </c>
      <c r="W123" s="120">
        <f t="shared" si="15"/>
        <v>9114</v>
      </c>
      <c r="X123" s="120">
        <f t="shared" si="15"/>
        <v>31999</v>
      </c>
      <c r="Y123" s="120">
        <f t="shared" si="15"/>
        <v>15696</v>
      </c>
      <c r="Z123" s="120">
        <f t="shared" si="15"/>
        <v>13178</v>
      </c>
      <c r="AA123" s="120">
        <f t="shared" si="15"/>
        <v>11157</v>
      </c>
      <c r="AB123" s="120">
        <f t="shared" si="15"/>
        <v>4142</v>
      </c>
      <c r="AC123" s="120">
        <f t="shared" si="15"/>
        <v>2868</v>
      </c>
      <c r="AD123" s="120">
        <f t="shared" si="15"/>
        <v>120633</v>
      </c>
    </row>
    <row r="125" spans="1:31" x14ac:dyDescent="0.3">
      <c r="R125" s="513" t="str">
        <f>CONCATENATE("2008 - Number of firms from  ",MID(A93,3,99))</f>
        <v>2008 - Number of firms from  group medium</v>
      </c>
      <c r="S125" s="513"/>
      <c r="T125" s="513"/>
      <c r="U125" s="513"/>
      <c r="V125" s="513"/>
      <c r="W125" s="513"/>
      <c r="X125" s="513"/>
      <c r="Y125" s="513"/>
      <c r="Z125" s="513"/>
      <c r="AA125" s="513"/>
      <c r="AB125" s="513"/>
      <c r="AC125" s="513"/>
      <c r="AD125" s="513"/>
    </row>
    <row r="126" spans="1:31" x14ac:dyDescent="0.3">
      <c r="R126" s="500" t="s">
        <v>90</v>
      </c>
      <c r="S126" s="501" t="s">
        <v>234</v>
      </c>
      <c r="T126" s="501"/>
      <c r="U126" s="501"/>
      <c r="V126" s="501"/>
      <c r="W126" s="501"/>
      <c r="X126" s="501"/>
      <c r="Y126" s="501"/>
      <c r="Z126" s="501"/>
      <c r="AA126" s="501"/>
      <c r="AB126" s="501"/>
      <c r="AC126" s="501"/>
      <c r="AD126" s="502" t="str">
        <f>MID($N$32,7,99)</f>
        <v>Total</v>
      </c>
    </row>
    <row r="127" spans="1:31" x14ac:dyDescent="0.3">
      <c r="R127" s="500"/>
      <c r="S127" s="108" t="str">
        <f>MID($C$32,3,99)</f>
        <v>=0</v>
      </c>
      <c r="T127" s="108" t="str">
        <f>MID($D$32,3,99)</f>
        <v>&lt;10k</v>
      </c>
      <c r="U127" s="108" t="str">
        <f>MID($E$32,3,99)</f>
        <v>10-20k</v>
      </c>
      <c r="V127" s="108" t="str">
        <f>MID($F$32,3,99)</f>
        <v>20-50k</v>
      </c>
      <c r="W127" s="108" t="str">
        <f>MID($G$32,3,99)</f>
        <v>50-100k</v>
      </c>
      <c r="X127" s="108" t="str">
        <f>MID($H$32,3,99)</f>
        <v>100-500k</v>
      </c>
      <c r="Y127" s="108" t="str">
        <f>MID($I$32,3,99)</f>
        <v>500-1M</v>
      </c>
      <c r="Z127" s="108" t="str">
        <f>MID($J$32,3,99)</f>
        <v>1-2M</v>
      </c>
      <c r="AA127" s="108" t="str">
        <f>MID($K$32,3,99)</f>
        <v>2-5M</v>
      </c>
      <c r="AB127" s="108" t="str">
        <f>MID($L$32,3,99)</f>
        <v>5-10M</v>
      </c>
      <c r="AC127" s="108" t="str">
        <f>MID($M$32,3,99)</f>
        <v>10M&amp;+</v>
      </c>
      <c r="AD127" s="502"/>
    </row>
    <row r="128" spans="1:31" x14ac:dyDescent="0.3">
      <c r="R128" s="109" t="s">
        <v>115</v>
      </c>
      <c r="S128" s="110">
        <f>C93</f>
        <v>45</v>
      </c>
      <c r="T128" s="110">
        <f t="shared" ref="T128:AD128" si="16">D93</f>
        <v>8</v>
      </c>
      <c r="U128" s="110">
        <f t="shared" si="16"/>
        <v>1</v>
      </c>
      <c r="V128" s="110">
        <f t="shared" si="16"/>
        <v>3</v>
      </c>
      <c r="W128" s="110">
        <f t="shared" si="16"/>
        <v>3</v>
      </c>
      <c r="X128" s="110">
        <f t="shared" si="16"/>
        <v>5</v>
      </c>
      <c r="Y128" s="110">
        <f t="shared" si="16"/>
        <v>6</v>
      </c>
      <c r="Z128" s="110">
        <f t="shared" si="16"/>
        <v>3</v>
      </c>
      <c r="AA128" s="110">
        <f t="shared" si="16"/>
        <v>5</v>
      </c>
      <c r="AB128" s="110">
        <f t="shared" si="16"/>
        <v>3</v>
      </c>
      <c r="AC128" s="110">
        <f t="shared" si="16"/>
        <v>4</v>
      </c>
      <c r="AD128" s="111">
        <f t="shared" si="16"/>
        <v>86</v>
      </c>
      <c r="AE128" s="96"/>
    </row>
    <row r="129" spans="18:30" x14ac:dyDescent="0.3">
      <c r="R129" s="113" t="s">
        <v>248</v>
      </c>
      <c r="S129" s="114">
        <f t="shared" ref="S129:AD139" si="17">C94</f>
        <v>8512</v>
      </c>
      <c r="T129" s="114">
        <f t="shared" si="17"/>
        <v>6395</v>
      </c>
      <c r="U129" s="114">
        <f t="shared" si="17"/>
        <v>653</v>
      </c>
      <c r="V129" s="114">
        <f t="shared" si="17"/>
        <v>915</v>
      </c>
      <c r="W129" s="114">
        <f t="shared" si="17"/>
        <v>880</v>
      </c>
      <c r="X129" s="114">
        <f t="shared" si="17"/>
        <v>2710</v>
      </c>
      <c r="Y129" s="114">
        <f t="shared" si="17"/>
        <v>1393</v>
      </c>
      <c r="Z129" s="114">
        <f t="shared" si="17"/>
        <v>1460</v>
      </c>
      <c r="AA129" s="114">
        <f t="shared" si="17"/>
        <v>1548</v>
      </c>
      <c r="AB129" s="114">
        <f t="shared" si="17"/>
        <v>839</v>
      </c>
      <c r="AC129" s="114">
        <f t="shared" si="17"/>
        <v>1140</v>
      </c>
      <c r="AD129" s="115">
        <f t="shared" si="17"/>
        <v>26445</v>
      </c>
    </row>
    <row r="130" spans="18:30" x14ac:dyDescent="0.3">
      <c r="R130" s="116" t="s">
        <v>261</v>
      </c>
      <c r="S130" s="117">
        <f t="shared" si="17"/>
        <v>2119</v>
      </c>
      <c r="T130" s="117">
        <f t="shared" si="17"/>
        <v>3604</v>
      </c>
      <c r="U130" s="117">
        <f t="shared" si="17"/>
        <v>1023</v>
      </c>
      <c r="V130" s="117">
        <f t="shared" si="17"/>
        <v>1761</v>
      </c>
      <c r="W130" s="117">
        <f t="shared" si="17"/>
        <v>1545</v>
      </c>
      <c r="X130" s="117">
        <f t="shared" si="17"/>
        <v>4832</v>
      </c>
      <c r="Y130" s="117">
        <f t="shared" si="17"/>
        <v>2580</v>
      </c>
      <c r="Z130" s="117">
        <f t="shared" si="17"/>
        <v>2391</v>
      </c>
      <c r="AA130" s="117">
        <f t="shared" si="17"/>
        <v>2480</v>
      </c>
      <c r="AB130" s="117">
        <f t="shared" si="17"/>
        <v>1090</v>
      </c>
      <c r="AC130" s="117">
        <f t="shared" si="17"/>
        <v>943</v>
      </c>
      <c r="AD130" s="118">
        <f t="shared" si="17"/>
        <v>24368</v>
      </c>
    </row>
    <row r="131" spans="18:30" x14ac:dyDescent="0.3">
      <c r="R131" s="113" t="s">
        <v>252</v>
      </c>
      <c r="S131" s="114">
        <f t="shared" si="17"/>
        <v>19</v>
      </c>
      <c r="T131" s="114">
        <f t="shared" si="17"/>
        <v>65</v>
      </c>
      <c r="U131" s="114">
        <f t="shared" si="17"/>
        <v>60</v>
      </c>
      <c r="V131" s="114">
        <f t="shared" si="17"/>
        <v>139</v>
      </c>
      <c r="W131" s="114">
        <f t="shared" si="17"/>
        <v>285</v>
      </c>
      <c r="X131" s="114">
        <f t="shared" si="17"/>
        <v>841</v>
      </c>
      <c r="Y131" s="114">
        <f t="shared" si="17"/>
        <v>466</v>
      </c>
      <c r="Z131" s="114">
        <f t="shared" si="17"/>
        <v>457</v>
      </c>
      <c r="AA131" s="114">
        <f t="shared" si="17"/>
        <v>523</v>
      </c>
      <c r="AB131" s="114">
        <f t="shared" si="17"/>
        <v>273</v>
      </c>
      <c r="AC131" s="114">
        <f t="shared" si="17"/>
        <v>213</v>
      </c>
      <c r="AD131" s="115">
        <f t="shared" si="17"/>
        <v>3341</v>
      </c>
    </row>
    <row r="132" spans="18:30" x14ac:dyDescent="0.3">
      <c r="R132" s="116" t="s">
        <v>264</v>
      </c>
      <c r="S132" s="117">
        <f t="shared" si="17"/>
        <v>9</v>
      </c>
      <c r="T132" s="117">
        <f t="shared" si="17"/>
        <v>53</v>
      </c>
      <c r="U132" s="117">
        <f t="shared" si="17"/>
        <v>25</v>
      </c>
      <c r="V132" s="117">
        <f t="shared" si="17"/>
        <v>68</v>
      </c>
      <c r="W132" s="117">
        <f t="shared" si="17"/>
        <v>115</v>
      </c>
      <c r="X132" s="117">
        <f t="shared" si="17"/>
        <v>850</v>
      </c>
      <c r="Y132" s="117">
        <f t="shared" si="17"/>
        <v>488</v>
      </c>
      <c r="Z132" s="117">
        <f t="shared" si="17"/>
        <v>465</v>
      </c>
      <c r="AA132" s="117">
        <f t="shared" si="17"/>
        <v>559</v>
      </c>
      <c r="AB132" s="117">
        <f t="shared" si="17"/>
        <v>317</v>
      </c>
      <c r="AC132" s="117">
        <f t="shared" si="17"/>
        <v>262</v>
      </c>
      <c r="AD132" s="118">
        <f t="shared" si="17"/>
        <v>3211</v>
      </c>
    </row>
    <row r="133" spans="18:30" x14ac:dyDescent="0.3">
      <c r="R133" s="113" t="s">
        <v>266</v>
      </c>
      <c r="S133" s="114">
        <f t="shared" si="17"/>
        <v>11</v>
      </c>
      <c r="T133" s="114">
        <f t="shared" si="17"/>
        <v>32</v>
      </c>
      <c r="U133" s="114">
        <f t="shared" si="17"/>
        <v>19</v>
      </c>
      <c r="V133" s="114">
        <f t="shared" si="17"/>
        <v>63</v>
      </c>
      <c r="W133" s="114">
        <f t="shared" si="17"/>
        <v>75</v>
      </c>
      <c r="X133" s="114">
        <f t="shared" si="17"/>
        <v>773</v>
      </c>
      <c r="Y133" s="114">
        <f t="shared" si="17"/>
        <v>624</v>
      </c>
      <c r="Z133" s="114">
        <f t="shared" si="17"/>
        <v>678</v>
      </c>
      <c r="AA133" s="114">
        <f t="shared" si="17"/>
        <v>734</v>
      </c>
      <c r="AB133" s="114">
        <f t="shared" si="17"/>
        <v>394</v>
      </c>
      <c r="AC133" s="114">
        <f t="shared" si="17"/>
        <v>460</v>
      </c>
      <c r="AD133" s="115">
        <f t="shared" si="17"/>
        <v>3863</v>
      </c>
    </row>
    <row r="134" spans="18:30" x14ac:dyDescent="0.3">
      <c r="R134" s="116" t="s">
        <v>268</v>
      </c>
      <c r="S134" s="117">
        <f t="shared" si="17"/>
        <v>5</v>
      </c>
      <c r="T134" s="117">
        <f t="shared" si="17"/>
        <v>12</v>
      </c>
      <c r="U134" s="117">
        <f t="shared" si="17"/>
        <v>4</v>
      </c>
      <c r="V134" s="117">
        <f t="shared" si="17"/>
        <v>16</v>
      </c>
      <c r="W134" s="117">
        <f t="shared" si="17"/>
        <v>27</v>
      </c>
      <c r="X134" s="117">
        <f t="shared" si="17"/>
        <v>224</v>
      </c>
      <c r="Y134" s="117">
        <f t="shared" si="17"/>
        <v>330</v>
      </c>
      <c r="Z134" s="117">
        <f t="shared" si="17"/>
        <v>418</v>
      </c>
      <c r="AA134" s="117">
        <f t="shared" si="17"/>
        <v>606</v>
      </c>
      <c r="AB134" s="117">
        <f t="shared" si="17"/>
        <v>315</v>
      </c>
      <c r="AC134" s="117">
        <f t="shared" si="17"/>
        <v>425</v>
      </c>
      <c r="AD134" s="118">
        <f t="shared" si="17"/>
        <v>2382</v>
      </c>
    </row>
    <row r="135" spans="18:30" x14ac:dyDescent="0.3">
      <c r="R135" s="113" t="s">
        <v>255</v>
      </c>
      <c r="S135" s="114">
        <f t="shared" si="17"/>
        <v>2</v>
      </c>
      <c r="T135" s="114">
        <f t="shared" si="17"/>
        <v>6</v>
      </c>
      <c r="U135" s="114">
        <f t="shared" si="17"/>
        <v>9</v>
      </c>
      <c r="V135" s="114">
        <f t="shared" si="17"/>
        <v>17</v>
      </c>
      <c r="W135" s="114">
        <f t="shared" si="17"/>
        <v>20</v>
      </c>
      <c r="X135" s="114">
        <f t="shared" si="17"/>
        <v>99</v>
      </c>
      <c r="Y135" s="114">
        <f t="shared" si="17"/>
        <v>113</v>
      </c>
      <c r="Z135" s="114">
        <f t="shared" si="17"/>
        <v>288</v>
      </c>
      <c r="AA135" s="114">
        <f t="shared" si="17"/>
        <v>464</v>
      </c>
      <c r="AB135" s="114">
        <f t="shared" si="17"/>
        <v>276</v>
      </c>
      <c r="AC135" s="114">
        <f t="shared" si="17"/>
        <v>419</v>
      </c>
      <c r="AD135" s="115">
        <f t="shared" si="17"/>
        <v>1713</v>
      </c>
    </row>
    <row r="136" spans="18:30" x14ac:dyDescent="0.3">
      <c r="R136" s="116" t="s">
        <v>256</v>
      </c>
      <c r="S136" s="117">
        <f t="shared" si="17"/>
        <v>1</v>
      </c>
      <c r="T136" s="117">
        <f t="shared" si="17"/>
        <v>0</v>
      </c>
      <c r="U136" s="117">
        <f t="shared" si="17"/>
        <v>2</v>
      </c>
      <c r="V136" s="117">
        <f t="shared" si="17"/>
        <v>9</v>
      </c>
      <c r="W136" s="117">
        <f t="shared" si="17"/>
        <v>8</v>
      </c>
      <c r="X136" s="117">
        <f t="shared" si="17"/>
        <v>31</v>
      </c>
      <c r="Y136" s="117">
        <f t="shared" si="17"/>
        <v>51</v>
      </c>
      <c r="Z136" s="117">
        <f t="shared" si="17"/>
        <v>96</v>
      </c>
      <c r="AA136" s="117">
        <f t="shared" si="17"/>
        <v>301</v>
      </c>
      <c r="AB136" s="117">
        <f t="shared" si="17"/>
        <v>295</v>
      </c>
      <c r="AC136" s="117">
        <f t="shared" si="17"/>
        <v>469</v>
      </c>
      <c r="AD136" s="118">
        <f t="shared" si="17"/>
        <v>1263</v>
      </c>
    </row>
    <row r="137" spans="18:30" x14ac:dyDescent="0.3">
      <c r="R137" s="113" t="s">
        <v>257</v>
      </c>
      <c r="S137" s="114">
        <f t="shared" si="17"/>
        <v>1</v>
      </c>
      <c r="T137" s="114">
        <f t="shared" si="17"/>
        <v>0</v>
      </c>
      <c r="U137" s="114">
        <f t="shared" si="17"/>
        <v>0</v>
      </c>
      <c r="V137" s="114">
        <f t="shared" si="17"/>
        <v>2</v>
      </c>
      <c r="W137" s="114">
        <f t="shared" si="17"/>
        <v>0</v>
      </c>
      <c r="X137" s="114">
        <f t="shared" si="17"/>
        <v>10</v>
      </c>
      <c r="Y137" s="114">
        <f t="shared" si="17"/>
        <v>15</v>
      </c>
      <c r="Z137" s="114">
        <f t="shared" si="17"/>
        <v>17</v>
      </c>
      <c r="AA137" s="114">
        <f t="shared" si="17"/>
        <v>57</v>
      </c>
      <c r="AB137" s="114">
        <f t="shared" si="17"/>
        <v>85</v>
      </c>
      <c r="AC137" s="114">
        <f t="shared" si="17"/>
        <v>270</v>
      </c>
      <c r="AD137" s="115">
        <f t="shared" si="17"/>
        <v>457</v>
      </c>
    </row>
    <row r="138" spans="18:30" x14ac:dyDescent="0.3">
      <c r="R138" s="116" t="s">
        <v>273</v>
      </c>
      <c r="S138" s="117">
        <f t="shared" si="17"/>
        <v>0</v>
      </c>
      <c r="T138" s="117">
        <f t="shared" si="17"/>
        <v>0</v>
      </c>
      <c r="U138" s="117">
        <f t="shared" si="17"/>
        <v>1</v>
      </c>
      <c r="V138" s="117">
        <f t="shared" si="17"/>
        <v>0</v>
      </c>
      <c r="W138" s="117">
        <f t="shared" si="17"/>
        <v>1</v>
      </c>
      <c r="X138" s="117">
        <f t="shared" si="17"/>
        <v>1</v>
      </c>
      <c r="Y138" s="117">
        <f t="shared" si="17"/>
        <v>2</v>
      </c>
      <c r="Z138" s="117">
        <f t="shared" si="17"/>
        <v>3</v>
      </c>
      <c r="AA138" s="117">
        <f t="shared" si="17"/>
        <v>13</v>
      </c>
      <c r="AB138" s="117">
        <f t="shared" si="17"/>
        <v>20</v>
      </c>
      <c r="AC138" s="117">
        <f t="shared" si="17"/>
        <v>140</v>
      </c>
      <c r="AD138" s="118">
        <f t="shared" si="17"/>
        <v>181</v>
      </c>
    </row>
    <row r="139" spans="18:30" x14ac:dyDescent="0.3">
      <c r="R139" s="116" t="s">
        <v>275</v>
      </c>
      <c r="S139" s="117">
        <f t="shared" si="17"/>
        <v>0</v>
      </c>
      <c r="T139" s="117">
        <f t="shared" si="17"/>
        <v>0</v>
      </c>
      <c r="U139" s="117">
        <f t="shared" si="17"/>
        <v>0</v>
      </c>
      <c r="V139" s="117">
        <f t="shared" si="17"/>
        <v>0</v>
      </c>
      <c r="W139" s="117">
        <f t="shared" si="17"/>
        <v>0</v>
      </c>
      <c r="X139" s="117">
        <f t="shared" si="17"/>
        <v>1</v>
      </c>
      <c r="Y139" s="117">
        <f t="shared" si="17"/>
        <v>1</v>
      </c>
      <c r="Z139" s="117">
        <f t="shared" si="17"/>
        <v>1</v>
      </c>
      <c r="AA139" s="117">
        <f t="shared" si="17"/>
        <v>3</v>
      </c>
      <c r="AB139" s="117">
        <f t="shared" si="17"/>
        <v>3</v>
      </c>
      <c r="AC139" s="117">
        <f t="shared" si="17"/>
        <v>118</v>
      </c>
      <c r="AD139" s="118">
        <f t="shared" si="17"/>
        <v>127</v>
      </c>
    </row>
    <row r="140" spans="18:30" x14ac:dyDescent="0.3">
      <c r="R140" s="119" t="s">
        <v>168</v>
      </c>
      <c r="S140" s="120">
        <f t="shared" ref="S140:AD140" si="18">SUM(S128:S139)</f>
        <v>10724</v>
      </c>
      <c r="T140" s="120">
        <f t="shared" si="18"/>
        <v>10175</v>
      </c>
      <c r="U140" s="120">
        <f t="shared" si="18"/>
        <v>1797</v>
      </c>
      <c r="V140" s="120">
        <f t="shared" si="18"/>
        <v>2993</v>
      </c>
      <c r="W140" s="120">
        <f t="shared" si="18"/>
        <v>2959</v>
      </c>
      <c r="X140" s="120">
        <f t="shared" si="18"/>
        <v>10377</v>
      </c>
      <c r="Y140" s="120">
        <f t="shared" si="18"/>
        <v>6069</v>
      </c>
      <c r="Z140" s="120">
        <f t="shared" si="18"/>
        <v>6277</v>
      </c>
      <c r="AA140" s="120">
        <f t="shared" si="18"/>
        <v>7293</v>
      </c>
      <c r="AB140" s="120">
        <f t="shared" si="18"/>
        <v>3910</v>
      </c>
      <c r="AC140" s="120">
        <f t="shared" si="18"/>
        <v>4863</v>
      </c>
      <c r="AD140" s="120">
        <f t="shared" si="18"/>
        <v>67437</v>
      </c>
    </row>
    <row r="142" spans="18:30" x14ac:dyDescent="0.3">
      <c r="R142" s="513" t="str">
        <f>CONCATENATE("2008 - Number of firms from  ",MID(A105,3,99))</f>
        <v>2008 - Number of firms from  group complex</v>
      </c>
      <c r="S142" s="513"/>
      <c r="T142" s="513"/>
      <c r="U142" s="513"/>
      <c r="V142" s="513"/>
      <c r="W142" s="513"/>
      <c r="X142" s="513"/>
      <c r="Y142" s="513"/>
      <c r="Z142" s="513"/>
      <c r="AA142" s="513"/>
      <c r="AB142" s="513"/>
      <c r="AC142" s="513"/>
      <c r="AD142" s="513"/>
    </row>
    <row r="143" spans="18:30" x14ac:dyDescent="0.3">
      <c r="R143" s="500" t="s">
        <v>90</v>
      </c>
      <c r="S143" s="501" t="s">
        <v>234</v>
      </c>
      <c r="T143" s="501"/>
      <c r="U143" s="501"/>
      <c r="V143" s="501"/>
      <c r="W143" s="501"/>
      <c r="X143" s="501"/>
      <c r="Y143" s="501"/>
      <c r="Z143" s="501"/>
      <c r="AA143" s="501"/>
      <c r="AB143" s="501"/>
      <c r="AC143" s="501"/>
      <c r="AD143" s="502" t="str">
        <f>MID($N$32,7,99)</f>
        <v>Total</v>
      </c>
    </row>
    <row r="144" spans="18:30" x14ac:dyDescent="0.3">
      <c r="R144" s="500"/>
      <c r="S144" s="108" t="str">
        <f>MID($C$32,3,99)</f>
        <v>=0</v>
      </c>
      <c r="T144" s="108" t="str">
        <f>MID($D$32,3,99)</f>
        <v>&lt;10k</v>
      </c>
      <c r="U144" s="108" t="str">
        <f>MID($E$32,3,99)</f>
        <v>10-20k</v>
      </c>
      <c r="V144" s="108" t="str">
        <f>MID($F$32,3,99)</f>
        <v>20-50k</v>
      </c>
      <c r="W144" s="108" t="str">
        <f>MID($G$32,3,99)</f>
        <v>50-100k</v>
      </c>
      <c r="X144" s="108" t="str">
        <f>MID($H$32,3,99)</f>
        <v>100-500k</v>
      </c>
      <c r="Y144" s="108" t="str">
        <f>MID($I$32,3,99)</f>
        <v>500-1M</v>
      </c>
      <c r="Z144" s="108" t="str">
        <f>MID($J$32,3,99)</f>
        <v>1-2M</v>
      </c>
      <c r="AA144" s="108" t="str">
        <f>MID($K$32,3,99)</f>
        <v>2-5M</v>
      </c>
      <c r="AB144" s="108" t="str">
        <f>MID($L$32,3,99)</f>
        <v>5-10M</v>
      </c>
      <c r="AC144" s="108" t="str">
        <f>MID($M$32,3,99)</f>
        <v>10M&amp;+</v>
      </c>
      <c r="AD144" s="502"/>
    </row>
    <row r="145" spans="2:31" x14ac:dyDescent="0.3">
      <c r="B145" s="87"/>
      <c r="C145" s="126"/>
      <c r="R145" s="109" t="s">
        <v>115</v>
      </c>
      <c r="S145" s="110">
        <f>C105</f>
        <v>38</v>
      </c>
      <c r="T145" s="110">
        <f t="shared" ref="T145:AD145" si="19">D105</f>
        <v>5</v>
      </c>
      <c r="U145" s="110">
        <f t="shared" si="19"/>
        <v>0</v>
      </c>
      <c r="V145" s="110">
        <f t="shared" si="19"/>
        <v>1</v>
      </c>
      <c r="W145" s="110">
        <f t="shared" si="19"/>
        <v>1</v>
      </c>
      <c r="X145" s="110">
        <f t="shared" si="19"/>
        <v>5</v>
      </c>
      <c r="Y145" s="110">
        <f t="shared" si="19"/>
        <v>3</v>
      </c>
      <c r="Z145" s="110">
        <f t="shared" si="19"/>
        <v>1</v>
      </c>
      <c r="AA145" s="110">
        <f t="shared" si="19"/>
        <v>2</v>
      </c>
      <c r="AB145" s="110">
        <f t="shared" si="19"/>
        <v>1</v>
      </c>
      <c r="AC145" s="110">
        <f t="shared" si="19"/>
        <v>66</v>
      </c>
      <c r="AD145" s="111">
        <f t="shared" si="19"/>
        <v>123</v>
      </c>
      <c r="AE145" s="96"/>
    </row>
    <row r="146" spans="2:31" x14ac:dyDescent="0.3">
      <c r="B146" s="87"/>
      <c r="R146" s="113" t="s">
        <v>248</v>
      </c>
      <c r="S146" s="114">
        <f t="shared" ref="S146:AD156" si="20">C106</f>
        <v>7598</v>
      </c>
      <c r="T146" s="114">
        <f t="shared" si="20"/>
        <v>1407</v>
      </c>
      <c r="U146" s="114">
        <f t="shared" si="20"/>
        <v>407</v>
      </c>
      <c r="V146" s="114">
        <f t="shared" si="20"/>
        <v>678</v>
      </c>
      <c r="W146" s="114">
        <f t="shared" si="20"/>
        <v>664</v>
      </c>
      <c r="X146" s="114">
        <f t="shared" si="20"/>
        <v>2327</v>
      </c>
      <c r="Y146" s="114">
        <f t="shared" si="20"/>
        <v>1125</v>
      </c>
      <c r="Z146" s="114">
        <f t="shared" si="20"/>
        <v>1207</v>
      </c>
      <c r="AA146" s="114">
        <f t="shared" si="20"/>
        <v>1682</v>
      </c>
      <c r="AB146" s="114">
        <f t="shared" si="20"/>
        <v>1380</v>
      </c>
      <c r="AC146" s="114">
        <f t="shared" si="20"/>
        <v>4898</v>
      </c>
      <c r="AD146" s="115">
        <f t="shared" si="20"/>
        <v>23373</v>
      </c>
      <c r="AE146" s="96"/>
    </row>
    <row r="147" spans="2:31" x14ac:dyDescent="0.3">
      <c r="B147" s="87"/>
      <c r="R147" s="116" t="s">
        <v>261</v>
      </c>
      <c r="S147" s="117">
        <f t="shared" si="20"/>
        <v>802</v>
      </c>
      <c r="T147" s="117">
        <f t="shared" si="20"/>
        <v>863</v>
      </c>
      <c r="U147" s="117">
        <f t="shared" si="20"/>
        <v>220</v>
      </c>
      <c r="V147" s="117">
        <f t="shared" si="20"/>
        <v>395</v>
      </c>
      <c r="W147" s="117">
        <f t="shared" si="20"/>
        <v>396</v>
      </c>
      <c r="X147" s="117">
        <f t="shared" si="20"/>
        <v>1291</v>
      </c>
      <c r="Y147" s="117">
        <f t="shared" si="20"/>
        <v>665</v>
      </c>
      <c r="Z147" s="117">
        <f t="shared" si="20"/>
        <v>763</v>
      </c>
      <c r="AA147" s="117">
        <f t="shared" si="20"/>
        <v>988</v>
      </c>
      <c r="AB147" s="117">
        <f t="shared" si="20"/>
        <v>671</v>
      </c>
      <c r="AC147" s="117">
        <f t="shared" si="20"/>
        <v>1636</v>
      </c>
      <c r="AD147" s="118">
        <f t="shared" si="20"/>
        <v>8690</v>
      </c>
    </row>
    <row r="148" spans="2:31" x14ac:dyDescent="0.3">
      <c r="B148" s="87"/>
      <c r="C148" s="126"/>
      <c r="R148" s="113" t="s">
        <v>252</v>
      </c>
      <c r="S148" s="114">
        <f t="shared" si="20"/>
        <v>40</v>
      </c>
      <c r="T148" s="114">
        <f t="shared" si="20"/>
        <v>45</v>
      </c>
      <c r="U148" s="114">
        <f t="shared" si="20"/>
        <v>32</v>
      </c>
      <c r="V148" s="114">
        <f t="shared" si="20"/>
        <v>48</v>
      </c>
      <c r="W148" s="114">
        <f t="shared" si="20"/>
        <v>107</v>
      </c>
      <c r="X148" s="114">
        <f t="shared" si="20"/>
        <v>338</v>
      </c>
      <c r="Y148" s="114">
        <f t="shared" si="20"/>
        <v>166</v>
      </c>
      <c r="Z148" s="114">
        <f t="shared" si="20"/>
        <v>177</v>
      </c>
      <c r="AA148" s="114">
        <f t="shared" si="20"/>
        <v>211</v>
      </c>
      <c r="AB148" s="114">
        <f t="shared" si="20"/>
        <v>162</v>
      </c>
      <c r="AC148" s="114">
        <f t="shared" si="20"/>
        <v>376</v>
      </c>
      <c r="AD148" s="115">
        <f t="shared" si="20"/>
        <v>1702</v>
      </c>
    </row>
    <row r="149" spans="2:31" x14ac:dyDescent="0.3">
      <c r="B149" s="87"/>
      <c r="C149" s="126"/>
      <c r="R149" s="116" t="s">
        <v>264</v>
      </c>
      <c r="S149" s="117">
        <f t="shared" si="20"/>
        <v>23</v>
      </c>
      <c r="T149" s="117">
        <f t="shared" si="20"/>
        <v>37</v>
      </c>
      <c r="U149" s="117">
        <f t="shared" si="20"/>
        <v>21</v>
      </c>
      <c r="V149" s="117">
        <f t="shared" si="20"/>
        <v>45</v>
      </c>
      <c r="W149" s="117">
        <f t="shared" si="20"/>
        <v>67</v>
      </c>
      <c r="X149" s="117">
        <f t="shared" si="20"/>
        <v>372</v>
      </c>
      <c r="Y149" s="117">
        <f t="shared" si="20"/>
        <v>190</v>
      </c>
      <c r="Z149" s="117">
        <f t="shared" si="20"/>
        <v>251</v>
      </c>
      <c r="AA149" s="117">
        <f t="shared" si="20"/>
        <v>305</v>
      </c>
      <c r="AB149" s="117">
        <f t="shared" si="20"/>
        <v>178</v>
      </c>
      <c r="AC149" s="117">
        <f t="shared" si="20"/>
        <v>475</v>
      </c>
      <c r="AD149" s="118">
        <f t="shared" si="20"/>
        <v>1964</v>
      </c>
    </row>
    <row r="150" spans="2:31" x14ac:dyDescent="0.3">
      <c r="R150" s="113" t="s">
        <v>266</v>
      </c>
      <c r="S150" s="114">
        <f t="shared" si="20"/>
        <v>24</v>
      </c>
      <c r="T150" s="114">
        <f t="shared" si="20"/>
        <v>29</v>
      </c>
      <c r="U150" s="114">
        <f t="shared" si="20"/>
        <v>15</v>
      </c>
      <c r="V150" s="114">
        <f t="shared" si="20"/>
        <v>30</v>
      </c>
      <c r="W150" s="114">
        <f t="shared" si="20"/>
        <v>37</v>
      </c>
      <c r="X150" s="114">
        <f t="shared" si="20"/>
        <v>432</v>
      </c>
      <c r="Y150" s="114">
        <f t="shared" si="20"/>
        <v>291</v>
      </c>
      <c r="Z150" s="114">
        <f t="shared" si="20"/>
        <v>358</v>
      </c>
      <c r="AA150" s="114">
        <f t="shared" si="20"/>
        <v>435</v>
      </c>
      <c r="AB150" s="114">
        <f t="shared" si="20"/>
        <v>296</v>
      </c>
      <c r="AC150" s="114">
        <f t="shared" si="20"/>
        <v>727</v>
      </c>
      <c r="AD150" s="115">
        <f t="shared" si="20"/>
        <v>2674</v>
      </c>
    </row>
    <row r="151" spans="2:31" x14ac:dyDescent="0.3">
      <c r="R151" s="116" t="s">
        <v>268</v>
      </c>
      <c r="S151" s="117">
        <f t="shared" si="20"/>
        <v>17</v>
      </c>
      <c r="T151" s="117">
        <f t="shared" si="20"/>
        <v>27</v>
      </c>
      <c r="U151" s="117">
        <f t="shared" si="20"/>
        <v>28</v>
      </c>
      <c r="V151" s="117">
        <f t="shared" si="20"/>
        <v>41</v>
      </c>
      <c r="W151" s="117">
        <f t="shared" si="20"/>
        <v>33</v>
      </c>
      <c r="X151" s="117">
        <f t="shared" si="20"/>
        <v>204</v>
      </c>
      <c r="Y151" s="117">
        <f t="shared" si="20"/>
        <v>236</v>
      </c>
      <c r="Z151" s="117">
        <f t="shared" si="20"/>
        <v>324</v>
      </c>
      <c r="AA151" s="117">
        <f t="shared" si="20"/>
        <v>406</v>
      </c>
      <c r="AB151" s="117">
        <f t="shared" si="20"/>
        <v>293</v>
      </c>
      <c r="AC151" s="117">
        <f t="shared" si="20"/>
        <v>698</v>
      </c>
      <c r="AD151" s="118">
        <f t="shared" si="20"/>
        <v>2307</v>
      </c>
    </row>
    <row r="152" spans="2:31" x14ac:dyDescent="0.3">
      <c r="R152" s="113" t="s">
        <v>255</v>
      </c>
      <c r="S152" s="114">
        <f t="shared" si="20"/>
        <v>13</v>
      </c>
      <c r="T152" s="114">
        <f t="shared" si="20"/>
        <v>30</v>
      </c>
      <c r="U152" s="114">
        <f t="shared" si="20"/>
        <v>52</v>
      </c>
      <c r="V152" s="114">
        <f t="shared" si="20"/>
        <v>130</v>
      </c>
      <c r="W152" s="114">
        <f t="shared" si="20"/>
        <v>145</v>
      </c>
      <c r="X152" s="114">
        <f t="shared" si="20"/>
        <v>572</v>
      </c>
      <c r="Y152" s="114">
        <f t="shared" si="20"/>
        <v>380</v>
      </c>
      <c r="Z152" s="114">
        <f t="shared" si="20"/>
        <v>554</v>
      </c>
      <c r="AA152" s="114">
        <f t="shared" si="20"/>
        <v>515</v>
      </c>
      <c r="AB152" s="114">
        <f t="shared" si="20"/>
        <v>357</v>
      </c>
      <c r="AC152" s="114">
        <f t="shared" si="20"/>
        <v>860</v>
      </c>
      <c r="AD152" s="115">
        <f t="shared" si="20"/>
        <v>3608</v>
      </c>
    </row>
    <row r="153" spans="2:31" x14ac:dyDescent="0.3">
      <c r="R153" s="116" t="s">
        <v>256</v>
      </c>
      <c r="S153" s="117">
        <f t="shared" si="20"/>
        <v>15</v>
      </c>
      <c r="T153" s="117">
        <f t="shared" si="20"/>
        <v>13</v>
      </c>
      <c r="U153" s="117">
        <f t="shared" si="20"/>
        <v>8</v>
      </c>
      <c r="V153" s="117">
        <f t="shared" si="20"/>
        <v>52</v>
      </c>
      <c r="W153" s="117">
        <f t="shared" si="20"/>
        <v>33</v>
      </c>
      <c r="X153" s="117">
        <f t="shared" si="20"/>
        <v>201</v>
      </c>
      <c r="Y153" s="117">
        <f t="shared" si="20"/>
        <v>120</v>
      </c>
      <c r="Z153" s="117">
        <f t="shared" si="20"/>
        <v>182</v>
      </c>
      <c r="AA153" s="117">
        <f t="shared" si="20"/>
        <v>443</v>
      </c>
      <c r="AB153" s="117">
        <f t="shared" si="20"/>
        <v>373</v>
      </c>
      <c r="AC153" s="117">
        <f t="shared" si="20"/>
        <v>1276</v>
      </c>
      <c r="AD153" s="118">
        <f t="shared" si="20"/>
        <v>2716</v>
      </c>
    </row>
    <row r="154" spans="2:31" x14ac:dyDescent="0.3">
      <c r="C154" s="91"/>
      <c r="D154" s="91"/>
      <c r="E154" s="91"/>
      <c r="F154" s="91"/>
      <c r="G154" s="91"/>
      <c r="H154" s="91"/>
      <c r="I154" s="91"/>
      <c r="J154" s="91"/>
      <c r="K154" s="91"/>
      <c r="L154" s="91"/>
      <c r="M154" s="91"/>
      <c r="N154" s="91"/>
      <c r="R154" s="113" t="s">
        <v>257</v>
      </c>
      <c r="S154" s="114">
        <f t="shared" si="20"/>
        <v>13</v>
      </c>
      <c r="T154" s="114">
        <f t="shared" si="20"/>
        <v>3</v>
      </c>
      <c r="U154" s="114">
        <f t="shared" si="20"/>
        <v>2</v>
      </c>
      <c r="V154" s="114">
        <f t="shared" si="20"/>
        <v>8</v>
      </c>
      <c r="W154" s="114">
        <f t="shared" si="20"/>
        <v>6</v>
      </c>
      <c r="X154" s="114">
        <f t="shared" si="20"/>
        <v>25</v>
      </c>
      <c r="Y154" s="114">
        <f t="shared" si="20"/>
        <v>19</v>
      </c>
      <c r="Z154" s="114">
        <f t="shared" si="20"/>
        <v>29</v>
      </c>
      <c r="AA154" s="114">
        <f t="shared" si="20"/>
        <v>101</v>
      </c>
      <c r="AB154" s="114">
        <f t="shared" si="20"/>
        <v>159</v>
      </c>
      <c r="AC154" s="114">
        <f t="shared" si="20"/>
        <v>893</v>
      </c>
      <c r="AD154" s="115">
        <f t="shared" si="20"/>
        <v>1258</v>
      </c>
    </row>
    <row r="155" spans="2:31" x14ac:dyDescent="0.3">
      <c r="C155" s="91"/>
      <c r="D155" s="91"/>
      <c r="E155" s="91"/>
      <c r="F155" s="91"/>
      <c r="G155" s="91"/>
      <c r="H155" s="91"/>
      <c r="I155" s="91"/>
      <c r="J155" s="91"/>
      <c r="K155" s="91"/>
      <c r="L155" s="91"/>
      <c r="M155" s="91"/>
      <c r="N155" s="91"/>
      <c r="R155" s="116" t="s">
        <v>273</v>
      </c>
      <c r="S155" s="117">
        <f t="shared" si="20"/>
        <v>11</v>
      </c>
      <c r="T155" s="117">
        <f t="shared" si="20"/>
        <v>1</v>
      </c>
      <c r="U155" s="117">
        <f t="shared" si="20"/>
        <v>0</v>
      </c>
      <c r="V155" s="117">
        <f t="shared" si="20"/>
        <v>0</v>
      </c>
      <c r="W155" s="117">
        <f t="shared" si="20"/>
        <v>1</v>
      </c>
      <c r="X155" s="117">
        <f t="shared" si="20"/>
        <v>8</v>
      </c>
      <c r="Y155" s="117">
        <f t="shared" si="20"/>
        <v>5</v>
      </c>
      <c r="Z155" s="117">
        <f t="shared" si="20"/>
        <v>11</v>
      </c>
      <c r="AA155" s="117">
        <f t="shared" si="20"/>
        <v>32</v>
      </c>
      <c r="AB155" s="117">
        <f t="shared" si="20"/>
        <v>43</v>
      </c>
      <c r="AC155" s="117">
        <f t="shared" si="20"/>
        <v>674</v>
      </c>
      <c r="AD155" s="118">
        <f t="shared" si="20"/>
        <v>786</v>
      </c>
    </row>
    <row r="156" spans="2:31" x14ac:dyDescent="0.3">
      <c r="C156" s="91"/>
      <c r="D156" s="91"/>
      <c r="E156" s="91"/>
      <c r="F156" s="91"/>
      <c r="G156" s="91"/>
      <c r="H156" s="91"/>
      <c r="I156" s="91"/>
      <c r="J156" s="91"/>
      <c r="K156" s="91"/>
      <c r="L156" s="91"/>
      <c r="M156" s="91"/>
      <c r="N156" s="91"/>
      <c r="R156" s="116" t="s">
        <v>275</v>
      </c>
      <c r="S156" s="117">
        <f t="shared" si="20"/>
        <v>16</v>
      </c>
      <c r="T156" s="117">
        <f t="shared" si="20"/>
        <v>1</v>
      </c>
      <c r="U156" s="117">
        <f t="shared" si="20"/>
        <v>0</v>
      </c>
      <c r="V156" s="117">
        <f t="shared" si="20"/>
        <v>2</v>
      </c>
      <c r="W156" s="117">
        <f t="shared" si="20"/>
        <v>0</v>
      </c>
      <c r="X156" s="117">
        <f t="shared" si="20"/>
        <v>2</v>
      </c>
      <c r="Y156" s="117">
        <f t="shared" si="20"/>
        <v>4</v>
      </c>
      <c r="Z156" s="117">
        <f t="shared" si="20"/>
        <v>11</v>
      </c>
      <c r="AA156" s="117">
        <f t="shared" si="20"/>
        <v>7</v>
      </c>
      <c r="AB156" s="117">
        <f t="shared" si="20"/>
        <v>8</v>
      </c>
      <c r="AC156" s="117">
        <f t="shared" si="20"/>
        <v>867</v>
      </c>
      <c r="AD156" s="118">
        <f t="shared" si="20"/>
        <v>918</v>
      </c>
    </row>
    <row r="157" spans="2:31" x14ac:dyDescent="0.3">
      <c r="C157" s="91"/>
      <c r="D157" s="91"/>
      <c r="E157" s="91"/>
      <c r="F157" s="91"/>
      <c r="G157" s="91"/>
      <c r="H157" s="91"/>
      <c r="I157" s="91"/>
      <c r="J157" s="91"/>
      <c r="K157" s="91"/>
      <c r="L157" s="91"/>
      <c r="M157" s="91"/>
      <c r="N157" s="91"/>
      <c r="R157" s="119" t="s">
        <v>168</v>
      </c>
      <c r="S157" s="120">
        <f t="shared" ref="S157:AD157" si="21">SUM(S145:S156)</f>
        <v>8610</v>
      </c>
      <c r="T157" s="120">
        <f t="shared" si="21"/>
        <v>2461</v>
      </c>
      <c r="U157" s="120">
        <f t="shared" si="21"/>
        <v>785</v>
      </c>
      <c r="V157" s="120">
        <f t="shared" si="21"/>
        <v>1430</v>
      </c>
      <c r="W157" s="120">
        <f t="shared" si="21"/>
        <v>1490</v>
      </c>
      <c r="X157" s="120">
        <f t="shared" si="21"/>
        <v>5777</v>
      </c>
      <c r="Y157" s="120">
        <f t="shared" si="21"/>
        <v>3204</v>
      </c>
      <c r="Z157" s="120">
        <f t="shared" si="21"/>
        <v>3868</v>
      </c>
      <c r="AA157" s="120">
        <f t="shared" si="21"/>
        <v>5127</v>
      </c>
      <c r="AB157" s="120">
        <f t="shared" si="21"/>
        <v>3921</v>
      </c>
      <c r="AC157" s="120">
        <f t="shared" si="21"/>
        <v>13446</v>
      </c>
      <c r="AD157" s="120">
        <f t="shared" si="21"/>
        <v>50119</v>
      </c>
    </row>
    <row r="158" spans="2:31" x14ac:dyDescent="0.3">
      <c r="C158" s="91"/>
      <c r="D158" s="91"/>
      <c r="E158" s="91"/>
      <c r="F158" s="91"/>
      <c r="G158" s="91"/>
      <c r="H158" s="91"/>
      <c r="I158" s="91"/>
      <c r="J158" s="91"/>
      <c r="K158" s="91"/>
      <c r="L158" s="91"/>
      <c r="M158" s="91"/>
      <c r="N158" s="91"/>
    </row>
    <row r="159" spans="2:31" x14ac:dyDescent="0.3">
      <c r="C159" s="91"/>
      <c r="D159" s="91"/>
      <c r="E159" s="91"/>
      <c r="F159" s="91"/>
      <c r="G159" s="91"/>
      <c r="H159" s="91"/>
      <c r="I159" s="91"/>
      <c r="J159" s="91"/>
      <c r="K159" s="91"/>
      <c r="L159" s="91"/>
      <c r="M159" s="91"/>
      <c r="N159" s="91"/>
    </row>
    <row r="160" spans="2:31" x14ac:dyDescent="0.3">
      <c r="C160" s="91"/>
      <c r="D160" s="91"/>
      <c r="E160" s="91"/>
      <c r="F160" s="91"/>
      <c r="G160" s="91"/>
      <c r="H160" s="91"/>
      <c r="I160" s="91"/>
      <c r="J160" s="91"/>
      <c r="K160" s="91"/>
      <c r="L160" s="91"/>
      <c r="M160" s="91"/>
      <c r="N160" s="91"/>
    </row>
    <row r="161" spans="1:14" x14ac:dyDescent="0.3">
      <c r="C161" s="91"/>
      <c r="D161" s="91"/>
      <c r="E161" s="91"/>
      <c r="F161" s="91"/>
      <c r="G161" s="91"/>
      <c r="H161" s="91"/>
      <c r="I161" s="91"/>
      <c r="J161" s="91"/>
      <c r="K161" s="91"/>
      <c r="L161" s="91"/>
      <c r="M161" s="91"/>
      <c r="N161" s="91"/>
    </row>
    <row r="162" spans="1:14" x14ac:dyDescent="0.3">
      <c r="C162" s="91"/>
      <c r="D162" s="91"/>
      <c r="E162" s="91"/>
      <c r="F162" s="91"/>
      <c r="G162" s="91"/>
      <c r="H162" s="91"/>
      <c r="I162" s="91"/>
      <c r="J162" s="91"/>
      <c r="K162" s="91"/>
      <c r="L162" s="91"/>
      <c r="M162" s="91"/>
      <c r="N162" s="91"/>
    </row>
    <row r="163" spans="1:14" x14ac:dyDescent="0.3">
      <c r="C163" s="91"/>
      <c r="D163" s="91"/>
      <c r="E163" s="91"/>
      <c r="F163" s="91"/>
      <c r="G163" s="91"/>
      <c r="H163" s="91"/>
      <c r="I163" s="91"/>
      <c r="J163" s="91"/>
      <c r="K163" s="91"/>
      <c r="L163" s="91"/>
      <c r="M163" s="91"/>
      <c r="N163" s="91"/>
    </row>
    <row r="164" spans="1:14" x14ac:dyDescent="0.3">
      <c r="C164" s="91"/>
      <c r="D164" s="91"/>
      <c r="E164" s="91"/>
      <c r="F164" s="91"/>
      <c r="G164" s="91"/>
      <c r="H164" s="91"/>
      <c r="I164" s="91"/>
      <c r="J164" s="91"/>
      <c r="K164" s="91"/>
      <c r="L164" s="91"/>
      <c r="M164" s="91"/>
      <c r="N164" s="91"/>
    </row>
    <row r="165" spans="1:14" x14ac:dyDescent="0.3">
      <c r="C165" s="91"/>
      <c r="D165" s="91"/>
      <c r="E165" s="91"/>
      <c r="F165" s="91"/>
      <c r="G165" s="91"/>
      <c r="H165" s="91"/>
      <c r="I165" s="91"/>
      <c r="J165" s="91"/>
      <c r="K165" s="91"/>
      <c r="L165" s="91"/>
      <c r="M165" s="91"/>
      <c r="N165" s="91"/>
    </row>
    <row r="168" spans="1:14" x14ac:dyDescent="0.3">
      <c r="A168" s="87"/>
      <c r="B168" s="126"/>
    </row>
    <row r="169" spans="1:14" x14ac:dyDescent="0.3">
      <c r="A169" s="87"/>
    </row>
    <row r="170" spans="1:14" x14ac:dyDescent="0.3">
      <c r="A170" s="87"/>
    </row>
    <row r="171" spans="1:14" x14ac:dyDescent="0.3">
      <c r="A171" s="87"/>
      <c r="B171" s="126"/>
    </row>
    <row r="172" spans="1:14" x14ac:dyDescent="0.3">
      <c r="A172" s="87"/>
      <c r="B172" s="126"/>
    </row>
    <row r="176" spans="1:14" x14ac:dyDescent="0.3">
      <c r="C176" s="91"/>
      <c r="D176" s="91"/>
      <c r="E176" s="91"/>
      <c r="F176" s="91"/>
      <c r="G176" s="91"/>
      <c r="H176" s="91"/>
      <c r="I176" s="91"/>
      <c r="J176" s="91"/>
      <c r="K176" s="91"/>
      <c r="L176" s="91"/>
      <c r="M176" s="91"/>
      <c r="N176" s="91"/>
    </row>
    <row r="177" spans="3:14" x14ac:dyDescent="0.3">
      <c r="C177" s="91"/>
      <c r="D177" s="91"/>
      <c r="E177" s="91"/>
      <c r="F177" s="91"/>
      <c r="G177" s="91"/>
      <c r="H177" s="91"/>
      <c r="I177" s="91"/>
      <c r="J177" s="91"/>
      <c r="K177" s="91"/>
      <c r="L177" s="91"/>
      <c r="M177" s="91"/>
      <c r="N177" s="91"/>
    </row>
    <row r="178" spans="3:14" x14ac:dyDescent="0.3">
      <c r="C178" s="91"/>
      <c r="D178" s="91"/>
      <c r="E178" s="91"/>
      <c r="F178" s="91"/>
      <c r="G178" s="91"/>
      <c r="H178" s="91"/>
      <c r="I178" s="91"/>
      <c r="J178" s="91"/>
      <c r="K178" s="91"/>
      <c r="L178" s="91"/>
      <c r="M178" s="91"/>
      <c r="N178" s="91"/>
    </row>
    <row r="179" spans="3:14" x14ac:dyDescent="0.3">
      <c r="C179" s="91"/>
      <c r="D179" s="91"/>
      <c r="E179" s="91"/>
      <c r="F179" s="91"/>
      <c r="G179" s="91"/>
      <c r="H179" s="91"/>
      <c r="I179" s="91"/>
      <c r="J179" s="91"/>
      <c r="K179" s="91"/>
      <c r="L179" s="91"/>
      <c r="M179" s="91"/>
      <c r="N179" s="91"/>
    </row>
    <row r="180" spans="3:14" x14ac:dyDescent="0.3">
      <c r="C180" s="91"/>
      <c r="D180" s="91"/>
      <c r="E180" s="91"/>
      <c r="F180" s="91"/>
      <c r="G180" s="91"/>
      <c r="H180" s="91"/>
      <c r="I180" s="91"/>
      <c r="J180" s="91"/>
      <c r="K180" s="91"/>
      <c r="L180" s="91"/>
      <c r="M180" s="91"/>
      <c r="N180" s="91"/>
    </row>
    <row r="181" spans="3:14" x14ac:dyDescent="0.3">
      <c r="C181" s="91"/>
      <c r="D181" s="91"/>
      <c r="E181" s="91"/>
      <c r="F181" s="91"/>
      <c r="G181" s="91"/>
      <c r="H181" s="91"/>
      <c r="I181" s="91"/>
      <c r="J181" s="91"/>
      <c r="K181" s="91"/>
      <c r="L181" s="91"/>
      <c r="M181" s="91"/>
      <c r="N181" s="91"/>
    </row>
    <row r="182" spans="3:14" x14ac:dyDescent="0.3">
      <c r="C182" s="91"/>
      <c r="D182" s="91"/>
      <c r="E182" s="91"/>
      <c r="F182" s="91"/>
      <c r="G182" s="91"/>
      <c r="H182" s="91"/>
      <c r="I182" s="91"/>
      <c r="J182" s="91"/>
      <c r="K182" s="91"/>
      <c r="L182" s="91"/>
      <c r="M182" s="91"/>
      <c r="N182" s="91"/>
    </row>
    <row r="183" spans="3:14" x14ac:dyDescent="0.3">
      <c r="C183" s="91"/>
      <c r="D183" s="91"/>
      <c r="E183" s="91"/>
      <c r="F183" s="91"/>
      <c r="G183" s="91"/>
      <c r="H183" s="91"/>
      <c r="I183" s="91"/>
      <c r="J183" s="91"/>
      <c r="K183" s="91"/>
      <c r="L183" s="91"/>
      <c r="M183" s="91"/>
      <c r="N183" s="91"/>
    </row>
    <row r="184" spans="3:14" x14ac:dyDescent="0.3">
      <c r="C184" s="91"/>
      <c r="D184" s="91"/>
      <c r="E184" s="91"/>
      <c r="F184" s="91"/>
      <c r="G184" s="91"/>
      <c r="H184" s="91"/>
      <c r="I184" s="91"/>
      <c r="J184" s="91"/>
      <c r="K184" s="91"/>
      <c r="L184" s="91"/>
      <c r="M184" s="91"/>
      <c r="N184" s="91"/>
    </row>
    <row r="185" spans="3:14" x14ac:dyDescent="0.3">
      <c r="C185" s="91"/>
      <c r="D185" s="91"/>
      <c r="E185" s="91"/>
      <c r="F185" s="91"/>
      <c r="G185" s="91"/>
      <c r="H185" s="91"/>
      <c r="I185" s="91"/>
      <c r="J185" s="91"/>
      <c r="K185" s="91"/>
      <c r="L185" s="91"/>
      <c r="M185" s="91"/>
      <c r="N185" s="91"/>
    </row>
    <row r="186" spans="3:14" x14ac:dyDescent="0.3">
      <c r="C186" s="91"/>
      <c r="D186" s="91"/>
      <c r="E186" s="91"/>
      <c r="F186" s="91"/>
      <c r="G186" s="91"/>
      <c r="H186" s="91"/>
      <c r="I186" s="91"/>
      <c r="J186" s="91"/>
      <c r="K186" s="91"/>
      <c r="L186" s="91"/>
      <c r="M186" s="91"/>
      <c r="N186" s="91"/>
    </row>
    <row r="187" spans="3:14" x14ac:dyDescent="0.3">
      <c r="C187" s="91"/>
      <c r="D187" s="91"/>
      <c r="E187" s="91"/>
      <c r="F187" s="91"/>
      <c r="G187" s="91"/>
      <c r="H187" s="91"/>
      <c r="I187" s="91"/>
      <c r="J187" s="91"/>
      <c r="K187" s="91"/>
      <c r="L187" s="91"/>
      <c r="M187" s="91"/>
      <c r="N187" s="91"/>
    </row>
    <row r="188" spans="3:14" x14ac:dyDescent="0.3">
      <c r="C188" s="91"/>
      <c r="D188" s="91"/>
      <c r="E188" s="91"/>
      <c r="F188" s="91"/>
      <c r="G188" s="91"/>
      <c r="H188" s="91"/>
      <c r="I188" s="91"/>
      <c r="J188" s="91"/>
      <c r="K188" s="91"/>
      <c r="L188" s="91"/>
      <c r="M188" s="91"/>
      <c r="N188" s="91"/>
    </row>
    <row r="189" spans="3:14" x14ac:dyDescent="0.3">
      <c r="C189" s="91"/>
      <c r="D189" s="91"/>
      <c r="E189" s="91"/>
      <c r="F189" s="91"/>
      <c r="G189" s="91"/>
      <c r="H189" s="91"/>
      <c r="I189" s="91"/>
      <c r="J189" s="91"/>
      <c r="K189" s="91"/>
      <c r="L189" s="91"/>
      <c r="M189" s="91"/>
      <c r="N189" s="91"/>
    </row>
    <row r="190" spans="3:14" x14ac:dyDescent="0.3">
      <c r="C190" s="91"/>
      <c r="D190" s="91"/>
      <c r="E190" s="91"/>
      <c r="F190" s="91"/>
      <c r="G190" s="91"/>
      <c r="H190" s="91"/>
      <c r="I190" s="91"/>
      <c r="J190" s="91"/>
      <c r="K190" s="91"/>
      <c r="L190" s="91"/>
      <c r="M190" s="91"/>
      <c r="N190" s="91"/>
    </row>
    <row r="191" spans="3:14" x14ac:dyDescent="0.3">
      <c r="C191" s="91"/>
      <c r="D191" s="91"/>
      <c r="E191" s="91"/>
      <c r="F191" s="91"/>
      <c r="G191" s="91"/>
      <c r="H191" s="91"/>
      <c r="I191" s="91"/>
      <c r="J191" s="91"/>
      <c r="K191" s="91"/>
      <c r="L191" s="91"/>
      <c r="M191" s="91"/>
      <c r="N191" s="91"/>
    </row>
    <row r="192" spans="3:14" x14ac:dyDescent="0.3">
      <c r="C192" s="91"/>
      <c r="D192" s="91"/>
      <c r="E192" s="91"/>
      <c r="F192" s="91"/>
      <c r="G192" s="91"/>
      <c r="H192" s="91"/>
      <c r="I192" s="91"/>
      <c r="J192" s="91"/>
      <c r="K192" s="91"/>
      <c r="L192" s="91"/>
      <c r="M192" s="91"/>
      <c r="N192" s="91"/>
    </row>
    <row r="193" spans="3:14" x14ac:dyDescent="0.3">
      <c r="C193" s="91"/>
      <c r="D193" s="91"/>
      <c r="E193" s="91"/>
      <c r="F193" s="91"/>
      <c r="G193" s="91"/>
      <c r="H193" s="91"/>
      <c r="I193" s="91"/>
      <c r="J193" s="91"/>
      <c r="K193" s="91"/>
      <c r="L193" s="91"/>
      <c r="M193" s="91"/>
      <c r="N193" s="91"/>
    </row>
    <row r="194" spans="3:14" x14ac:dyDescent="0.3">
      <c r="C194" s="91"/>
      <c r="D194" s="91"/>
      <c r="E194" s="91"/>
      <c r="F194" s="91"/>
      <c r="G194" s="91"/>
      <c r="H194" s="91"/>
      <c r="I194" s="91"/>
      <c r="J194" s="91"/>
      <c r="K194" s="91"/>
      <c r="L194" s="91"/>
      <c r="M194" s="91"/>
      <c r="N194" s="91"/>
    </row>
    <row r="195" spans="3:14" x14ac:dyDescent="0.3">
      <c r="C195" s="91"/>
      <c r="D195" s="91"/>
      <c r="E195" s="91"/>
      <c r="F195" s="91"/>
      <c r="G195" s="91"/>
      <c r="H195" s="91"/>
      <c r="I195" s="91"/>
      <c r="J195" s="91"/>
      <c r="K195" s="91"/>
      <c r="L195" s="91"/>
      <c r="M195" s="91"/>
      <c r="N195" s="91"/>
    </row>
    <row r="196" spans="3:14" x14ac:dyDescent="0.3">
      <c r="C196" s="91"/>
      <c r="D196" s="91"/>
      <c r="E196" s="91"/>
      <c r="F196" s="91"/>
      <c r="G196" s="91"/>
      <c r="H196" s="91"/>
      <c r="I196" s="91"/>
      <c r="J196" s="91"/>
      <c r="K196" s="91"/>
      <c r="L196" s="91"/>
      <c r="M196" s="91"/>
      <c r="N196" s="91"/>
    </row>
    <row r="197" spans="3:14" x14ac:dyDescent="0.3">
      <c r="C197" s="91"/>
      <c r="D197" s="91"/>
      <c r="E197" s="91"/>
      <c r="F197" s="91"/>
      <c r="G197" s="91"/>
      <c r="H197" s="91"/>
      <c r="I197" s="91"/>
      <c r="J197" s="91"/>
      <c r="K197" s="91"/>
      <c r="L197" s="91"/>
      <c r="M197" s="91"/>
      <c r="N197" s="91"/>
    </row>
    <row r="198" spans="3:14" x14ac:dyDescent="0.3">
      <c r="C198" s="91"/>
      <c r="D198" s="91"/>
      <c r="E198" s="91"/>
      <c r="F198" s="91"/>
      <c r="G198" s="91"/>
      <c r="H198" s="91"/>
      <c r="I198" s="91"/>
      <c r="J198" s="91"/>
      <c r="K198" s="91"/>
      <c r="L198" s="91"/>
      <c r="M198" s="91"/>
      <c r="N198" s="91"/>
    </row>
    <row r="199" spans="3:14" x14ac:dyDescent="0.3">
      <c r="C199" s="91"/>
      <c r="D199" s="91"/>
      <c r="E199" s="91"/>
      <c r="F199" s="91"/>
      <c r="G199" s="91"/>
      <c r="H199" s="91"/>
      <c r="I199" s="91"/>
      <c r="J199" s="91"/>
      <c r="K199" s="91"/>
      <c r="L199" s="91"/>
      <c r="M199" s="91"/>
      <c r="N199" s="91"/>
    </row>
    <row r="200" spans="3:14" x14ac:dyDescent="0.3">
      <c r="C200" s="91"/>
      <c r="D200" s="91"/>
      <c r="E200" s="91"/>
      <c r="F200" s="91"/>
      <c r="G200" s="91"/>
      <c r="H200" s="91"/>
      <c r="I200" s="91"/>
      <c r="J200" s="91"/>
      <c r="K200" s="91"/>
      <c r="L200" s="91"/>
      <c r="M200" s="91"/>
      <c r="N200" s="91"/>
    </row>
    <row r="201" spans="3:14" x14ac:dyDescent="0.3">
      <c r="C201" s="91"/>
      <c r="D201" s="91"/>
      <c r="E201" s="91"/>
      <c r="F201" s="91"/>
      <c r="G201" s="91"/>
      <c r="H201" s="91"/>
      <c r="I201" s="91"/>
      <c r="J201" s="91"/>
      <c r="K201" s="91"/>
      <c r="L201" s="91"/>
      <c r="M201" s="91"/>
      <c r="N201" s="91"/>
    </row>
    <row r="202" spans="3:14" x14ac:dyDescent="0.3">
      <c r="C202" s="91"/>
      <c r="D202" s="91"/>
      <c r="E202" s="91"/>
      <c r="F202" s="91"/>
      <c r="G202" s="91"/>
      <c r="H202" s="91"/>
      <c r="I202" s="91"/>
      <c r="J202" s="91"/>
      <c r="K202" s="91"/>
      <c r="L202" s="91"/>
      <c r="M202" s="91"/>
      <c r="N202" s="91"/>
    </row>
    <row r="203" spans="3:14" x14ac:dyDescent="0.3">
      <c r="C203" s="91"/>
      <c r="D203" s="91"/>
      <c r="E203" s="91"/>
      <c r="F203" s="91"/>
      <c r="G203" s="91"/>
      <c r="H203" s="91"/>
      <c r="I203" s="91"/>
      <c r="J203" s="91"/>
      <c r="K203" s="91"/>
      <c r="L203" s="91"/>
      <c r="M203" s="91"/>
      <c r="N203" s="91"/>
    </row>
    <row r="204" spans="3:14" x14ac:dyDescent="0.3">
      <c r="C204" s="91"/>
      <c r="D204" s="91"/>
      <c r="E204" s="91"/>
      <c r="F204" s="91"/>
      <c r="G204" s="91"/>
      <c r="H204" s="91"/>
      <c r="I204" s="91"/>
      <c r="J204" s="91"/>
      <c r="K204" s="91"/>
      <c r="L204" s="91"/>
      <c r="M204" s="91"/>
      <c r="N204" s="91"/>
    </row>
    <row r="205" spans="3:14" x14ac:dyDescent="0.3">
      <c r="C205" s="91"/>
      <c r="D205" s="91"/>
      <c r="E205" s="91"/>
      <c r="F205" s="91"/>
      <c r="G205" s="91"/>
      <c r="H205" s="91"/>
      <c r="I205" s="91"/>
      <c r="J205" s="91"/>
      <c r="K205" s="91"/>
      <c r="L205" s="91"/>
      <c r="M205" s="91"/>
      <c r="N205" s="91"/>
    </row>
    <row r="206" spans="3:14" x14ac:dyDescent="0.3">
      <c r="C206" s="91"/>
      <c r="D206" s="91"/>
      <c r="E206" s="91"/>
      <c r="F206" s="91"/>
      <c r="G206" s="91"/>
      <c r="H206" s="91"/>
      <c r="I206" s="91"/>
      <c r="J206" s="91"/>
      <c r="K206" s="91"/>
      <c r="L206" s="91"/>
      <c r="M206" s="91"/>
      <c r="N206" s="91"/>
    </row>
    <row r="207" spans="3:14" x14ac:dyDescent="0.3">
      <c r="C207" s="91"/>
      <c r="D207" s="91"/>
      <c r="E207" s="91"/>
      <c r="F207" s="91"/>
      <c r="G207" s="91"/>
      <c r="H207" s="91"/>
      <c r="I207" s="91"/>
      <c r="J207" s="91"/>
      <c r="K207" s="91"/>
      <c r="L207" s="91"/>
      <c r="M207" s="91"/>
      <c r="N207" s="91"/>
    </row>
    <row r="208" spans="3:14" x14ac:dyDescent="0.3">
      <c r="C208" s="91"/>
      <c r="D208" s="91"/>
      <c r="E208" s="91"/>
      <c r="F208" s="91"/>
      <c r="G208" s="91"/>
      <c r="H208" s="91"/>
      <c r="I208" s="91"/>
      <c r="J208" s="91"/>
      <c r="K208" s="91"/>
      <c r="L208" s="91"/>
      <c r="M208" s="91"/>
      <c r="N208" s="91"/>
    </row>
    <row r="209" spans="3:14" x14ac:dyDescent="0.3">
      <c r="C209" s="91"/>
      <c r="D209" s="91"/>
      <c r="E209" s="91"/>
      <c r="F209" s="91"/>
      <c r="G209" s="91"/>
      <c r="H209" s="91"/>
      <c r="I209" s="91"/>
      <c r="J209" s="91"/>
      <c r="K209" s="91"/>
      <c r="L209" s="91"/>
      <c r="M209" s="91"/>
      <c r="N209" s="91"/>
    </row>
    <row r="210" spans="3:14" x14ac:dyDescent="0.3">
      <c r="C210" s="91"/>
      <c r="D210" s="91"/>
      <c r="E210" s="91"/>
      <c r="F210" s="91"/>
      <c r="G210" s="91"/>
      <c r="H210" s="91"/>
      <c r="I210" s="91"/>
      <c r="J210" s="91"/>
      <c r="K210" s="91"/>
      <c r="L210" s="91"/>
      <c r="M210" s="91"/>
      <c r="N210" s="91"/>
    </row>
    <row r="211" spans="3:14" x14ac:dyDescent="0.3">
      <c r="C211" s="91"/>
      <c r="D211" s="91"/>
      <c r="E211" s="91"/>
      <c r="F211" s="91"/>
      <c r="G211" s="91"/>
      <c r="H211" s="91"/>
      <c r="I211" s="91"/>
      <c r="J211" s="91"/>
      <c r="K211" s="91"/>
      <c r="L211" s="91"/>
      <c r="M211" s="91"/>
      <c r="N211" s="91"/>
    </row>
    <row r="212" spans="3:14" x14ac:dyDescent="0.3">
      <c r="C212" s="91"/>
      <c r="D212" s="91"/>
      <c r="E212" s="91"/>
      <c r="F212" s="91"/>
      <c r="G212" s="91"/>
      <c r="H212" s="91"/>
      <c r="I212" s="91"/>
      <c r="J212" s="91"/>
      <c r="K212" s="91"/>
      <c r="L212" s="91"/>
      <c r="M212" s="91"/>
      <c r="N212" s="91"/>
    </row>
    <row r="213" spans="3:14" x14ac:dyDescent="0.3">
      <c r="C213" s="91"/>
      <c r="D213" s="91"/>
      <c r="E213" s="91"/>
      <c r="F213" s="91"/>
      <c r="G213" s="91"/>
      <c r="H213" s="91"/>
      <c r="I213" s="91"/>
      <c r="J213" s="91"/>
      <c r="K213" s="91"/>
      <c r="L213" s="91"/>
      <c r="M213" s="91"/>
      <c r="N213" s="91"/>
    </row>
    <row r="214" spans="3:14" x14ac:dyDescent="0.3">
      <c r="C214" s="91"/>
      <c r="D214" s="91"/>
      <c r="E214" s="91"/>
      <c r="F214" s="91"/>
      <c r="G214" s="91"/>
      <c r="H214" s="91"/>
      <c r="I214" s="91"/>
      <c r="J214" s="91"/>
      <c r="K214" s="91"/>
      <c r="L214" s="91"/>
      <c r="M214" s="91"/>
      <c r="N214" s="91"/>
    </row>
    <row r="215" spans="3:14" x14ac:dyDescent="0.3">
      <c r="C215" s="91"/>
      <c r="D215" s="91"/>
      <c r="E215" s="91"/>
      <c r="F215" s="91"/>
      <c r="G215" s="91"/>
      <c r="H215" s="91"/>
      <c r="I215" s="91"/>
      <c r="J215" s="91"/>
      <c r="K215" s="91"/>
      <c r="L215" s="91"/>
      <c r="M215" s="91"/>
      <c r="N215" s="91"/>
    </row>
    <row r="216" spans="3:14" x14ac:dyDescent="0.3">
      <c r="C216" s="91"/>
      <c r="D216" s="91"/>
      <c r="E216" s="91"/>
      <c r="F216" s="91"/>
      <c r="G216" s="91"/>
      <c r="H216" s="91"/>
      <c r="I216" s="91"/>
      <c r="J216" s="91"/>
      <c r="K216" s="91"/>
      <c r="L216" s="91"/>
      <c r="M216" s="91"/>
      <c r="N216" s="91"/>
    </row>
    <row r="217" spans="3:14" x14ac:dyDescent="0.3">
      <c r="C217" s="91"/>
      <c r="D217" s="91"/>
      <c r="E217" s="91"/>
      <c r="F217" s="91"/>
      <c r="G217" s="91"/>
      <c r="H217" s="91"/>
      <c r="I217" s="91"/>
      <c r="J217" s="91"/>
      <c r="K217" s="91"/>
      <c r="L217" s="91"/>
      <c r="M217" s="91"/>
      <c r="N217" s="91"/>
    </row>
    <row r="218" spans="3:14" x14ac:dyDescent="0.3">
      <c r="C218" s="91"/>
      <c r="D218" s="91"/>
      <c r="E218" s="91"/>
      <c r="F218" s="91"/>
      <c r="G218" s="91"/>
      <c r="H218" s="91"/>
      <c r="I218" s="91"/>
      <c r="J218" s="91"/>
      <c r="K218" s="91"/>
      <c r="L218" s="91"/>
      <c r="M218" s="91"/>
      <c r="N218" s="91"/>
    </row>
    <row r="219" spans="3:14" x14ac:dyDescent="0.3">
      <c r="C219" s="91"/>
      <c r="D219" s="91"/>
      <c r="E219" s="91"/>
      <c r="F219" s="91"/>
      <c r="G219" s="91"/>
      <c r="H219" s="91"/>
      <c r="I219" s="91"/>
      <c r="J219" s="91"/>
      <c r="K219" s="91"/>
      <c r="L219" s="91"/>
      <c r="M219" s="91"/>
      <c r="N219" s="91"/>
    </row>
    <row r="220" spans="3:14" x14ac:dyDescent="0.3">
      <c r="C220" s="91"/>
      <c r="D220" s="91"/>
      <c r="E220" s="91"/>
      <c r="F220" s="91"/>
      <c r="G220" s="91"/>
      <c r="H220" s="91"/>
      <c r="I220" s="91"/>
      <c r="J220" s="91"/>
      <c r="K220" s="91"/>
      <c r="L220" s="91"/>
      <c r="M220" s="91"/>
      <c r="N220" s="91"/>
    </row>
    <row r="221" spans="3:14" x14ac:dyDescent="0.3">
      <c r="C221" s="91"/>
      <c r="D221" s="91"/>
      <c r="E221" s="91"/>
      <c r="F221" s="91"/>
      <c r="G221" s="91"/>
      <c r="H221" s="91"/>
      <c r="I221" s="91"/>
      <c r="J221" s="91"/>
      <c r="K221" s="91"/>
      <c r="L221" s="91"/>
      <c r="M221" s="91"/>
      <c r="N221" s="91"/>
    </row>
    <row r="222" spans="3:14" x14ac:dyDescent="0.3">
      <c r="C222" s="91"/>
      <c r="D222" s="91"/>
      <c r="E222" s="91"/>
      <c r="F222" s="91"/>
      <c r="G222" s="91"/>
      <c r="H222" s="91"/>
      <c r="I222" s="91"/>
      <c r="J222" s="91"/>
      <c r="K222" s="91"/>
      <c r="L222" s="91"/>
      <c r="M222" s="91"/>
      <c r="N222" s="91"/>
    </row>
    <row r="223" spans="3:14" x14ac:dyDescent="0.3">
      <c r="C223" s="91"/>
      <c r="D223" s="91"/>
      <c r="E223" s="91"/>
      <c r="F223" s="91"/>
      <c r="G223" s="91"/>
      <c r="H223" s="91"/>
      <c r="I223" s="91"/>
      <c r="J223" s="91"/>
      <c r="K223" s="91"/>
      <c r="L223" s="91"/>
      <c r="M223" s="91"/>
      <c r="N223" s="91"/>
    </row>
    <row r="224" spans="3:14" x14ac:dyDescent="0.3">
      <c r="C224" s="91"/>
      <c r="D224" s="91"/>
      <c r="E224" s="91"/>
      <c r="F224" s="91"/>
      <c r="G224" s="91"/>
      <c r="H224" s="91"/>
      <c r="I224" s="91"/>
      <c r="J224" s="91"/>
      <c r="K224" s="91"/>
      <c r="L224" s="91"/>
      <c r="M224" s="91"/>
      <c r="N224" s="91"/>
    </row>
    <row r="225" spans="3:14" x14ac:dyDescent="0.3">
      <c r="C225" s="91"/>
      <c r="D225" s="91"/>
      <c r="E225" s="91"/>
      <c r="F225" s="91"/>
      <c r="G225" s="91"/>
      <c r="H225" s="91"/>
      <c r="I225" s="91"/>
      <c r="J225" s="91"/>
      <c r="K225" s="91"/>
      <c r="L225" s="91"/>
      <c r="M225" s="91"/>
      <c r="N225" s="91"/>
    </row>
    <row r="226" spans="3:14" x14ac:dyDescent="0.3">
      <c r="C226" s="91"/>
      <c r="D226" s="91"/>
      <c r="E226" s="91"/>
      <c r="F226" s="91"/>
      <c r="G226" s="91"/>
      <c r="H226" s="91"/>
      <c r="I226" s="91"/>
      <c r="J226" s="91"/>
      <c r="K226" s="91"/>
      <c r="L226" s="91"/>
      <c r="M226" s="91"/>
      <c r="N226" s="91"/>
    </row>
    <row r="227" spans="3:14" x14ac:dyDescent="0.3">
      <c r="C227" s="91"/>
      <c r="D227" s="91"/>
      <c r="E227" s="91"/>
      <c r="F227" s="91"/>
      <c r="G227" s="91"/>
      <c r="H227" s="91"/>
      <c r="I227" s="91"/>
      <c r="J227" s="91"/>
      <c r="K227" s="91"/>
      <c r="L227" s="91"/>
      <c r="M227" s="91"/>
      <c r="N227" s="91"/>
    </row>
    <row r="228" spans="3:14" x14ac:dyDescent="0.3">
      <c r="C228" s="91"/>
      <c r="D228" s="91"/>
      <c r="E228" s="91"/>
      <c r="F228" s="91"/>
      <c r="G228" s="91"/>
      <c r="H228" s="91"/>
      <c r="I228" s="91"/>
      <c r="J228" s="91"/>
      <c r="K228" s="91"/>
      <c r="L228" s="91"/>
      <c r="M228" s="91"/>
      <c r="N228" s="91"/>
    </row>
    <row r="229" spans="3:14" x14ac:dyDescent="0.3">
      <c r="C229" s="91"/>
      <c r="D229" s="91"/>
      <c r="E229" s="91"/>
      <c r="F229" s="91"/>
      <c r="G229" s="91"/>
      <c r="H229" s="91"/>
      <c r="I229" s="91"/>
      <c r="J229" s="91"/>
      <c r="K229" s="91"/>
      <c r="L229" s="91"/>
      <c r="M229" s="91"/>
      <c r="N229" s="91"/>
    </row>
    <row r="230" spans="3:14" x14ac:dyDescent="0.3">
      <c r="C230" s="91"/>
      <c r="D230" s="91"/>
      <c r="E230" s="91"/>
      <c r="F230" s="91"/>
      <c r="G230" s="91"/>
      <c r="H230" s="91"/>
      <c r="I230" s="91"/>
      <c r="J230" s="91"/>
      <c r="K230" s="91"/>
      <c r="L230" s="91"/>
      <c r="M230" s="91"/>
      <c r="N230" s="91"/>
    </row>
    <row r="231" spans="3:14" x14ac:dyDescent="0.3">
      <c r="C231" s="91"/>
      <c r="D231" s="91"/>
      <c r="E231" s="91"/>
      <c r="F231" s="91"/>
      <c r="G231" s="91"/>
      <c r="H231" s="91"/>
      <c r="I231" s="91"/>
      <c r="J231" s="91"/>
      <c r="K231" s="91"/>
      <c r="L231" s="91"/>
      <c r="M231" s="91"/>
      <c r="N231" s="91"/>
    </row>
    <row r="232" spans="3:14" x14ac:dyDescent="0.3">
      <c r="C232" s="91"/>
      <c r="D232" s="91"/>
      <c r="E232" s="91"/>
      <c r="F232" s="91"/>
      <c r="G232" s="91"/>
      <c r="H232" s="91"/>
      <c r="I232" s="91"/>
      <c r="J232" s="91"/>
      <c r="K232" s="91"/>
      <c r="L232" s="91"/>
      <c r="M232" s="91"/>
      <c r="N232" s="91"/>
    </row>
    <row r="233" spans="3:14" x14ac:dyDescent="0.3">
      <c r="C233" s="91"/>
      <c r="D233" s="91"/>
      <c r="E233" s="91"/>
      <c r="F233" s="91"/>
      <c r="G233" s="91"/>
      <c r="H233" s="91"/>
      <c r="I233" s="91"/>
      <c r="J233" s="91"/>
      <c r="K233" s="91"/>
      <c r="L233" s="91"/>
      <c r="M233" s="91"/>
      <c r="N233" s="91"/>
    </row>
    <row r="234" spans="3:14" x14ac:dyDescent="0.3">
      <c r="C234" s="91"/>
      <c r="D234" s="91"/>
      <c r="E234" s="91"/>
      <c r="F234" s="91"/>
      <c r="G234" s="91"/>
      <c r="H234" s="91"/>
      <c r="I234" s="91"/>
      <c r="J234" s="91"/>
      <c r="K234" s="91"/>
      <c r="L234" s="91"/>
      <c r="M234" s="91"/>
      <c r="N234" s="91"/>
    </row>
    <row r="235" spans="3:14" x14ac:dyDescent="0.3">
      <c r="C235" s="91"/>
      <c r="D235" s="91"/>
      <c r="E235" s="91"/>
      <c r="F235" s="91"/>
      <c r="G235" s="91"/>
      <c r="H235" s="91"/>
      <c r="I235" s="91"/>
      <c r="J235" s="91"/>
      <c r="K235" s="91"/>
      <c r="L235" s="91"/>
      <c r="M235" s="91"/>
      <c r="N235" s="91"/>
    </row>
    <row r="236" spans="3:14" x14ac:dyDescent="0.3">
      <c r="C236" s="91"/>
      <c r="D236" s="91"/>
      <c r="E236" s="91"/>
      <c r="F236" s="91"/>
      <c r="G236" s="91"/>
      <c r="H236" s="91"/>
      <c r="I236" s="91"/>
      <c r="J236" s="91"/>
      <c r="K236" s="91"/>
      <c r="L236" s="91"/>
      <c r="M236" s="91"/>
      <c r="N236" s="91"/>
    </row>
    <row r="237" spans="3:14" x14ac:dyDescent="0.3">
      <c r="C237" s="91"/>
      <c r="D237" s="91"/>
      <c r="E237" s="91"/>
      <c r="F237" s="91"/>
      <c r="G237" s="91"/>
      <c r="H237" s="91"/>
      <c r="I237" s="91"/>
      <c r="J237" s="91"/>
      <c r="K237" s="91"/>
      <c r="L237" s="91"/>
      <c r="M237" s="91"/>
      <c r="N237" s="91"/>
    </row>
    <row r="238" spans="3:14" x14ac:dyDescent="0.3">
      <c r="C238" s="91"/>
      <c r="D238" s="91"/>
      <c r="E238" s="91"/>
      <c r="F238" s="91"/>
      <c r="G238" s="91"/>
      <c r="H238" s="91"/>
      <c r="I238" s="91"/>
      <c r="J238" s="91"/>
      <c r="K238" s="91"/>
      <c r="L238" s="91"/>
      <c r="M238" s="91"/>
      <c r="N238" s="91"/>
    </row>
    <row r="239" spans="3:14" x14ac:dyDescent="0.3">
      <c r="C239" s="91"/>
      <c r="D239" s="91"/>
      <c r="E239" s="91"/>
      <c r="F239" s="91"/>
      <c r="G239" s="91"/>
      <c r="H239" s="91"/>
      <c r="I239" s="91"/>
      <c r="J239" s="91"/>
      <c r="K239" s="91"/>
      <c r="L239" s="91"/>
      <c r="M239" s="91"/>
      <c r="N239" s="91"/>
    </row>
    <row r="240" spans="3:14" x14ac:dyDescent="0.3">
      <c r="C240" s="91"/>
      <c r="D240" s="91"/>
      <c r="E240" s="91"/>
      <c r="F240" s="91"/>
      <c r="G240" s="91"/>
      <c r="H240" s="91"/>
      <c r="I240" s="91"/>
      <c r="J240" s="91"/>
      <c r="K240" s="91"/>
      <c r="L240" s="91"/>
      <c r="M240" s="91"/>
      <c r="N240" s="91"/>
    </row>
    <row r="241" spans="3:14" x14ac:dyDescent="0.3">
      <c r="C241" s="91"/>
      <c r="D241" s="91"/>
      <c r="E241" s="91"/>
      <c r="F241" s="91"/>
      <c r="G241" s="91"/>
      <c r="H241" s="91"/>
      <c r="I241" s="91"/>
      <c r="J241" s="91"/>
      <c r="K241" s="91"/>
      <c r="L241" s="91"/>
      <c r="M241" s="91"/>
      <c r="N241" s="91"/>
    </row>
    <row r="242" spans="3:14" x14ac:dyDescent="0.3">
      <c r="C242" s="91"/>
      <c r="D242" s="91"/>
      <c r="E242" s="91"/>
      <c r="F242" s="91"/>
      <c r="G242" s="91"/>
      <c r="H242" s="91"/>
      <c r="I242" s="91"/>
      <c r="J242" s="91"/>
      <c r="K242" s="91"/>
      <c r="L242" s="91"/>
      <c r="M242" s="91"/>
      <c r="N242" s="91"/>
    </row>
    <row r="243" spans="3:14" x14ac:dyDescent="0.3">
      <c r="C243" s="91"/>
      <c r="D243" s="91"/>
      <c r="E243" s="91"/>
      <c r="F243" s="91"/>
      <c r="G243" s="91"/>
      <c r="H243" s="91"/>
      <c r="I243" s="91"/>
      <c r="J243" s="91"/>
      <c r="K243" s="91"/>
      <c r="L243" s="91"/>
      <c r="M243" s="91"/>
      <c r="N243" s="91"/>
    </row>
    <row r="244" spans="3:14" x14ac:dyDescent="0.3">
      <c r="C244" s="91"/>
      <c r="D244" s="91"/>
      <c r="E244" s="91"/>
      <c r="F244" s="91"/>
      <c r="G244" s="91"/>
      <c r="H244" s="91"/>
      <c r="I244" s="91"/>
      <c r="J244" s="91"/>
      <c r="K244" s="91"/>
      <c r="L244" s="91"/>
      <c r="M244" s="91"/>
      <c r="N244" s="91"/>
    </row>
    <row r="245" spans="3:14" x14ac:dyDescent="0.3">
      <c r="C245" s="91"/>
      <c r="D245" s="91"/>
      <c r="E245" s="91"/>
      <c r="F245" s="91"/>
      <c r="G245" s="91"/>
      <c r="H245" s="91"/>
      <c r="I245" s="91"/>
      <c r="J245" s="91"/>
      <c r="K245" s="91"/>
      <c r="L245" s="91"/>
      <c r="M245" s="91"/>
      <c r="N245" s="91"/>
    </row>
    <row r="246" spans="3:14" x14ac:dyDescent="0.3">
      <c r="C246" s="91"/>
      <c r="D246" s="91"/>
      <c r="E246" s="91"/>
      <c r="F246" s="91"/>
      <c r="G246" s="91"/>
      <c r="H246" s="91"/>
      <c r="I246" s="91"/>
      <c r="J246" s="91"/>
      <c r="K246" s="91"/>
      <c r="L246" s="91"/>
      <c r="M246" s="91"/>
      <c r="N246" s="91"/>
    </row>
    <row r="247" spans="3:14" x14ac:dyDescent="0.3">
      <c r="C247" s="91"/>
      <c r="D247" s="91"/>
      <c r="E247" s="91"/>
      <c r="F247" s="91"/>
      <c r="G247" s="91"/>
      <c r="H247" s="91"/>
      <c r="I247" s="91"/>
      <c r="J247" s="91"/>
      <c r="K247" s="91"/>
      <c r="L247" s="91"/>
      <c r="M247" s="91"/>
      <c r="N247" s="91"/>
    </row>
    <row r="248" spans="3:14" x14ac:dyDescent="0.3">
      <c r="C248" s="91"/>
      <c r="D248" s="91"/>
      <c r="E248" s="91"/>
      <c r="F248" s="91"/>
      <c r="G248" s="91"/>
      <c r="H248" s="91"/>
      <c r="I248" s="91"/>
      <c r="J248" s="91"/>
      <c r="K248" s="91"/>
      <c r="L248" s="91"/>
      <c r="M248" s="91"/>
      <c r="N248" s="91"/>
    </row>
    <row r="249" spans="3:14" x14ac:dyDescent="0.3">
      <c r="C249" s="91"/>
      <c r="D249" s="91"/>
      <c r="E249" s="91"/>
      <c r="F249" s="91"/>
      <c r="G249" s="91"/>
      <c r="H249" s="91"/>
      <c r="I249" s="91"/>
      <c r="J249" s="91"/>
      <c r="K249" s="91"/>
      <c r="L249" s="91"/>
      <c r="M249" s="91"/>
      <c r="N249" s="91"/>
    </row>
    <row r="250" spans="3:14" x14ac:dyDescent="0.3">
      <c r="C250" s="91"/>
      <c r="D250" s="91"/>
      <c r="E250" s="91"/>
      <c r="F250" s="91"/>
      <c r="G250" s="91"/>
      <c r="H250" s="91"/>
      <c r="I250" s="91"/>
      <c r="J250" s="91"/>
      <c r="K250" s="91"/>
      <c r="L250" s="91"/>
      <c r="M250" s="91"/>
      <c r="N250" s="91"/>
    </row>
    <row r="251" spans="3:14" x14ac:dyDescent="0.3">
      <c r="C251" s="91"/>
      <c r="D251" s="91"/>
      <c r="E251" s="91"/>
      <c r="F251" s="91"/>
      <c r="G251" s="91"/>
      <c r="H251" s="91"/>
      <c r="I251" s="91"/>
      <c r="J251" s="91"/>
      <c r="K251" s="91"/>
      <c r="L251" s="91"/>
      <c r="M251" s="91"/>
      <c r="N251" s="91"/>
    </row>
    <row r="252" spans="3:14" x14ac:dyDescent="0.3">
      <c r="C252" s="91"/>
      <c r="D252" s="91"/>
      <c r="E252" s="91"/>
      <c r="F252" s="91"/>
      <c r="G252" s="91"/>
      <c r="H252" s="91"/>
      <c r="I252" s="91"/>
      <c r="J252" s="91"/>
      <c r="K252" s="91"/>
      <c r="L252" s="91"/>
      <c r="M252" s="91"/>
      <c r="N252" s="91"/>
    </row>
    <row r="253" spans="3:14" x14ac:dyDescent="0.3">
      <c r="C253" s="91"/>
      <c r="D253" s="91"/>
      <c r="E253" s="91"/>
      <c r="F253" s="91"/>
      <c r="G253" s="91"/>
      <c r="H253" s="91"/>
      <c r="I253" s="91"/>
      <c r="J253" s="91"/>
      <c r="K253" s="91"/>
      <c r="L253" s="91"/>
      <c r="M253" s="91"/>
      <c r="N253" s="91"/>
    </row>
  </sheetData>
  <mergeCells count="32">
    <mergeCell ref="R75:R76"/>
    <mergeCell ref="S75:AC75"/>
    <mergeCell ref="AD75:AD76"/>
    <mergeCell ref="R7:AD7"/>
    <mergeCell ref="R8:R9"/>
    <mergeCell ref="S8:AC8"/>
    <mergeCell ref="AD8:AD9"/>
    <mergeCell ref="R40:AD40"/>
    <mergeCell ref="R41:R42"/>
    <mergeCell ref="S41:AC41"/>
    <mergeCell ref="AD41:AD42"/>
    <mergeCell ref="R57:AD57"/>
    <mergeCell ref="R58:R59"/>
    <mergeCell ref="S58:AC58"/>
    <mergeCell ref="AD58:AD59"/>
    <mergeCell ref="R74:AD74"/>
    <mergeCell ref="R143:R144"/>
    <mergeCell ref="S143:AC143"/>
    <mergeCell ref="AD143:AD144"/>
    <mergeCell ref="R91:AD91"/>
    <mergeCell ref="R92:R93"/>
    <mergeCell ref="S92:AC92"/>
    <mergeCell ref="AD92:AD93"/>
    <mergeCell ref="R108:AD108"/>
    <mergeCell ref="R109:R110"/>
    <mergeCell ref="S109:AC109"/>
    <mergeCell ref="AD109:AD110"/>
    <mergeCell ref="R125:AD125"/>
    <mergeCell ref="R126:R127"/>
    <mergeCell ref="S126:AC126"/>
    <mergeCell ref="AD126:AD127"/>
    <mergeCell ref="R142:AD14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221"/>
  <sheetViews>
    <sheetView topLeftCell="X58" zoomScale="55" zoomScaleNormal="55" workbookViewId="0">
      <selection activeCell="AV2" sqref="AV2"/>
    </sheetView>
  </sheetViews>
  <sheetFormatPr defaultColWidth="9.109375" defaultRowHeight="14.4" x14ac:dyDescent="0.3"/>
  <cols>
    <col min="1" max="1" width="19.88671875" style="88" bestFit="1" customWidth="1"/>
    <col min="2" max="2" width="24.33203125" style="88" bestFit="1" customWidth="1"/>
    <col min="3" max="16" width="9.109375" style="88"/>
    <col min="17" max="17" width="12.88671875" style="88" customWidth="1"/>
    <col min="18" max="28" width="11.5546875" style="88" customWidth="1"/>
    <col min="29" max="51" width="9.109375" style="88"/>
    <col min="52" max="52" width="10" style="88" bestFit="1" customWidth="1"/>
    <col min="53" max="53" width="11.33203125" style="88" bestFit="1" customWidth="1"/>
    <col min="54" max="54" width="10.88671875" style="88" bestFit="1" customWidth="1"/>
    <col min="55" max="55" width="11" style="88" bestFit="1" customWidth="1"/>
    <col min="56" max="56" width="10" style="88" bestFit="1" customWidth="1"/>
    <col min="57" max="57" width="11.33203125" style="88" bestFit="1" customWidth="1"/>
    <col min="58" max="58" width="9.6640625" style="88" bestFit="1" customWidth="1"/>
    <col min="59" max="59" width="9.33203125" style="88" bestFit="1" customWidth="1"/>
    <col min="60" max="60" width="10" style="88" bestFit="1" customWidth="1"/>
    <col min="61" max="61" width="9.44140625" style="88" bestFit="1" customWidth="1"/>
    <col min="62" max="62" width="11.88671875" style="88" bestFit="1" customWidth="1"/>
    <col min="63" max="16384" width="9.109375" style="88"/>
  </cols>
  <sheetData>
    <row r="2" spans="2:62" ht="15" x14ac:dyDescent="0.25">
      <c r="B2" s="87" t="s">
        <v>70</v>
      </c>
      <c r="C2" s="87">
        <v>1</v>
      </c>
    </row>
    <row r="3" spans="2:62" ht="15" x14ac:dyDescent="0.25">
      <c r="B3" s="87" t="s">
        <v>71</v>
      </c>
      <c r="C3" s="87" t="s">
        <v>69</v>
      </c>
    </row>
    <row r="4" spans="2:62" ht="15" x14ac:dyDescent="0.25">
      <c r="B4" s="87" t="s">
        <v>79</v>
      </c>
      <c r="C4" s="89">
        <v>0</v>
      </c>
    </row>
    <row r="5" spans="2:62" ht="15" x14ac:dyDescent="0.25">
      <c r="B5" s="87" t="s">
        <v>72</v>
      </c>
      <c r="C5" s="89" t="s">
        <v>283</v>
      </c>
      <c r="AY5" s="292" t="s">
        <v>463</v>
      </c>
    </row>
    <row r="6" spans="2:62" ht="15" x14ac:dyDescent="0.25">
      <c r="B6" s="87" t="s">
        <v>88</v>
      </c>
      <c r="C6" s="89" t="s">
        <v>181</v>
      </c>
    </row>
    <row r="7" spans="2:62" ht="15" x14ac:dyDescent="0.25">
      <c r="Q7" s="513" t="s">
        <v>284</v>
      </c>
      <c r="R7" s="513"/>
      <c r="S7" s="513"/>
      <c r="T7" s="513"/>
      <c r="U7" s="513"/>
      <c r="V7" s="513"/>
      <c r="W7" s="513"/>
      <c r="X7" s="513"/>
      <c r="Y7" s="513"/>
      <c r="Z7" s="513"/>
      <c r="AA7" s="513"/>
      <c r="AB7" s="513"/>
      <c r="AY7" s="88" t="s">
        <v>231</v>
      </c>
    </row>
    <row r="8" spans="2:62" ht="15" customHeight="1" x14ac:dyDescent="0.3">
      <c r="B8" s="88" t="s">
        <v>167</v>
      </c>
      <c r="C8" s="88" t="s">
        <v>285</v>
      </c>
      <c r="Q8" s="514" t="s">
        <v>286</v>
      </c>
      <c r="R8" s="516" t="s">
        <v>287</v>
      </c>
      <c r="S8" s="517"/>
      <c r="T8" s="517"/>
      <c r="U8" s="517"/>
      <c r="V8" s="517"/>
      <c r="W8" s="517"/>
      <c r="X8" s="517"/>
      <c r="Y8" s="517"/>
      <c r="Z8" s="517"/>
      <c r="AA8" s="517"/>
      <c r="AB8" s="518" t="s">
        <v>168</v>
      </c>
      <c r="AY8" s="88" t="s">
        <v>288</v>
      </c>
      <c r="AZ8" s="88" t="s">
        <v>289</v>
      </c>
      <c r="BJ8" s="88" t="s">
        <v>168</v>
      </c>
    </row>
    <row r="9" spans="2:62" x14ac:dyDescent="0.3">
      <c r="B9" s="88" t="s">
        <v>290</v>
      </c>
      <c r="C9" s="88" t="s">
        <v>291</v>
      </c>
      <c r="D9" s="88" t="s">
        <v>292</v>
      </c>
      <c r="E9" s="88" t="s">
        <v>293</v>
      </c>
      <c r="F9" s="88" t="s">
        <v>294</v>
      </c>
      <c r="G9" s="88" t="s">
        <v>295</v>
      </c>
      <c r="H9" s="88" t="s">
        <v>296</v>
      </c>
      <c r="I9" s="88" t="s">
        <v>297</v>
      </c>
      <c r="J9" s="88" t="s">
        <v>298</v>
      </c>
      <c r="K9" s="88" t="s">
        <v>299</v>
      </c>
      <c r="L9" s="88" t="s">
        <v>300</v>
      </c>
      <c r="M9" s="88" t="s">
        <v>136</v>
      </c>
      <c r="Q9" s="515"/>
      <c r="R9" s="108" t="s">
        <v>301</v>
      </c>
      <c r="S9" s="108" t="s">
        <v>302</v>
      </c>
      <c r="T9" s="108" t="s">
        <v>303</v>
      </c>
      <c r="U9" s="108" t="s">
        <v>304</v>
      </c>
      <c r="V9" s="108" t="s">
        <v>305</v>
      </c>
      <c r="W9" s="108" t="s">
        <v>306</v>
      </c>
      <c r="X9" s="108" t="s">
        <v>307</v>
      </c>
      <c r="Y9" s="108" t="s">
        <v>308</v>
      </c>
      <c r="Z9" s="108" t="s">
        <v>309</v>
      </c>
      <c r="AA9" s="108" t="s">
        <v>310</v>
      </c>
      <c r="AB9" s="519"/>
      <c r="AZ9" s="88" t="s">
        <v>301</v>
      </c>
      <c r="BA9" s="88" t="s">
        <v>302</v>
      </c>
      <c r="BB9" s="88" t="s">
        <v>303</v>
      </c>
      <c r="BC9" s="88" t="s">
        <v>304</v>
      </c>
      <c r="BD9" s="88" t="s">
        <v>305</v>
      </c>
      <c r="BE9" s="88" t="s">
        <v>306</v>
      </c>
      <c r="BF9" s="88" t="s">
        <v>307</v>
      </c>
      <c r="BG9" s="88" t="s">
        <v>308</v>
      </c>
      <c r="BH9" s="88" t="s">
        <v>309</v>
      </c>
      <c r="BI9" s="88" t="s">
        <v>310</v>
      </c>
    </row>
    <row r="10" spans="2:62" ht="15" x14ac:dyDescent="0.25">
      <c r="B10" s="88" t="s">
        <v>291</v>
      </c>
      <c r="C10" s="91">
        <v>201626</v>
      </c>
      <c r="D10" s="91">
        <v>157</v>
      </c>
      <c r="E10" s="91">
        <v>382</v>
      </c>
      <c r="F10" s="91">
        <v>614</v>
      </c>
      <c r="G10" s="91">
        <v>476</v>
      </c>
      <c r="H10" s="91">
        <v>2407</v>
      </c>
      <c r="I10" s="91">
        <v>493</v>
      </c>
      <c r="J10" s="91">
        <v>661</v>
      </c>
      <c r="K10" s="91">
        <v>528</v>
      </c>
      <c r="L10" s="91">
        <v>284</v>
      </c>
      <c r="M10" s="91">
        <v>207628</v>
      </c>
      <c r="Q10" s="109" t="s">
        <v>301</v>
      </c>
      <c r="R10" s="110">
        <f t="shared" ref="R10:AB18" si="0">C10</f>
        <v>201626</v>
      </c>
      <c r="S10" s="110">
        <f t="shared" si="0"/>
        <v>157</v>
      </c>
      <c r="T10" s="110">
        <f t="shared" si="0"/>
        <v>382</v>
      </c>
      <c r="U10" s="110">
        <f t="shared" si="0"/>
        <v>614</v>
      </c>
      <c r="V10" s="110">
        <f t="shared" si="0"/>
        <v>476</v>
      </c>
      <c r="W10" s="110">
        <f t="shared" si="0"/>
        <v>2407</v>
      </c>
      <c r="X10" s="110">
        <f t="shared" si="0"/>
        <v>493</v>
      </c>
      <c r="Y10" s="110">
        <f t="shared" si="0"/>
        <v>661</v>
      </c>
      <c r="Z10" s="110">
        <f t="shared" si="0"/>
        <v>528</v>
      </c>
      <c r="AA10" s="110">
        <f t="shared" si="0"/>
        <v>284</v>
      </c>
      <c r="AB10" s="111">
        <f t="shared" si="0"/>
        <v>207628</v>
      </c>
      <c r="AC10" s="96"/>
      <c r="AY10" s="88" t="s">
        <v>301</v>
      </c>
      <c r="AZ10" s="91">
        <v>205214</v>
      </c>
      <c r="BA10" s="88">
        <v>43</v>
      </c>
      <c r="BB10" s="88">
        <v>127</v>
      </c>
      <c r="BC10" s="88">
        <v>230</v>
      </c>
      <c r="BD10" s="88">
        <v>188</v>
      </c>
      <c r="BE10" s="88">
        <v>633</v>
      </c>
      <c r="BF10" s="88">
        <v>170</v>
      </c>
      <c r="BG10" s="88">
        <v>190</v>
      </c>
      <c r="BH10" s="88">
        <v>166</v>
      </c>
      <c r="BI10" s="91">
        <v>54</v>
      </c>
      <c r="BJ10" s="91">
        <v>207015</v>
      </c>
    </row>
    <row r="11" spans="2:62" ht="15" x14ac:dyDescent="0.25">
      <c r="B11" s="88" t="s">
        <v>311</v>
      </c>
      <c r="C11" s="91"/>
      <c r="D11" s="91">
        <v>19496</v>
      </c>
      <c r="E11" s="91">
        <v>19352</v>
      </c>
      <c r="F11" s="91">
        <v>4626</v>
      </c>
      <c r="G11" s="91">
        <v>1076</v>
      </c>
      <c r="H11" s="91">
        <v>857</v>
      </c>
      <c r="I11" s="91">
        <v>920</v>
      </c>
      <c r="J11" s="91">
        <v>2621</v>
      </c>
      <c r="K11" s="91">
        <v>8027</v>
      </c>
      <c r="L11" s="91">
        <v>11430</v>
      </c>
      <c r="M11" s="91">
        <v>68405</v>
      </c>
      <c r="Q11" s="113" t="s">
        <v>312</v>
      </c>
      <c r="R11" s="114">
        <f t="shared" si="0"/>
        <v>0</v>
      </c>
      <c r="S11" s="114">
        <f t="shared" si="0"/>
        <v>19496</v>
      </c>
      <c r="T11" s="114">
        <f t="shared" si="0"/>
        <v>19352</v>
      </c>
      <c r="U11" s="114">
        <f t="shared" si="0"/>
        <v>4626</v>
      </c>
      <c r="V11" s="114">
        <f t="shared" si="0"/>
        <v>1076</v>
      </c>
      <c r="W11" s="114">
        <f t="shared" si="0"/>
        <v>857</v>
      </c>
      <c r="X11" s="114">
        <f t="shared" si="0"/>
        <v>920</v>
      </c>
      <c r="Y11" s="114">
        <f t="shared" si="0"/>
        <v>2621</v>
      </c>
      <c r="Z11" s="114">
        <f t="shared" si="0"/>
        <v>8027</v>
      </c>
      <c r="AA11" s="114">
        <f t="shared" si="0"/>
        <v>11430</v>
      </c>
      <c r="AB11" s="115">
        <f t="shared" si="0"/>
        <v>68405</v>
      </c>
      <c r="AC11" s="96"/>
      <c r="AY11" s="88" t="s">
        <v>312</v>
      </c>
      <c r="AZ11" s="88">
        <v>0</v>
      </c>
      <c r="BA11" s="88">
        <v>19305</v>
      </c>
      <c r="BB11" s="88">
        <v>21449</v>
      </c>
      <c r="BC11" s="88">
        <v>5420</v>
      </c>
      <c r="BD11" s="88">
        <v>1414</v>
      </c>
      <c r="BE11" s="88">
        <v>1210</v>
      </c>
      <c r="BF11" s="88">
        <v>1036</v>
      </c>
      <c r="BG11" s="88">
        <v>2782</v>
      </c>
      <c r="BH11" s="88">
        <v>7089</v>
      </c>
      <c r="BI11" s="88">
        <v>8427</v>
      </c>
      <c r="BJ11" s="88">
        <v>68132</v>
      </c>
    </row>
    <row r="12" spans="2:62" ht="15" x14ac:dyDescent="0.25">
      <c r="B12" s="88" t="s">
        <v>313</v>
      </c>
      <c r="C12" s="91"/>
      <c r="D12" s="91">
        <v>5695</v>
      </c>
      <c r="E12" s="91">
        <v>32926</v>
      </c>
      <c r="F12" s="91">
        <v>35402</v>
      </c>
      <c r="G12" s="91">
        <v>9660</v>
      </c>
      <c r="H12" s="91">
        <v>6118</v>
      </c>
      <c r="I12" s="91">
        <v>6056</v>
      </c>
      <c r="J12" s="91">
        <v>12017</v>
      </c>
      <c r="K12" s="91">
        <v>15070</v>
      </c>
      <c r="L12" s="91">
        <v>6893</v>
      </c>
      <c r="M12" s="91">
        <v>129837</v>
      </c>
      <c r="Q12" s="116" t="s">
        <v>314</v>
      </c>
      <c r="R12" s="117">
        <f t="shared" si="0"/>
        <v>0</v>
      </c>
      <c r="S12" s="117">
        <f t="shared" si="0"/>
        <v>5695</v>
      </c>
      <c r="T12" s="117">
        <f t="shared" si="0"/>
        <v>32926</v>
      </c>
      <c r="U12" s="117">
        <f t="shared" si="0"/>
        <v>35402</v>
      </c>
      <c r="V12" s="117">
        <f t="shared" si="0"/>
        <v>9660</v>
      </c>
      <c r="W12" s="117">
        <f t="shared" si="0"/>
        <v>6118</v>
      </c>
      <c r="X12" s="117">
        <f t="shared" si="0"/>
        <v>6056</v>
      </c>
      <c r="Y12" s="117">
        <f t="shared" si="0"/>
        <v>12017</v>
      </c>
      <c r="Z12" s="117">
        <f t="shared" si="0"/>
        <v>15070</v>
      </c>
      <c r="AA12" s="117">
        <f t="shared" si="0"/>
        <v>6893</v>
      </c>
      <c r="AB12" s="118">
        <f t="shared" si="0"/>
        <v>129837</v>
      </c>
      <c r="AY12" s="88" t="s">
        <v>314</v>
      </c>
      <c r="AZ12" s="88">
        <v>0</v>
      </c>
      <c r="BA12" s="88">
        <v>6455</v>
      </c>
      <c r="BB12" s="88">
        <v>39348</v>
      </c>
      <c r="BC12" s="88">
        <v>49204</v>
      </c>
      <c r="BD12" s="88">
        <v>13709</v>
      </c>
      <c r="BE12" s="88">
        <v>8203</v>
      </c>
      <c r="BF12" s="88">
        <v>7383</v>
      </c>
      <c r="BG12" s="88">
        <v>13867</v>
      </c>
      <c r="BH12" s="88">
        <v>14213</v>
      </c>
      <c r="BI12" s="88">
        <v>4532</v>
      </c>
      <c r="BJ12" s="88">
        <v>156914</v>
      </c>
    </row>
    <row r="13" spans="2:62" ht="15" x14ac:dyDescent="0.25">
      <c r="B13" s="88" t="s">
        <v>315</v>
      </c>
      <c r="C13" s="91"/>
      <c r="D13" s="91">
        <v>3878</v>
      </c>
      <c r="E13" s="91">
        <v>17117</v>
      </c>
      <c r="F13" s="91">
        <v>40046</v>
      </c>
      <c r="G13" s="91">
        <v>31421</v>
      </c>
      <c r="H13" s="91">
        <v>25343</v>
      </c>
      <c r="I13" s="91">
        <v>18309</v>
      </c>
      <c r="J13" s="91">
        <v>22659</v>
      </c>
      <c r="K13" s="91">
        <v>14134</v>
      </c>
      <c r="L13" s="91">
        <v>4503</v>
      </c>
      <c r="M13" s="91">
        <v>177410</v>
      </c>
      <c r="Q13" s="113" t="s">
        <v>316</v>
      </c>
      <c r="R13" s="114">
        <f t="shared" si="0"/>
        <v>0</v>
      </c>
      <c r="S13" s="114">
        <f t="shared" si="0"/>
        <v>3878</v>
      </c>
      <c r="T13" s="114">
        <f t="shared" si="0"/>
        <v>17117</v>
      </c>
      <c r="U13" s="114">
        <f t="shared" si="0"/>
        <v>40046</v>
      </c>
      <c r="V13" s="114">
        <f t="shared" si="0"/>
        <v>31421</v>
      </c>
      <c r="W13" s="114">
        <f t="shared" si="0"/>
        <v>25343</v>
      </c>
      <c r="X13" s="114">
        <f t="shared" si="0"/>
        <v>18309</v>
      </c>
      <c r="Y13" s="114">
        <f t="shared" si="0"/>
        <v>22659</v>
      </c>
      <c r="Z13" s="114">
        <f t="shared" si="0"/>
        <v>14134</v>
      </c>
      <c r="AA13" s="114">
        <f t="shared" si="0"/>
        <v>4503</v>
      </c>
      <c r="AB13" s="115">
        <f t="shared" si="0"/>
        <v>177410</v>
      </c>
      <c r="AY13" s="88" t="s">
        <v>316</v>
      </c>
      <c r="AZ13" s="88">
        <v>0</v>
      </c>
      <c r="BA13" s="88">
        <v>3964</v>
      </c>
      <c r="BB13" s="88">
        <v>21319</v>
      </c>
      <c r="BC13" s="88">
        <v>59763</v>
      </c>
      <c r="BD13" s="88">
        <v>52675</v>
      </c>
      <c r="BE13" s="88">
        <v>35473</v>
      </c>
      <c r="BF13" s="88">
        <v>23187</v>
      </c>
      <c r="BG13" s="88">
        <v>27161</v>
      </c>
      <c r="BH13" s="88">
        <v>13742</v>
      </c>
      <c r="BI13" s="88">
        <v>2725</v>
      </c>
      <c r="BJ13" s="88">
        <v>240009</v>
      </c>
    </row>
    <row r="14" spans="2:62" ht="15" x14ac:dyDescent="0.25">
      <c r="B14" s="88" t="s">
        <v>317</v>
      </c>
      <c r="C14" s="91"/>
      <c r="D14" s="91">
        <v>14650</v>
      </c>
      <c r="E14" s="91">
        <v>32230</v>
      </c>
      <c r="F14" s="91">
        <v>47008</v>
      </c>
      <c r="G14" s="91">
        <v>47284</v>
      </c>
      <c r="H14" s="91">
        <v>161242</v>
      </c>
      <c r="I14" s="91">
        <v>35336</v>
      </c>
      <c r="J14" s="91">
        <v>37476</v>
      </c>
      <c r="K14" s="91">
        <v>29078</v>
      </c>
      <c r="L14" s="91">
        <v>15101</v>
      </c>
      <c r="M14" s="91">
        <v>419405</v>
      </c>
      <c r="Q14" s="116" t="s">
        <v>306</v>
      </c>
      <c r="R14" s="117">
        <f t="shared" si="0"/>
        <v>0</v>
      </c>
      <c r="S14" s="117">
        <f t="shared" si="0"/>
        <v>14650</v>
      </c>
      <c r="T14" s="117">
        <f t="shared" si="0"/>
        <v>32230</v>
      </c>
      <c r="U14" s="117">
        <f t="shared" si="0"/>
        <v>47008</v>
      </c>
      <c r="V14" s="117">
        <f t="shared" si="0"/>
        <v>47284</v>
      </c>
      <c r="W14" s="117">
        <f t="shared" si="0"/>
        <v>161242</v>
      </c>
      <c r="X14" s="117">
        <f t="shared" si="0"/>
        <v>35336</v>
      </c>
      <c r="Y14" s="117">
        <f t="shared" si="0"/>
        <v>37476</v>
      </c>
      <c r="Z14" s="117">
        <f t="shared" si="0"/>
        <v>29078</v>
      </c>
      <c r="AA14" s="117">
        <f t="shared" si="0"/>
        <v>15101</v>
      </c>
      <c r="AB14" s="118">
        <f t="shared" si="0"/>
        <v>419405</v>
      </c>
      <c r="AY14" s="88" t="s">
        <v>306</v>
      </c>
      <c r="AZ14" s="88">
        <v>0</v>
      </c>
      <c r="BA14" s="88">
        <v>12866</v>
      </c>
      <c r="BB14" s="88">
        <v>33875</v>
      </c>
      <c r="BC14" s="88">
        <v>59775</v>
      </c>
      <c r="BD14" s="88">
        <v>60086</v>
      </c>
      <c r="BE14" s="88">
        <v>158921</v>
      </c>
      <c r="BF14" s="88">
        <v>44038</v>
      </c>
      <c r="BG14" s="88">
        <v>43017</v>
      </c>
      <c r="BH14" s="88">
        <v>22495</v>
      </c>
      <c r="BI14" s="88">
        <v>8569</v>
      </c>
      <c r="BJ14" s="88">
        <v>443642</v>
      </c>
    </row>
    <row r="15" spans="2:62" ht="15" x14ac:dyDescent="0.25">
      <c r="B15" s="88" t="s">
        <v>318</v>
      </c>
      <c r="C15" s="91"/>
      <c r="D15" s="91">
        <v>3250</v>
      </c>
      <c r="E15" s="91">
        <v>14295</v>
      </c>
      <c r="F15" s="91">
        <v>24396</v>
      </c>
      <c r="G15" s="91">
        <v>17361</v>
      </c>
      <c r="H15" s="91">
        <v>22293</v>
      </c>
      <c r="I15" s="91">
        <v>30937</v>
      </c>
      <c r="J15" s="91">
        <v>34397</v>
      </c>
      <c r="K15" s="91">
        <v>16901</v>
      </c>
      <c r="L15" s="91">
        <v>5436</v>
      </c>
      <c r="M15" s="91">
        <v>169266</v>
      </c>
      <c r="Q15" s="113" t="s">
        <v>319</v>
      </c>
      <c r="R15" s="114">
        <f t="shared" si="0"/>
        <v>0</v>
      </c>
      <c r="S15" s="114">
        <f t="shared" si="0"/>
        <v>3250</v>
      </c>
      <c r="T15" s="114">
        <f t="shared" si="0"/>
        <v>14295</v>
      </c>
      <c r="U15" s="114">
        <f t="shared" si="0"/>
        <v>24396</v>
      </c>
      <c r="V15" s="114">
        <f t="shared" si="0"/>
        <v>17361</v>
      </c>
      <c r="W15" s="114">
        <f t="shared" si="0"/>
        <v>22293</v>
      </c>
      <c r="X15" s="114">
        <f t="shared" si="0"/>
        <v>30937</v>
      </c>
      <c r="Y15" s="114">
        <f t="shared" si="0"/>
        <v>34397</v>
      </c>
      <c r="Z15" s="114">
        <f t="shared" si="0"/>
        <v>16901</v>
      </c>
      <c r="AA15" s="114">
        <f t="shared" si="0"/>
        <v>5436</v>
      </c>
      <c r="AB15" s="115">
        <f t="shared" si="0"/>
        <v>169266</v>
      </c>
      <c r="AY15" s="88" t="s">
        <v>319</v>
      </c>
      <c r="AZ15" s="88">
        <v>0</v>
      </c>
      <c r="BA15" s="88">
        <v>3279</v>
      </c>
      <c r="BB15" s="88">
        <v>17279</v>
      </c>
      <c r="BC15" s="88">
        <v>33785</v>
      </c>
      <c r="BD15" s="88">
        <v>28083</v>
      </c>
      <c r="BE15" s="88">
        <v>33839</v>
      </c>
      <c r="BF15" s="88">
        <v>42821</v>
      </c>
      <c r="BG15" s="88">
        <v>44395</v>
      </c>
      <c r="BH15" s="88">
        <v>17229</v>
      </c>
      <c r="BI15" s="88">
        <v>3422</v>
      </c>
      <c r="BJ15" s="88">
        <v>224132</v>
      </c>
    </row>
    <row r="16" spans="2:62" ht="15" x14ac:dyDescent="0.25">
      <c r="B16" s="88" t="s">
        <v>320</v>
      </c>
      <c r="C16" s="91"/>
      <c r="D16" s="91">
        <v>5240</v>
      </c>
      <c r="E16" s="91">
        <v>18357</v>
      </c>
      <c r="F16" s="91">
        <v>16513</v>
      </c>
      <c r="G16" s="91">
        <v>7772</v>
      </c>
      <c r="H16" s="91">
        <v>6344</v>
      </c>
      <c r="I16" s="91">
        <v>11865</v>
      </c>
      <c r="J16" s="91">
        <v>36708</v>
      </c>
      <c r="K16" s="91">
        <v>30694</v>
      </c>
      <c r="L16" s="91">
        <v>8499</v>
      </c>
      <c r="M16" s="91">
        <v>141992</v>
      </c>
      <c r="Q16" s="116" t="s">
        <v>321</v>
      </c>
      <c r="R16" s="117">
        <f t="shared" si="0"/>
        <v>0</v>
      </c>
      <c r="S16" s="117">
        <f t="shared" si="0"/>
        <v>5240</v>
      </c>
      <c r="T16" s="117">
        <f t="shared" si="0"/>
        <v>18357</v>
      </c>
      <c r="U16" s="117">
        <f t="shared" si="0"/>
        <v>16513</v>
      </c>
      <c r="V16" s="117">
        <f t="shared" si="0"/>
        <v>7772</v>
      </c>
      <c r="W16" s="117">
        <f t="shared" si="0"/>
        <v>6344</v>
      </c>
      <c r="X16" s="117">
        <f t="shared" si="0"/>
        <v>11865</v>
      </c>
      <c r="Y16" s="117">
        <f t="shared" si="0"/>
        <v>36708</v>
      </c>
      <c r="Z16" s="117">
        <f t="shared" si="0"/>
        <v>30694</v>
      </c>
      <c r="AA16" s="117">
        <f t="shared" si="0"/>
        <v>8499</v>
      </c>
      <c r="AB16" s="118">
        <f t="shared" si="0"/>
        <v>141992</v>
      </c>
      <c r="AY16" s="88" t="s">
        <v>321</v>
      </c>
      <c r="AZ16" s="88">
        <v>0</v>
      </c>
      <c r="BA16" s="88">
        <v>5312</v>
      </c>
      <c r="BB16" s="88">
        <v>20120</v>
      </c>
      <c r="BC16" s="88">
        <v>20973</v>
      </c>
      <c r="BD16" s="88">
        <v>11400</v>
      </c>
      <c r="BE16" s="88">
        <v>9401</v>
      </c>
      <c r="BF16" s="88">
        <v>16647</v>
      </c>
      <c r="BG16" s="88">
        <v>46943</v>
      </c>
      <c r="BH16" s="88">
        <v>31811</v>
      </c>
      <c r="BI16" s="88">
        <v>6295</v>
      </c>
      <c r="BJ16" s="88">
        <v>168902</v>
      </c>
    </row>
    <row r="17" spans="1:62" ht="15" x14ac:dyDescent="0.25">
      <c r="B17" s="88" t="s">
        <v>322</v>
      </c>
      <c r="C17" s="91"/>
      <c r="D17" s="91">
        <v>11745</v>
      </c>
      <c r="E17" s="91">
        <v>11426</v>
      </c>
      <c r="F17" s="91">
        <v>4417</v>
      </c>
      <c r="G17" s="91">
        <v>1319</v>
      </c>
      <c r="H17" s="91">
        <v>949</v>
      </c>
      <c r="I17" s="91">
        <v>1665</v>
      </c>
      <c r="J17" s="91">
        <v>6959</v>
      </c>
      <c r="K17" s="91">
        <v>23036</v>
      </c>
      <c r="L17" s="91">
        <v>22916</v>
      </c>
      <c r="M17" s="91">
        <v>84432</v>
      </c>
      <c r="Q17" s="113" t="s">
        <v>323</v>
      </c>
      <c r="R17" s="114">
        <f t="shared" si="0"/>
        <v>0</v>
      </c>
      <c r="S17" s="114">
        <f t="shared" si="0"/>
        <v>11745</v>
      </c>
      <c r="T17" s="114">
        <f t="shared" si="0"/>
        <v>11426</v>
      </c>
      <c r="U17" s="114">
        <f t="shared" si="0"/>
        <v>4417</v>
      </c>
      <c r="V17" s="114">
        <f t="shared" si="0"/>
        <v>1319</v>
      </c>
      <c r="W17" s="114">
        <f t="shared" si="0"/>
        <v>949</v>
      </c>
      <c r="X17" s="114">
        <f t="shared" si="0"/>
        <v>1665</v>
      </c>
      <c r="Y17" s="114">
        <f t="shared" si="0"/>
        <v>6959</v>
      </c>
      <c r="Z17" s="114">
        <f t="shared" si="0"/>
        <v>23036</v>
      </c>
      <c r="AA17" s="114">
        <f t="shared" si="0"/>
        <v>22916</v>
      </c>
      <c r="AB17" s="115">
        <f t="shared" si="0"/>
        <v>84432</v>
      </c>
      <c r="AY17" s="88" t="s">
        <v>323</v>
      </c>
      <c r="AZ17" s="88">
        <v>0</v>
      </c>
      <c r="BA17" s="88">
        <v>10361</v>
      </c>
      <c r="BB17" s="88">
        <v>11382</v>
      </c>
      <c r="BC17" s="88">
        <v>4541</v>
      </c>
      <c r="BD17" s="88">
        <v>1530</v>
      </c>
      <c r="BE17" s="88">
        <v>1175</v>
      </c>
      <c r="BF17" s="88">
        <v>1695</v>
      </c>
      <c r="BG17" s="88">
        <v>7116</v>
      </c>
      <c r="BH17" s="88">
        <v>22161</v>
      </c>
      <c r="BI17" s="88">
        <v>17699</v>
      </c>
      <c r="BJ17" s="88">
        <v>77660</v>
      </c>
    </row>
    <row r="18" spans="1:62" ht="15" x14ac:dyDescent="0.25">
      <c r="B18" s="88" t="s">
        <v>136</v>
      </c>
      <c r="C18" s="91">
        <v>201626</v>
      </c>
      <c r="D18" s="91">
        <v>64111</v>
      </c>
      <c r="E18" s="91">
        <v>146085</v>
      </c>
      <c r="F18" s="91">
        <v>173022</v>
      </c>
      <c r="G18" s="91">
        <v>116369</v>
      </c>
      <c r="H18" s="91">
        <v>225553</v>
      </c>
      <c r="I18" s="91">
        <v>105581</v>
      </c>
      <c r="J18" s="91">
        <v>153498</v>
      </c>
      <c r="K18" s="91">
        <v>137468</v>
      </c>
      <c r="L18" s="91">
        <v>75062</v>
      </c>
      <c r="M18" s="91">
        <v>1398375</v>
      </c>
      <c r="Q18" s="119" t="s">
        <v>168</v>
      </c>
      <c r="R18" s="120">
        <f t="shared" si="0"/>
        <v>201626</v>
      </c>
      <c r="S18" s="120">
        <f t="shared" si="0"/>
        <v>64111</v>
      </c>
      <c r="T18" s="120">
        <f t="shared" si="0"/>
        <v>146085</v>
      </c>
      <c r="U18" s="120">
        <f t="shared" si="0"/>
        <v>173022</v>
      </c>
      <c r="V18" s="120">
        <f t="shared" si="0"/>
        <v>116369</v>
      </c>
      <c r="W18" s="120">
        <f t="shared" si="0"/>
        <v>225553</v>
      </c>
      <c r="X18" s="120">
        <f t="shared" si="0"/>
        <v>105581</v>
      </c>
      <c r="Y18" s="120">
        <f t="shared" si="0"/>
        <v>153498</v>
      </c>
      <c r="Z18" s="120">
        <f t="shared" si="0"/>
        <v>137468</v>
      </c>
      <c r="AA18" s="120">
        <f t="shared" si="0"/>
        <v>75062</v>
      </c>
      <c r="AB18" s="120">
        <f t="shared" si="0"/>
        <v>1398375</v>
      </c>
      <c r="AY18" s="88" t="s">
        <v>168</v>
      </c>
      <c r="AZ18" s="88">
        <v>205214</v>
      </c>
      <c r="BA18" s="88">
        <v>61585</v>
      </c>
      <c r="BB18" s="88">
        <v>164899</v>
      </c>
      <c r="BC18" s="88">
        <v>233691</v>
      </c>
      <c r="BD18" s="88">
        <v>169085</v>
      </c>
      <c r="BE18" s="88">
        <v>248855</v>
      </c>
      <c r="BF18" s="88">
        <v>136977</v>
      </c>
      <c r="BG18" s="88">
        <v>185471</v>
      </c>
      <c r="BH18" s="88">
        <v>128906</v>
      </c>
      <c r="BI18" s="88">
        <v>51723</v>
      </c>
      <c r="BJ18" s="88">
        <v>1586406</v>
      </c>
    </row>
    <row r="21" spans="1:62" x14ac:dyDescent="0.3">
      <c r="A21" s="87" t="s">
        <v>70</v>
      </c>
      <c r="B21" s="89">
        <v>1</v>
      </c>
    </row>
    <row r="22" spans="1:62" x14ac:dyDescent="0.3">
      <c r="A22" s="87" t="s">
        <v>71</v>
      </c>
      <c r="B22" s="87" t="s">
        <v>69</v>
      </c>
      <c r="Q22" s="88" t="s">
        <v>288</v>
      </c>
    </row>
    <row r="23" spans="1:62" x14ac:dyDescent="0.3">
      <c r="A23" s="87" t="s">
        <v>79</v>
      </c>
      <c r="B23" s="87">
        <v>0</v>
      </c>
    </row>
    <row r="24" spans="1:62" x14ac:dyDescent="0.3">
      <c r="A24" s="87" t="s">
        <v>72</v>
      </c>
      <c r="B24" s="89" t="s">
        <v>283</v>
      </c>
    </row>
    <row r="25" spans="1:62" x14ac:dyDescent="0.3">
      <c r="A25" s="87" t="s">
        <v>88</v>
      </c>
      <c r="B25" s="89" t="s">
        <v>181</v>
      </c>
    </row>
    <row r="27" spans="1:62" x14ac:dyDescent="0.3">
      <c r="A27" s="88" t="s">
        <v>167</v>
      </c>
      <c r="C27" s="88" t="s">
        <v>285</v>
      </c>
    </row>
    <row r="28" spans="1:62" x14ac:dyDescent="0.3">
      <c r="A28" s="88" t="s">
        <v>182</v>
      </c>
      <c r="B28" s="88" t="s">
        <v>290</v>
      </c>
      <c r="C28" s="88" t="s">
        <v>291</v>
      </c>
      <c r="D28" s="88" t="s">
        <v>292</v>
      </c>
      <c r="E28" s="88" t="s">
        <v>293</v>
      </c>
      <c r="F28" s="88" t="s">
        <v>294</v>
      </c>
      <c r="G28" s="88" t="s">
        <v>295</v>
      </c>
      <c r="H28" s="88" t="s">
        <v>296</v>
      </c>
      <c r="I28" s="88" t="s">
        <v>297</v>
      </c>
      <c r="J28" s="88" t="s">
        <v>298</v>
      </c>
      <c r="K28" s="88" t="s">
        <v>299</v>
      </c>
      <c r="L28" s="88" t="s">
        <v>300</v>
      </c>
      <c r="M28" s="88" t="s">
        <v>136</v>
      </c>
    </row>
    <row r="29" spans="1:62" x14ac:dyDescent="0.3">
      <c r="A29" s="88" t="s">
        <v>276</v>
      </c>
      <c r="B29" s="88" t="s">
        <v>291</v>
      </c>
      <c r="C29" s="91">
        <v>167578</v>
      </c>
      <c r="D29" s="91">
        <v>46</v>
      </c>
      <c r="E29" s="91">
        <v>237</v>
      </c>
      <c r="F29" s="91">
        <v>517</v>
      </c>
      <c r="G29" s="91">
        <v>428</v>
      </c>
      <c r="H29" s="91">
        <v>2009</v>
      </c>
      <c r="I29" s="91">
        <v>423</v>
      </c>
      <c r="J29" s="91">
        <v>532</v>
      </c>
      <c r="K29" s="91">
        <v>356</v>
      </c>
      <c r="L29" s="91">
        <v>122</v>
      </c>
      <c r="M29" s="91">
        <v>172248</v>
      </c>
    </row>
    <row r="30" spans="1:62" x14ac:dyDescent="0.3">
      <c r="B30" s="88" t="s">
        <v>311</v>
      </c>
      <c r="C30" s="91"/>
      <c r="D30" s="91">
        <v>3730</v>
      </c>
      <c r="E30" s="91">
        <v>8714</v>
      </c>
      <c r="F30" s="91">
        <v>2511</v>
      </c>
      <c r="G30" s="91">
        <v>611</v>
      </c>
      <c r="H30" s="91">
        <v>522</v>
      </c>
      <c r="I30" s="91">
        <v>501</v>
      </c>
      <c r="J30" s="91">
        <v>1122</v>
      </c>
      <c r="K30" s="91">
        <v>2642</v>
      </c>
      <c r="L30" s="91">
        <v>2108</v>
      </c>
      <c r="M30" s="91">
        <v>22461</v>
      </c>
    </row>
    <row r="31" spans="1:62" x14ac:dyDescent="0.3">
      <c r="B31" s="88" t="s">
        <v>313</v>
      </c>
      <c r="C31" s="91"/>
      <c r="D31" s="91">
        <v>1742</v>
      </c>
      <c r="E31" s="91">
        <v>19406</v>
      </c>
      <c r="F31" s="91">
        <v>27458</v>
      </c>
      <c r="G31" s="91">
        <v>7663</v>
      </c>
      <c r="H31" s="91">
        <v>4929</v>
      </c>
      <c r="I31" s="91">
        <v>4594</v>
      </c>
      <c r="J31" s="91">
        <v>7749</v>
      </c>
      <c r="K31" s="91">
        <v>7066</v>
      </c>
      <c r="L31" s="91">
        <v>2404</v>
      </c>
      <c r="M31" s="91">
        <v>83011</v>
      </c>
    </row>
    <row r="32" spans="1:62" x14ac:dyDescent="0.3">
      <c r="B32" s="88" t="s">
        <v>315</v>
      </c>
      <c r="C32" s="91"/>
      <c r="D32" s="91">
        <v>1291</v>
      </c>
      <c r="E32" s="91">
        <v>10138</v>
      </c>
      <c r="F32" s="91">
        <v>32486</v>
      </c>
      <c r="G32" s="91">
        <v>27624</v>
      </c>
      <c r="H32" s="91">
        <v>22713</v>
      </c>
      <c r="I32" s="91">
        <v>15905</v>
      </c>
      <c r="J32" s="91">
        <v>17559</v>
      </c>
      <c r="K32" s="91">
        <v>7850</v>
      </c>
      <c r="L32" s="91">
        <v>1773</v>
      </c>
      <c r="M32" s="91">
        <v>137339</v>
      </c>
    </row>
    <row r="33" spans="1:62" x14ac:dyDescent="0.3">
      <c r="B33" s="88" t="s">
        <v>317</v>
      </c>
      <c r="C33" s="91"/>
      <c r="D33" s="91">
        <v>3068</v>
      </c>
      <c r="E33" s="91">
        <v>14331</v>
      </c>
      <c r="F33" s="91">
        <v>32867</v>
      </c>
      <c r="G33" s="91">
        <v>38995</v>
      </c>
      <c r="H33" s="91">
        <v>125788</v>
      </c>
      <c r="I33" s="91">
        <v>29797</v>
      </c>
      <c r="J33" s="91">
        <v>27900</v>
      </c>
      <c r="K33" s="91">
        <v>14803</v>
      </c>
      <c r="L33" s="91">
        <v>4267</v>
      </c>
      <c r="M33" s="91">
        <v>291816</v>
      </c>
    </row>
    <row r="34" spans="1:62" x14ac:dyDescent="0.3">
      <c r="B34" s="88" t="s">
        <v>318</v>
      </c>
      <c r="C34" s="91"/>
      <c r="D34" s="91">
        <v>1277</v>
      </c>
      <c r="E34" s="91">
        <v>8045</v>
      </c>
      <c r="F34" s="91">
        <v>18758</v>
      </c>
      <c r="G34" s="91">
        <v>14968</v>
      </c>
      <c r="H34" s="91">
        <v>20097</v>
      </c>
      <c r="I34" s="91">
        <v>27743</v>
      </c>
      <c r="J34" s="91">
        <v>28363</v>
      </c>
      <c r="K34" s="91">
        <v>10139</v>
      </c>
      <c r="L34" s="91">
        <v>2369</v>
      </c>
      <c r="M34" s="91">
        <v>131759</v>
      </c>
      <c r="AY34" s="88" t="s">
        <v>324</v>
      </c>
    </row>
    <row r="35" spans="1:62" x14ac:dyDescent="0.3">
      <c r="B35" s="88" t="s">
        <v>320</v>
      </c>
      <c r="C35" s="91"/>
      <c r="D35" s="91">
        <v>1864</v>
      </c>
      <c r="E35" s="91">
        <v>8939</v>
      </c>
      <c r="F35" s="91">
        <v>10978</v>
      </c>
      <c r="G35" s="91">
        <v>5985</v>
      </c>
      <c r="H35" s="91">
        <v>5169</v>
      </c>
      <c r="I35" s="91">
        <v>9707</v>
      </c>
      <c r="J35" s="91">
        <v>28830</v>
      </c>
      <c r="K35" s="91">
        <v>17990</v>
      </c>
      <c r="L35" s="91">
        <v>3164</v>
      </c>
      <c r="M35" s="91">
        <v>92626</v>
      </c>
    </row>
    <row r="36" spans="1:62" x14ac:dyDescent="0.3">
      <c r="B36" s="88" t="s">
        <v>322</v>
      </c>
      <c r="C36" s="91"/>
      <c r="D36" s="91">
        <v>2656</v>
      </c>
      <c r="E36" s="91">
        <v>4333</v>
      </c>
      <c r="F36" s="91">
        <v>2227</v>
      </c>
      <c r="G36" s="91">
        <v>782</v>
      </c>
      <c r="H36" s="91">
        <v>578</v>
      </c>
      <c r="I36" s="91">
        <v>1025</v>
      </c>
      <c r="J36" s="91">
        <v>4065</v>
      </c>
      <c r="K36" s="91">
        <v>10337</v>
      </c>
      <c r="L36" s="91">
        <v>4376</v>
      </c>
      <c r="M36" s="91">
        <v>30379</v>
      </c>
      <c r="Q36" s="513" t="str">
        <f>CONCATENATE("2008 - Number of firms from  ",MID(A29,3,99))</f>
        <v>2008 - Number of firms from  indep 1-4</v>
      </c>
      <c r="R36" s="513"/>
      <c r="S36" s="513"/>
      <c r="T36" s="513"/>
      <c r="U36" s="513"/>
      <c r="V36" s="513"/>
      <c r="W36" s="513"/>
      <c r="X36" s="513"/>
      <c r="Y36" s="513"/>
      <c r="Z36" s="513"/>
      <c r="AA36" s="513"/>
      <c r="AB36" s="513"/>
    </row>
    <row r="37" spans="1:62" x14ac:dyDescent="0.3">
      <c r="A37" s="88" t="s">
        <v>185</v>
      </c>
      <c r="B37" s="88" t="s">
        <v>291</v>
      </c>
      <c r="C37" s="91">
        <v>13870</v>
      </c>
      <c r="D37" s="91">
        <v>13</v>
      </c>
      <c r="E37" s="91">
        <v>74</v>
      </c>
      <c r="F37" s="91">
        <v>66</v>
      </c>
      <c r="G37" s="91">
        <v>36</v>
      </c>
      <c r="H37" s="91">
        <v>129</v>
      </c>
      <c r="I37" s="91">
        <v>48</v>
      </c>
      <c r="J37" s="91">
        <v>94</v>
      </c>
      <c r="K37" s="91">
        <v>105</v>
      </c>
      <c r="L37" s="91">
        <v>42</v>
      </c>
      <c r="M37" s="91">
        <v>14477</v>
      </c>
      <c r="Q37" s="514" t="s">
        <v>286</v>
      </c>
      <c r="R37" s="516" t="s">
        <v>287</v>
      </c>
      <c r="S37" s="517"/>
      <c r="T37" s="517"/>
      <c r="U37" s="517"/>
      <c r="V37" s="517"/>
      <c r="W37" s="517"/>
      <c r="X37" s="517"/>
      <c r="Y37" s="517"/>
      <c r="Z37" s="517"/>
      <c r="AA37" s="517"/>
      <c r="AB37" s="518" t="s">
        <v>168</v>
      </c>
    </row>
    <row r="38" spans="1:62" x14ac:dyDescent="0.3">
      <c r="B38" s="88" t="s">
        <v>311</v>
      </c>
      <c r="C38" s="91"/>
      <c r="D38" s="91">
        <v>2553</v>
      </c>
      <c r="E38" s="91">
        <v>4930</v>
      </c>
      <c r="F38" s="91">
        <v>1089</v>
      </c>
      <c r="G38" s="91">
        <v>201</v>
      </c>
      <c r="H38" s="91">
        <v>93</v>
      </c>
      <c r="I38" s="91">
        <v>195</v>
      </c>
      <c r="J38" s="91">
        <v>755</v>
      </c>
      <c r="K38" s="91">
        <v>2213</v>
      </c>
      <c r="L38" s="91">
        <v>1597</v>
      </c>
      <c r="M38" s="91">
        <v>13626</v>
      </c>
      <c r="Q38" s="515"/>
      <c r="R38" s="108" t="s">
        <v>301</v>
      </c>
      <c r="S38" s="108" t="s">
        <v>302</v>
      </c>
      <c r="T38" s="108" t="s">
        <v>303</v>
      </c>
      <c r="U38" s="108" t="s">
        <v>304</v>
      </c>
      <c r="V38" s="108" t="s">
        <v>305</v>
      </c>
      <c r="W38" s="108" t="s">
        <v>306</v>
      </c>
      <c r="X38" s="108" t="s">
        <v>307</v>
      </c>
      <c r="Y38" s="108" t="s">
        <v>308</v>
      </c>
      <c r="Z38" s="108" t="s">
        <v>309</v>
      </c>
      <c r="AA38" s="108" t="s">
        <v>310</v>
      </c>
      <c r="AB38" s="519"/>
    </row>
    <row r="39" spans="1:62" x14ac:dyDescent="0.3">
      <c r="B39" s="88" t="s">
        <v>313</v>
      </c>
      <c r="C39" s="91"/>
      <c r="D39" s="91">
        <v>802</v>
      </c>
      <c r="E39" s="91">
        <v>7769</v>
      </c>
      <c r="F39" s="91">
        <v>5318</v>
      </c>
      <c r="G39" s="91">
        <v>1271</v>
      </c>
      <c r="H39" s="91">
        <v>662</v>
      </c>
      <c r="I39" s="91">
        <v>994</v>
      </c>
      <c r="J39" s="91">
        <v>2974</v>
      </c>
      <c r="K39" s="91">
        <v>4812</v>
      </c>
      <c r="L39" s="91">
        <v>1323</v>
      </c>
      <c r="M39" s="91">
        <v>25925</v>
      </c>
      <c r="Q39" s="109" t="s">
        <v>301</v>
      </c>
      <c r="R39" s="110">
        <f t="shared" ref="R39:AB46" si="1">C29</f>
        <v>167578</v>
      </c>
      <c r="S39" s="110">
        <f t="shared" si="1"/>
        <v>46</v>
      </c>
      <c r="T39" s="110">
        <f t="shared" si="1"/>
        <v>237</v>
      </c>
      <c r="U39" s="110">
        <f t="shared" si="1"/>
        <v>517</v>
      </c>
      <c r="V39" s="110">
        <f t="shared" si="1"/>
        <v>428</v>
      </c>
      <c r="W39" s="110">
        <f t="shared" si="1"/>
        <v>2009</v>
      </c>
      <c r="X39" s="110">
        <f t="shared" si="1"/>
        <v>423</v>
      </c>
      <c r="Y39" s="110">
        <f t="shared" si="1"/>
        <v>532</v>
      </c>
      <c r="Z39" s="110">
        <f t="shared" si="1"/>
        <v>356</v>
      </c>
      <c r="AA39" s="110">
        <f t="shared" si="1"/>
        <v>122</v>
      </c>
      <c r="AB39" s="111">
        <f t="shared" si="1"/>
        <v>172248</v>
      </c>
    </row>
    <row r="40" spans="1:62" x14ac:dyDescent="0.3">
      <c r="B40" s="88" t="s">
        <v>315</v>
      </c>
      <c r="C40" s="91"/>
      <c r="D40" s="91">
        <v>440</v>
      </c>
      <c r="E40" s="91">
        <v>3835</v>
      </c>
      <c r="F40" s="91">
        <v>5024</v>
      </c>
      <c r="G40" s="91">
        <v>2310</v>
      </c>
      <c r="H40" s="91">
        <v>1368</v>
      </c>
      <c r="I40" s="91">
        <v>1676</v>
      </c>
      <c r="J40" s="91">
        <v>3731</v>
      </c>
      <c r="K40" s="91">
        <v>3824</v>
      </c>
      <c r="L40" s="91">
        <v>741</v>
      </c>
      <c r="M40" s="91">
        <v>22949</v>
      </c>
      <c r="Q40" s="113" t="s">
        <v>312</v>
      </c>
      <c r="R40" s="114">
        <f t="shared" si="1"/>
        <v>0</v>
      </c>
      <c r="S40" s="114">
        <f t="shared" si="1"/>
        <v>3730</v>
      </c>
      <c r="T40" s="114">
        <f t="shared" si="1"/>
        <v>8714</v>
      </c>
      <c r="U40" s="114">
        <f t="shared" si="1"/>
        <v>2511</v>
      </c>
      <c r="V40" s="114">
        <f t="shared" si="1"/>
        <v>611</v>
      </c>
      <c r="W40" s="114">
        <f t="shared" si="1"/>
        <v>522</v>
      </c>
      <c r="X40" s="114">
        <f t="shared" si="1"/>
        <v>501</v>
      </c>
      <c r="Y40" s="114">
        <f t="shared" si="1"/>
        <v>1122</v>
      </c>
      <c r="Z40" s="114">
        <f t="shared" si="1"/>
        <v>2642</v>
      </c>
      <c r="AA40" s="114">
        <f t="shared" si="1"/>
        <v>2108</v>
      </c>
      <c r="AB40" s="115">
        <f t="shared" si="1"/>
        <v>22461</v>
      </c>
      <c r="AY40" s="88" t="s">
        <v>232</v>
      </c>
    </row>
    <row r="41" spans="1:62" ht="15" customHeight="1" x14ac:dyDescent="0.3">
      <c r="B41" s="88" t="s">
        <v>317</v>
      </c>
      <c r="C41" s="91"/>
      <c r="D41" s="91">
        <v>1119</v>
      </c>
      <c r="E41" s="91">
        <v>6939</v>
      </c>
      <c r="F41" s="91">
        <v>6543</v>
      </c>
      <c r="G41" s="91">
        <v>2906</v>
      </c>
      <c r="H41" s="91">
        <v>4267</v>
      </c>
      <c r="I41" s="91">
        <v>2588</v>
      </c>
      <c r="J41" s="91">
        <v>6000</v>
      </c>
      <c r="K41" s="91">
        <v>7692</v>
      </c>
      <c r="L41" s="91">
        <v>1937</v>
      </c>
      <c r="M41" s="91">
        <v>39991</v>
      </c>
      <c r="Q41" s="116" t="s">
        <v>314</v>
      </c>
      <c r="R41" s="117">
        <f t="shared" si="1"/>
        <v>0</v>
      </c>
      <c r="S41" s="117">
        <f t="shared" si="1"/>
        <v>1742</v>
      </c>
      <c r="T41" s="117">
        <f t="shared" si="1"/>
        <v>19406</v>
      </c>
      <c r="U41" s="117">
        <f t="shared" si="1"/>
        <v>27458</v>
      </c>
      <c r="V41" s="117">
        <f t="shared" si="1"/>
        <v>7663</v>
      </c>
      <c r="W41" s="117">
        <f t="shared" si="1"/>
        <v>4929</v>
      </c>
      <c r="X41" s="117">
        <f t="shared" si="1"/>
        <v>4594</v>
      </c>
      <c r="Y41" s="117">
        <f t="shared" si="1"/>
        <v>7749</v>
      </c>
      <c r="Z41" s="117">
        <f t="shared" si="1"/>
        <v>7066</v>
      </c>
      <c r="AA41" s="117">
        <f t="shared" si="1"/>
        <v>2404</v>
      </c>
      <c r="AB41" s="118">
        <f t="shared" si="1"/>
        <v>83011</v>
      </c>
      <c r="AY41" s="128" t="s">
        <v>325</v>
      </c>
      <c r="AZ41" s="516" t="s">
        <v>287</v>
      </c>
      <c r="BA41" s="517"/>
      <c r="BB41" s="517"/>
      <c r="BC41" s="517"/>
      <c r="BD41" s="517"/>
      <c r="BE41" s="517"/>
      <c r="BF41" s="517"/>
      <c r="BG41" s="517"/>
      <c r="BH41" s="517"/>
      <c r="BI41" s="517"/>
      <c r="BJ41" s="518" t="s">
        <v>168</v>
      </c>
    </row>
    <row r="42" spans="1:62" x14ac:dyDescent="0.3">
      <c r="B42" s="88" t="s">
        <v>318</v>
      </c>
      <c r="C42" s="91"/>
      <c r="D42" s="91">
        <v>386</v>
      </c>
      <c r="E42" s="91">
        <v>3582</v>
      </c>
      <c r="F42" s="91">
        <v>3963</v>
      </c>
      <c r="G42" s="91">
        <v>1691</v>
      </c>
      <c r="H42" s="91">
        <v>1279</v>
      </c>
      <c r="I42" s="91">
        <v>2130</v>
      </c>
      <c r="J42" s="91">
        <v>4200</v>
      </c>
      <c r="K42" s="91">
        <v>4116</v>
      </c>
      <c r="L42" s="91">
        <v>872</v>
      </c>
      <c r="M42" s="91">
        <v>22219</v>
      </c>
      <c r="Q42" s="113" t="s">
        <v>316</v>
      </c>
      <c r="R42" s="114">
        <f t="shared" si="1"/>
        <v>0</v>
      </c>
      <c r="S42" s="114">
        <f t="shared" si="1"/>
        <v>1291</v>
      </c>
      <c r="T42" s="114">
        <f t="shared" si="1"/>
        <v>10138</v>
      </c>
      <c r="U42" s="114">
        <f t="shared" si="1"/>
        <v>32486</v>
      </c>
      <c r="V42" s="114">
        <f t="shared" si="1"/>
        <v>27624</v>
      </c>
      <c r="W42" s="114">
        <f t="shared" si="1"/>
        <v>22713</v>
      </c>
      <c r="X42" s="114">
        <f t="shared" si="1"/>
        <v>15905</v>
      </c>
      <c r="Y42" s="114">
        <f t="shared" si="1"/>
        <v>17559</v>
      </c>
      <c r="Z42" s="114">
        <f t="shared" si="1"/>
        <v>7850</v>
      </c>
      <c r="AA42" s="114">
        <f t="shared" si="1"/>
        <v>1773</v>
      </c>
      <c r="AB42" s="115">
        <f t="shared" si="1"/>
        <v>137339</v>
      </c>
      <c r="AY42" s="129"/>
      <c r="AZ42" s="108" t="s">
        <v>301</v>
      </c>
      <c r="BA42" s="108" t="s">
        <v>302</v>
      </c>
      <c r="BB42" s="108" t="s">
        <v>303</v>
      </c>
      <c r="BC42" s="108" t="s">
        <v>304</v>
      </c>
      <c r="BD42" s="108" t="s">
        <v>305</v>
      </c>
      <c r="BE42" s="108" t="s">
        <v>306</v>
      </c>
      <c r="BF42" s="108" t="s">
        <v>307</v>
      </c>
      <c r="BG42" s="108" t="s">
        <v>308</v>
      </c>
      <c r="BH42" s="108" t="s">
        <v>309</v>
      </c>
      <c r="BI42" s="108" t="s">
        <v>310</v>
      </c>
      <c r="BJ42" s="519"/>
    </row>
    <row r="43" spans="1:62" x14ac:dyDescent="0.3">
      <c r="B43" s="88" t="s">
        <v>320</v>
      </c>
      <c r="C43" s="91"/>
      <c r="D43" s="91">
        <v>757</v>
      </c>
      <c r="E43" s="91">
        <v>5432</v>
      </c>
      <c r="F43" s="91">
        <v>3881</v>
      </c>
      <c r="G43" s="91">
        <v>1255</v>
      </c>
      <c r="H43" s="91">
        <v>752</v>
      </c>
      <c r="I43" s="91">
        <v>1513</v>
      </c>
      <c r="J43" s="91">
        <v>5561</v>
      </c>
      <c r="K43" s="91">
        <v>8047</v>
      </c>
      <c r="L43" s="91">
        <v>1681</v>
      </c>
      <c r="M43" s="91">
        <v>28879</v>
      </c>
      <c r="Q43" s="116" t="s">
        <v>306</v>
      </c>
      <c r="R43" s="117">
        <f t="shared" si="1"/>
        <v>0</v>
      </c>
      <c r="S43" s="117">
        <f t="shared" si="1"/>
        <v>3068</v>
      </c>
      <c r="T43" s="117">
        <f t="shared" si="1"/>
        <v>14331</v>
      </c>
      <c r="U43" s="117">
        <f t="shared" si="1"/>
        <v>32867</v>
      </c>
      <c r="V43" s="117">
        <f t="shared" si="1"/>
        <v>38995</v>
      </c>
      <c r="W43" s="117">
        <f t="shared" si="1"/>
        <v>125788</v>
      </c>
      <c r="X43" s="117">
        <f t="shared" si="1"/>
        <v>29797</v>
      </c>
      <c r="Y43" s="117">
        <f t="shared" si="1"/>
        <v>27900</v>
      </c>
      <c r="Z43" s="117">
        <f t="shared" si="1"/>
        <v>14803</v>
      </c>
      <c r="AA43" s="117">
        <f t="shared" si="1"/>
        <v>4267</v>
      </c>
      <c r="AB43" s="118">
        <f t="shared" si="1"/>
        <v>291816</v>
      </c>
      <c r="AC43" s="96"/>
      <c r="AY43" s="109" t="s">
        <v>301</v>
      </c>
      <c r="AZ43" s="112">
        <f>R39</f>
        <v>167578</v>
      </c>
      <c r="BA43" s="112">
        <f t="shared" ref="BA43:BJ51" si="2">S39</f>
        <v>46</v>
      </c>
      <c r="BB43" s="112">
        <f t="shared" si="2"/>
        <v>237</v>
      </c>
      <c r="BC43" s="112">
        <f t="shared" si="2"/>
        <v>517</v>
      </c>
      <c r="BD43" s="112">
        <f t="shared" si="2"/>
        <v>428</v>
      </c>
      <c r="BE43" s="112">
        <f t="shared" si="2"/>
        <v>2009</v>
      </c>
      <c r="BF43" s="112">
        <f t="shared" si="2"/>
        <v>423</v>
      </c>
      <c r="BG43" s="112">
        <f t="shared" si="2"/>
        <v>532</v>
      </c>
      <c r="BH43" s="112">
        <f t="shared" si="2"/>
        <v>356</v>
      </c>
      <c r="BI43" s="112">
        <f t="shared" si="2"/>
        <v>122</v>
      </c>
      <c r="BJ43" s="112">
        <f t="shared" si="2"/>
        <v>172248</v>
      </c>
    </row>
    <row r="44" spans="1:62" x14ac:dyDescent="0.3">
      <c r="B44" s="88" t="s">
        <v>322</v>
      </c>
      <c r="C44" s="91"/>
      <c r="D44" s="91">
        <v>1287</v>
      </c>
      <c r="E44" s="91">
        <v>3181</v>
      </c>
      <c r="F44" s="91">
        <v>1189</v>
      </c>
      <c r="G44" s="91">
        <v>262</v>
      </c>
      <c r="H44" s="91">
        <v>145</v>
      </c>
      <c r="I44" s="91">
        <v>318</v>
      </c>
      <c r="J44" s="91">
        <v>1663</v>
      </c>
      <c r="K44" s="91">
        <v>6587</v>
      </c>
      <c r="L44" s="91">
        <v>4062</v>
      </c>
      <c r="M44" s="91">
        <v>18694</v>
      </c>
      <c r="Q44" s="113" t="s">
        <v>319</v>
      </c>
      <c r="R44" s="114">
        <f t="shared" si="1"/>
        <v>0</v>
      </c>
      <c r="S44" s="114">
        <f t="shared" si="1"/>
        <v>1277</v>
      </c>
      <c r="T44" s="114">
        <f t="shared" si="1"/>
        <v>8045</v>
      </c>
      <c r="U44" s="114">
        <f t="shared" si="1"/>
        <v>18758</v>
      </c>
      <c r="V44" s="114">
        <f t="shared" si="1"/>
        <v>14968</v>
      </c>
      <c r="W44" s="114">
        <f t="shared" si="1"/>
        <v>20097</v>
      </c>
      <c r="X44" s="114">
        <f t="shared" si="1"/>
        <v>27743</v>
      </c>
      <c r="Y44" s="114">
        <f t="shared" si="1"/>
        <v>28363</v>
      </c>
      <c r="Z44" s="114">
        <f t="shared" si="1"/>
        <v>10139</v>
      </c>
      <c r="AA44" s="114">
        <f t="shared" si="1"/>
        <v>2369</v>
      </c>
      <c r="AB44" s="115">
        <f t="shared" si="1"/>
        <v>131759</v>
      </c>
      <c r="AC44" s="96"/>
      <c r="AY44" s="113" t="s">
        <v>312</v>
      </c>
      <c r="AZ44" s="112">
        <f t="shared" ref="AZ44:AZ51" si="3">R40</f>
        <v>0</v>
      </c>
      <c r="BA44" s="112">
        <f t="shared" si="2"/>
        <v>3730</v>
      </c>
      <c r="BB44" s="112">
        <f t="shared" si="2"/>
        <v>8714</v>
      </c>
      <c r="BC44" s="112">
        <f t="shared" si="2"/>
        <v>2511</v>
      </c>
      <c r="BD44" s="112">
        <f t="shared" si="2"/>
        <v>611</v>
      </c>
      <c r="BE44" s="112">
        <f t="shared" si="2"/>
        <v>522</v>
      </c>
      <c r="BF44" s="112">
        <f t="shared" si="2"/>
        <v>501</v>
      </c>
      <c r="BG44" s="112">
        <f t="shared" si="2"/>
        <v>1122</v>
      </c>
      <c r="BH44" s="112">
        <f t="shared" si="2"/>
        <v>2642</v>
      </c>
      <c r="BI44" s="112">
        <f t="shared" si="2"/>
        <v>2108</v>
      </c>
      <c r="BJ44" s="112">
        <f t="shared" si="2"/>
        <v>22461</v>
      </c>
    </row>
    <row r="45" spans="1:62" x14ac:dyDescent="0.3">
      <c r="A45" s="88" t="s">
        <v>186</v>
      </c>
      <c r="B45" s="88" t="s">
        <v>291</v>
      </c>
      <c r="C45" s="91">
        <v>473</v>
      </c>
      <c r="D45" s="91">
        <v>3</v>
      </c>
      <c r="E45" s="91">
        <v>3</v>
      </c>
      <c r="F45" s="91"/>
      <c r="G45" s="91">
        <v>1</v>
      </c>
      <c r="H45" s="91">
        <v>7</v>
      </c>
      <c r="I45" s="91"/>
      <c r="J45" s="91">
        <v>1</v>
      </c>
      <c r="K45" s="91">
        <v>6</v>
      </c>
      <c r="L45" s="91">
        <v>10</v>
      </c>
      <c r="M45" s="91">
        <v>504</v>
      </c>
      <c r="Q45" s="116" t="s">
        <v>321</v>
      </c>
      <c r="R45" s="117">
        <f t="shared" si="1"/>
        <v>0</v>
      </c>
      <c r="S45" s="117">
        <f t="shared" si="1"/>
        <v>1864</v>
      </c>
      <c r="T45" s="117">
        <f t="shared" si="1"/>
        <v>8939</v>
      </c>
      <c r="U45" s="117">
        <f t="shared" si="1"/>
        <v>10978</v>
      </c>
      <c r="V45" s="117">
        <f t="shared" si="1"/>
        <v>5985</v>
      </c>
      <c r="W45" s="117">
        <f t="shared" si="1"/>
        <v>5169</v>
      </c>
      <c r="X45" s="117">
        <f t="shared" si="1"/>
        <v>9707</v>
      </c>
      <c r="Y45" s="117">
        <f t="shared" si="1"/>
        <v>28830</v>
      </c>
      <c r="Z45" s="117">
        <f t="shared" si="1"/>
        <v>17990</v>
      </c>
      <c r="AA45" s="117">
        <f t="shared" si="1"/>
        <v>3164</v>
      </c>
      <c r="AB45" s="118">
        <f t="shared" si="1"/>
        <v>92626</v>
      </c>
      <c r="AY45" s="116" t="s">
        <v>314</v>
      </c>
      <c r="AZ45" s="112">
        <f t="shared" si="3"/>
        <v>0</v>
      </c>
      <c r="BA45" s="112">
        <f t="shared" si="2"/>
        <v>1742</v>
      </c>
      <c r="BB45" s="112">
        <f t="shared" si="2"/>
        <v>19406</v>
      </c>
      <c r="BC45" s="112">
        <f t="shared" si="2"/>
        <v>27458</v>
      </c>
      <c r="BD45" s="112">
        <f t="shared" si="2"/>
        <v>7663</v>
      </c>
      <c r="BE45" s="112">
        <f t="shared" si="2"/>
        <v>4929</v>
      </c>
      <c r="BF45" s="112">
        <f t="shared" si="2"/>
        <v>4594</v>
      </c>
      <c r="BG45" s="112">
        <f t="shared" si="2"/>
        <v>7749</v>
      </c>
      <c r="BH45" s="112">
        <f t="shared" si="2"/>
        <v>7066</v>
      </c>
      <c r="BI45" s="112">
        <f t="shared" si="2"/>
        <v>2404</v>
      </c>
      <c r="BJ45" s="112">
        <f t="shared" si="2"/>
        <v>83011</v>
      </c>
    </row>
    <row r="46" spans="1:62" x14ac:dyDescent="0.3">
      <c r="B46" s="88" t="s">
        <v>311</v>
      </c>
      <c r="C46" s="91"/>
      <c r="D46" s="91">
        <v>643</v>
      </c>
      <c r="E46" s="91">
        <v>385</v>
      </c>
      <c r="F46" s="91">
        <v>60</v>
      </c>
      <c r="G46" s="91">
        <v>8</v>
      </c>
      <c r="H46" s="91">
        <v>3</v>
      </c>
      <c r="I46" s="91">
        <v>10</v>
      </c>
      <c r="J46" s="91">
        <v>53</v>
      </c>
      <c r="K46" s="91">
        <v>302</v>
      </c>
      <c r="L46" s="91">
        <v>524</v>
      </c>
      <c r="M46" s="91">
        <v>1988</v>
      </c>
      <c r="Q46" s="113" t="s">
        <v>323</v>
      </c>
      <c r="R46" s="114">
        <f t="shared" si="1"/>
        <v>0</v>
      </c>
      <c r="S46" s="114">
        <f t="shared" si="1"/>
        <v>2656</v>
      </c>
      <c r="T46" s="114">
        <f t="shared" si="1"/>
        <v>4333</v>
      </c>
      <c r="U46" s="114">
        <f t="shared" si="1"/>
        <v>2227</v>
      </c>
      <c r="V46" s="114">
        <f t="shared" si="1"/>
        <v>782</v>
      </c>
      <c r="W46" s="114">
        <f t="shared" si="1"/>
        <v>578</v>
      </c>
      <c r="X46" s="114">
        <f t="shared" si="1"/>
        <v>1025</v>
      </c>
      <c r="Y46" s="114">
        <f t="shared" si="1"/>
        <v>4065</v>
      </c>
      <c r="Z46" s="114">
        <f t="shared" si="1"/>
        <v>10337</v>
      </c>
      <c r="AA46" s="114">
        <f t="shared" si="1"/>
        <v>4376</v>
      </c>
      <c r="AB46" s="115">
        <f t="shared" si="1"/>
        <v>30379</v>
      </c>
      <c r="AY46" s="113" t="s">
        <v>316</v>
      </c>
      <c r="AZ46" s="112">
        <f t="shared" si="3"/>
        <v>0</v>
      </c>
      <c r="BA46" s="112">
        <f t="shared" si="2"/>
        <v>1291</v>
      </c>
      <c r="BB46" s="112">
        <f t="shared" si="2"/>
        <v>10138</v>
      </c>
      <c r="BC46" s="112">
        <f t="shared" si="2"/>
        <v>32486</v>
      </c>
      <c r="BD46" s="112">
        <f t="shared" si="2"/>
        <v>27624</v>
      </c>
      <c r="BE46" s="112">
        <f t="shared" si="2"/>
        <v>22713</v>
      </c>
      <c r="BF46" s="112">
        <f t="shared" si="2"/>
        <v>15905</v>
      </c>
      <c r="BG46" s="112">
        <f t="shared" si="2"/>
        <v>17559</v>
      </c>
      <c r="BH46" s="112">
        <f t="shared" si="2"/>
        <v>7850</v>
      </c>
      <c r="BI46" s="112">
        <f t="shared" si="2"/>
        <v>1773</v>
      </c>
      <c r="BJ46" s="112">
        <f t="shared" si="2"/>
        <v>137339</v>
      </c>
    </row>
    <row r="47" spans="1:62" x14ac:dyDescent="0.3">
      <c r="B47" s="88" t="s">
        <v>313</v>
      </c>
      <c r="C47" s="91"/>
      <c r="D47" s="91">
        <v>163</v>
      </c>
      <c r="E47" s="91">
        <v>283</v>
      </c>
      <c r="F47" s="91">
        <v>134</v>
      </c>
      <c r="G47" s="91">
        <v>20</v>
      </c>
      <c r="H47" s="91">
        <v>11</v>
      </c>
      <c r="I47" s="91">
        <v>26</v>
      </c>
      <c r="J47" s="91">
        <v>77</v>
      </c>
      <c r="K47" s="91">
        <v>228</v>
      </c>
      <c r="L47" s="91">
        <v>232</v>
      </c>
      <c r="M47" s="91">
        <v>1174</v>
      </c>
      <c r="Q47" s="119" t="s">
        <v>168</v>
      </c>
      <c r="R47" s="120">
        <f t="shared" ref="R47:AB47" si="4">SUM(R39:R46)</f>
        <v>167578</v>
      </c>
      <c r="S47" s="120">
        <f t="shared" si="4"/>
        <v>15674</v>
      </c>
      <c r="T47" s="120">
        <f t="shared" si="4"/>
        <v>74143</v>
      </c>
      <c r="U47" s="120">
        <f t="shared" si="4"/>
        <v>127802</v>
      </c>
      <c r="V47" s="120">
        <f t="shared" si="4"/>
        <v>97056</v>
      </c>
      <c r="W47" s="120">
        <f t="shared" si="4"/>
        <v>181805</v>
      </c>
      <c r="X47" s="120">
        <f t="shared" si="4"/>
        <v>89695</v>
      </c>
      <c r="Y47" s="120">
        <f t="shared" si="4"/>
        <v>116120</v>
      </c>
      <c r="Z47" s="120">
        <f t="shared" si="4"/>
        <v>71183</v>
      </c>
      <c r="AA47" s="120">
        <f t="shared" si="4"/>
        <v>20583</v>
      </c>
      <c r="AB47" s="120">
        <f t="shared" si="4"/>
        <v>961639</v>
      </c>
      <c r="AY47" s="116" t="s">
        <v>306</v>
      </c>
      <c r="AZ47" s="112">
        <f t="shared" si="3"/>
        <v>0</v>
      </c>
      <c r="BA47" s="112">
        <f t="shared" si="2"/>
        <v>3068</v>
      </c>
      <c r="BB47" s="112">
        <f t="shared" si="2"/>
        <v>14331</v>
      </c>
      <c r="BC47" s="112">
        <f t="shared" si="2"/>
        <v>32867</v>
      </c>
      <c r="BD47" s="112">
        <f t="shared" si="2"/>
        <v>38995</v>
      </c>
      <c r="BE47" s="112">
        <f t="shared" si="2"/>
        <v>125788</v>
      </c>
      <c r="BF47" s="112">
        <f t="shared" si="2"/>
        <v>29797</v>
      </c>
      <c r="BG47" s="112">
        <f t="shared" si="2"/>
        <v>27900</v>
      </c>
      <c r="BH47" s="112">
        <f t="shared" si="2"/>
        <v>14803</v>
      </c>
      <c r="BI47" s="112">
        <f t="shared" si="2"/>
        <v>4267</v>
      </c>
      <c r="BJ47" s="112">
        <f t="shared" si="2"/>
        <v>291816</v>
      </c>
    </row>
    <row r="48" spans="1:62" x14ac:dyDescent="0.3">
      <c r="B48" s="88" t="s">
        <v>315</v>
      </c>
      <c r="C48" s="91"/>
      <c r="D48" s="91">
        <v>104</v>
      </c>
      <c r="E48" s="91">
        <v>147</v>
      </c>
      <c r="F48" s="91">
        <v>113</v>
      </c>
      <c r="G48" s="91">
        <v>57</v>
      </c>
      <c r="H48" s="91">
        <v>47</v>
      </c>
      <c r="I48" s="91">
        <v>35</v>
      </c>
      <c r="J48" s="91">
        <v>80</v>
      </c>
      <c r="K48" s="91">
        <v>132</v>
      </c>
      <c r="L48" s="91">
        <v>120</v>
      </c>
      <c r="M48" s="91">
        <v>835</v>
      </c>
      <c r="AY48" s="113" t="s">
        <v>319</v>
      </c>
      <c r="AZ48" s="112">
        <f t="shared" si="3"/>
        <v>0</v>
      </c>
      <c r="BA48" s="112">
        <f t="shared" si="2"/>
        <v>1277</v>
      </c>
      <c r="BB48" s="112">
        <f t="shared" si="2"/>
        <v>8045</v>
      </c>
      <c r="BC48" s="112">
        <f t="shared" si="2"/>
        <v>18758</v>
      </c>
      <c r="BD48" s="112">
        <f t="shared" si="2"/>
        <v>14968</v>
      </c>
      <c r="BE48" s="112">
        <f t="shared" si="2"/>
        <v>20097</v>
      </c>
      <c r="BF48" s="112">
        <f t="shared" si="2"/>
        <v>27743</v>
      </c>
      <c r="BG48" s="112">
        <f t="shared" si="2"/>
        <v>28363</v>
      </c>
      <c r="BH48" s="112">
        <f t="shared" si="2"/>
        <v>10139</v>
      </c>
      <c r="BI48" s="112">
        <f t="shared" si="2"/>
        <v>2369</v>
      </c>
      <c r="BJ48" s="112">
        <f t="shared" si="2"/>
        <v>131759</v>
      </c>
    </row>
    <row r="49" spans="1:62" x14ac:dyDescent="0.3">
      <c r="B49" s="88" t="s">
        <v>317</v>
      </c>
      <c r="C49" s="91"/>
      <c r="D49" s="91">
        <v>261</v>
      </c>
      <c r="E49" s="91">
        <v>338</v>
      </c>
      <c r="F49" s="91">
        <v>145</v>
      </c>
      <c r="G49" s="91">
        <v>77</v>
      </c>
      <c r="H49" s="91">
        <v>217</v>
      </c>
      <c r="I49" s="91">
        <v>55</v>
      </c>
      <c r="J49" s="91">
        <v>116</v>
      </c>
      <c r="K49" s="91">
        <v>353</v>
      </c>
      <c r="L49" s="91">
        <v>376</v>
      </c>
      <c r="M49" s="91">
        <v>1938</v>
      </c>
      <c r="Q49" s="513" t="str">
        <f>CONCATENATE("2008 - Number of firms from  ",MID(A37,3,99))</f>
        <v>2008 - Number of firms from  indep 5-49</v>
      </c>
      <c r="R49" s="513"/>
      <c r="S49" s="513"/>
      <c r="T49" s="513"/>
      <c r="U49" s="513"/>
      <c r="V49" s="513"/>
      <c r="W49" s="513"/>
      <c r="X49" s="513"/>
      <c r="Y49" s="513"/>
      <c r="Z49" s="513"/>
      <c r="AA49" s="513"/>
      <c r="AB49" s="513"/>
      <c r="AY49" s="116" t="s">
        <v>321</v>
      </c>
      <c r="AZ49" s="112">
        <f t="shared" si="3"/>
        <v>0</v>
      </c>
      <c r="BA49" s="112">
        <f t="shared" si="2"/>
        <v>1864</v>
      </c>
      <c r="BB49" s="112">
        <f t="shared" si="2"/>
        <v>8939</v>
      </c>
      <c r="BC49" s="112">
        <f t="shared" si="2"/>
        <v>10978</v>
      </c>
      <c r="BD49" s="112">
        <f t="shared" si="2"/>
        <v>5985</v>
      </c>
      <c r="BE49" s="112">
        <f t="shared" si="2"/>
        <v>5169</v>
      </c>
      <c r="BF49" s="112">
        <f t="shared" si="2"/>
        <v>9707</v>
      </c>
      <c r="BG49" s="112">
        <f t="shared" si="2"/>
        <v>28830</v>
      </c>
      <c r="BH49" s="112">
        <f t="shared" si="2"/>
        <v>17990</v>
      </c>
      <c r="BI49" s="112">
        <f t="shared" si="2"/>
        <v>3164</v>
      </c>
      <c r="BJ49" s="112">
        <f t="shared" si="2"/>
        <v>92626</v>
      </c>
    </row>
    <row r="50" spans="1:62" x14ac:dyDescent="0.3">
      <c r="B50" s="88" t="s">
        <v>318</v>
      </c>
      <c r="C50" s="91"/>
      <c r="D50" s="91">
        <v>83</v>
      </c>
      <c r="E50" s="91">
        <v>160</v>
      </c>
      <c r="F50" s="91">
        <v>83</v>
      </c>
      <c r="G50" s="91">
        <v>42</v>
      </c>
      <c r="H50" s="91">
        <v>38</v>
      </c>
      <c r="I50" s="91">
        <v>54</v>
      </c>
      <c r="J50" s="91">
        <v>82</v>
      </c>
      <c r="K50" s="91">
        <v>161</v>
      </c>
      <c r="L50" s="91">
        <v>141</v>
      </c>
      <c r="M50" s="91">
        <v>844</v>
      </c>
      <c r="Q50" s="514" t="s">
        <v>286</v>
      </c>
      <c r="R50" s="516" t="s">
        <v>287</v>
      </c>
      <c r="S50" s="517"/>
      <c r="T50" s="517"/>
      <c r="U50" s="517"/>
      <c r="V50" s="517"/>
      <c r="W50" s="517"/>
      <c r="X50" s="517"/>
      <c r="Y50" s="517"/>
      <c r="Z50" s="517"/>
      <c r="AA50" s="517"/>
      <c r="AB50" s="518" t="s">
        <v>168</v>
      </c>
      <c r="AY50" s="113" t="s">
        <v>323</v>
      </c>
      <c r="AZ50" s="112">
        <f t="shared" si="3"/>
        <v>0</v>
      </c>
      <c r="BA50" s="112">
        <f t="shared" si="2"/>
        <v>2656</v>
      </c>
      <c r="BB50" s="112">
        <f t="shared" si="2"/>
        <v>4333</v>
      </c>
      <c r="BC50" s="112">
        <f t="shared" si="2"/>
        <v>2227</v>
      </c>
      <c r="BD50" s="112">
        <f t="shared" si="2"/>
        <v>782</v>
      </c>
      <c r="BE50" s="112">
        <f t="shared" si="2"/>
        <v>578</v>
      </c>
      <c r="BF50" s="112">
        <f t="shared" si="2"/>
        <v>1025</v>
      </c>
      <c r="BG50" s="112">
        <f t="shared" si="2"/>
        <v>4065</v>
      </c>
      <c r="BH50" s="112">
        <f t="shared" si="2"/>
        <v>10337</v>
      </c>
      <c r="BI50" s="112">
        <f t="shared" si="2"/>
        <v>4376</v>
      </c>
      <c r="BJ50" s="112">
        <f t="shared" si="2"/>
        <v>30379</v>
      </c>
    </row>
    <row r="51" spans="1:62" x14ac:dyDescent="0.3">
      <c r="B51" s="88" t="s">
        <v>320</v>
      </c>
      <c r="C51" s="91"/>
      <c r="D51" s="91">
        <v>169</v>
      </c>
      <c r="E51" s="91">
        <v>242</v>
      </c>
      <c r="F51" s="91">
        <v>92</v>
      </c>
      <c r="G51" s="91">
        <v>33</v>
      </c>
      <c r="H51" s="91">
        <v>16</v>
      </c>
      <c r="I51" s="91">
        <v>31</v>
      </c>
      <c r="J51" s="91">
        <v>115</v>
      </c>
      <c r="K51" s="91">
        <v>304</v>
      </c>
      <c r="L51" s="91">
        <v>223</v>
      </c>
      <c r="M51" s="91">
        <v>1225</v>
      </c>
      <c r="Q51" s="515"/>
      <c r="R51" s="108" t="s">
        <v>301</v>
      </c>
      <c r="S51" s="108" t="s">
        <v>302</v>
      </c>
      <c r="T51" s="108" t="s">
        <v>303</v>
      </c>
      <c r="U51" s="108" t="s">
        <v>304</v>
      </c>
      <c r="V51" s="108" t="s">
        <v>305</v>
      </c>
      <c r="W51" s="108" t="s">
        <v>306</v>
      </c>
      <c r="X51" s="108" t="s">
        <v>307</v>
      </c>
      <c r="Y51" s="108" t="s">
        <v>308</v>
      </c>
      <c r="Z51" s="108" t="s">
        <v>309</v>
      </c>
      <c r="AA51" s="108" t="s">
        <v>310</v>
      </c>
      <c r="AB51" s="519"/>
      <c r="AY51" s="119" t="s">
        <v>168</v>
      </c>
      <c r="AZ51" s="112">
        <f t="shared" si="3"/>
        <v>167578</v>
      </c>
      <c r="BA51" s="112">
        <f t="shared" si="2"/>
        <v>15674</v>
      </c>
      <c r="BB51" s="112">
        <f t="shared" si="2"/>
        <v>74143</v>
      </c>
      <c r="BC51" s="112">
        <f t="shared" si="2"/>
        <v>127802</v>
      </c>
      <c r="BD51" s="112">
        <f t="shared" si="2"/>
        <v>97056</v>
      </c>
      <c r="BE51" s="112">
        <f t="shared" si="2"/>
        <v>181805</v>
      </c>
      <c r="BF51" s="112">
        <f t="shared" si="2"/>
        <v>89695</v>
      </c>
      <c r="BG51" s="112">
        <f t="shared" si="2"/>
        <v>116120</v>
      </c>
      <c r="BH51" s="112">
        <f t="shared" si="2"/>
        <v>71183</v>
      </c>
      <c r="BI51" s="112">
        <f t="shared" si="2"/>
        <v>20583</v>
      </c>
      <c r="BJ51" s="112">
        <f t="shared" si="2"/>
        <v>961639</v>
      </c>
    </row>
    <row r="52" spans="1:62" x14ac:dyDescent="0.3">
      <c r="B52" s="88" t="s">
        <v>322</v>
      </c>
      <c r="C52" s="91"/>
      <c r="D52" s="91">
        <v>402</v>
      </c>
      <c r="E52" s="91">
        <v>329</v>
      </c>
      <c r="F52" s="91">
        <v>60</v>
      </c>
      <c r="G52" s="91">
        <v>15</v>
      </c>
      <c r="H52" s="91">
        <v>9</v>
      </c>
      <c r="I52" s="91">
        <v>16</v>
      </c>
      <c r="J52" s="91">
        <v>108</v>
      </c>
      <c r="K52" s="91">
        <v>456</v>
      </c>
      <c r="L52" s="91">
        <v>961</v>
      </c>
      <c r="M52" s="91">
        <v>2356</v>
      </c>
      <c r="Q52" s="109" t="s">
        <v>301</v>
      </c>
      <c r="R52" s="110">
        <f t="shared" ref="R52:AB59" si="5">C37</f>
        <v>13870</v>
      </c>
      <c r="S52" s="110">
        <f t="shared" si="5"/>
        <v>13</v>
      </c>
      <c r="T52" s="110">
        <f t="shared" si="5"/>
        <v>74</v>
      </c>
      <c r="U52" s="110">
        <f t="shared" si="5"/>
        <v>66</v>
      </c>
      <c r="V52" s="110">
        <f t="shared" si="5"/>
        <v>36</v>
      </c>
      <c r="W52" s="110">
        <f t="shared" si="5"/>
        <v>129</v>
      </c>
      <c r="X52" s="110">
        <f t="shared" si="5"/>
        <v>48</v>
      </c>
      <c r="Y52" s="110">
        <f t="shared" si="5"/>
        <v>94</v>
      </c>
      <c r="Z52" s="110">
        <f t="shared" si="5"/>
        <v>105</v>
      </c>
      <c r="AA52" s="110">
        <f t="shared" si="5"/>
        <v>42</v>
      </c>
      <c r="AB52" s="111">
        <f t="shared" si="5"/>
        <v>14477</v>
      </c>
    </row>
    <row r="53" spans="1:62" x14ac:dyDescent="0.3">
      <c r="A53" s="88" t="s">
        <v>187</v>
      </c>
      <c r="B53" s="88" t="s">
        <v>291</v>
      </c>
      <c r="C53" s="91">
        <v>58</v>
      </c>
      <c r="D53" s="91"/>
      <c r="E53" s="91"/>
      <c r="F53" s="91"/>
      <c r="G53" s="91"/>
      <c r="H53" s="91"/>
      <c r="I53" s="91"/>
      <c r="J53" s="91"/>
      <c r="K53" s="91"/>
      <c r="L53" s="91">
        <v>1</v>
      </c>
      <c r="M53" s="91">
        <v>59</v>
      </c>
      <c r="Q53" s="113" t="s">
        <v>312</v>
      </c>
      <c r="R53" s="114">
        <f t="shared" si="5"/>
        <v>0</v>
      </c>
      <c r="S53" s="114">
        <f t="shared" si="5"/>
        <v>2553</v>
      </c>
      <c r="T53" s="114">
        <f t="shared" si="5"/>
        <v>4930</v>
      </c>
      <c r="U53" s="114">
        <f t="shared" si="5"/>
        <v>1089</v>
      </c>
      <c r="V53" s="114">
        <f t="shared" si="5"/>
        <v>201</v>
      </c>
      <c r="W53" s="114">
        <f t="shared" si="5"/>
        <v>93</v>
      </c>
      <c r="X53" s="114">
        <f t="shared" si="5"/>
        <v>195</v>
      </c>
      <c r="Y53" s="114">
        <f t="shared" si="5"/>
        <v>755</v>
      </c>
      <c r="Z53" s="114">
        <f t="shared" si="5"/>
        <v>2213</v>
      </c>
      <c r="AA53" s="114">
        <f t="shared" si="5"/>
        <v>1597</v>
      </c>
      <c r="AB53" s="115">
        <f t="shared" si="5"/>
        <v>13626</v>
      </c>
      <c r="AY53" s="88" t="s">
        <v>277</v>
      </c>
    </row>
    <row r="54" spans="1:62" ht="15" customHeight="1" x14ac:dyDescent="0.3">
      <c r="B54" s="88" t="s">
        <v>311</v>
      </c>
      <c r="C54" s="91"/>
      <c r="D54" s="91">
        <v>62</v>
      </c>
      <c r="E54" s="91">
        <v>20</v>
      </c>
      <c r="F54" s="91">
        <v>5</v>
      </c>
      <c r="G54" s="91"/>
      <c r="H54" s="91">
        <v>2</v>
      </c>
      <c r="I54" s="91"/>
      <c r="J54" s="91">
        <v>1</v>
      </c>
      <c r="K54" s="91">
        <v>18</v>
      </c>
      <c r="L54" s="91">
        <v>48</v>
      </c>
      <c r="M54" s="91">
        <v>156</v>
      </c>
      <c r="Q54" s="116" t="s">
        <v>314</v>
      </c>
      <c r="R54" s="117">
        <f t="shared" si="5"/>
        <v>0</v>
      </c>
      <c r="S54" s="117">
        <f t="shared" si="5"/>
        <v>802</v>
      </c>
      <c r="T54" s="117">
        <f t="shared" si="5"/>
        <v>7769</v>
      </c>
      <c r="U54" s="117">
        <f t="shared" si="5"/>
        <v>5318</v>
      </c>
      <c r="V54" s="117">
        <f t="shared" si="5"/>
        <v>1271</v>
      </c>
      <c r="W54" s="117">
        <f t="shared" si="5"/>
        <v>662</v>
      </c>
      <c r="X54" s="117">
        <f t="shared" si="5"/>
        <v>994</v>
      </c>
      <c r="Y54" s="117">
        <f t="shared" si="5"/>
        <v>2974</v>
      </c>
      <c r="Z54" s="117">
        <f t="shared" si="5"/>
        <v>4812</v>
      </c>
      <c r="AA54" s="117">
        <f t="shared" si="5"/>
        <v>1323</v>
      </c>
      <c r="AB54" s="118">
        <f t="shared" si="5"/>
        <v>25925</v>
      </c>
      <c r="AY54" s="128" t="s">
        <v>325</v>
      </c>
      <c r="AZ54" s="516" t="s">
        <v>287</v>
      </c>
      <c r="BA54" s="517"/>
      <c r="BB54" s="517"/>
      <c r="BC54" s="517"/>
      <c r="BD54" s="517"/>
      <c r="BE54" s="517"/>
      <c r="BF54" s="517"/>
      <c r="BG54" s="517"/>
      <c r="BH54" s="517"/>
      <c r="BI54" s="517"/>
      <c r="BJ54" s="518" t="s">
        <v>168</v>
      </c>
    </row>
    <row r="55" spans="1:62" x14ac:dyDescent="0.3">
      <c r="B55" s="88" t="s">
        <v>313</v>
      </c>
      <c r="C55" s="91"/>
      <c r="D55" s="91">
        <v>8</v>
      </c>
      <c r="E55" s="91">
        <v>20</v>
      </c>
      <c r="F55" s="91">
        <v>5</v>
      </c>
      <c r="G55" s="91">
        <v>4</v>
      </c>
      <c r="H55" s="91">
        <v>3</v>
      </c>
      <c r="I55" s="91">
        <v>2</v>
      </c>
      <c r="J55" s="91">
        <v>11</v>
      </c>
      <c r="K55" s="91">
        <v>14</v>
      </c>
      <c r="L55" s="91">
        <v>12</v>
      </c>
      <c r="M55" s="91">
        <v>79</v>
      </c>
      <c r="Q55" s="113" t="s">
        <v>316</v>
      </c>
      <c r="R55" s="114">
        <f t="shared" si="5"/>
        <v>0</v>
      </c>
      <c r="S55" s="114">
        <f t="shared" si="5"/>
        <v>440</v>
      </c>
      <c r="T55" s="114">
        <f t="shared" si="5"/>
        <v>3835</v>
      </c>
      <c r="U55" s="114">
        <f t="shared" si="5"/>
        <v>5024</v>
      </c>
      <c r="V55" s="114">
        <f t="shared" si="5"/>
        <v>2310</v>
      </c>
      <c r="W55" s="114">
        <f t="shared" si="5"/>
        <v>1368</v>
      </c>
      <c r="X55" s="114">
        <f t="shared" si="5"/>
        <v>1676</v>
      </c>
      <c r="Y55" s="114">
        <f t="shared" si="5"/>
        <v>3731</v>
      </c>
      <c r="Z55" s="114">
        <f t="shared" si="5"/>
        <v>3824</v>
      </c>
      <c r="AA55" s="114">
        <f t="shared" si="5"/>
        <v>741</v>
      </c>
      <c r="AB55" s="115">
        <f t="shared" si="5"/>
        <v>22949</v>
      </c>
      <c r="AY55" s="129"/>
      <c r="AZ55" s="108" t="s">
        <v>301</v>
      </c>
      <c r="BA55" s="108" t="s">
        <v>302</v>
      </c>
      <c r="BB55" s="108" t="s">
        <v>303</v>
      </c>
      <c r="BC55" s="108" t="s">
        <v>304</v>
      </c>
      <c r="BD55" s="108" t="s">
        <v>305</v>
      </c>
      <c r="BE55" s="108" t="s">
        <v>306</v>
      </c>
      <c r="BF55" s="108" t="s">
        <v>307</v>
      </c>
      <c r="BG55" s="108" t="s">
        <v>308</v>
      </c>
      <c r="BH55" s="108" t="s">
        <v>309</v>
      </c>
      <c r="BI55" s="108" t="s">
        <v>310</v>
      </c>
      <c r="BJ55" s="519"/>
    </row>
    <row r="56" spans="1:62" x14ac:dyDescent="0.3">
      <c r="B56" s="88" t="s">
        <v>315</v>
      </c>
      <c r="C56" s="91"/>
      <c r="D56" s="91">
        <v>10</v>
      </c>
      <c r="E56" s="91">
        <v>8</v>
      </c>
      <c r="F56" s="91">
        <v>12</v>
      </c>
      <c r="G56" s="91">
        <v>14</v>
      </c>
      <c r="H56" s="91">
        <v>5</v>
      </c>
      <c r="I56" s="91">
        <v>2</v>
      </c>
      <c r="J56" s="91">
        <v>4</v>
      </c>
      <c r="K56" s="91">
        <v>9</v>
      </c>
      <c r="L56" s="91">
        <v>10</v>
      </c>
      <c r="M56" s="91">
        <v>74</v>
      </c>
      <c r="Q56" s="116" t="s">
        <v>306</v>
      </c>
      <c r="R56" s="117">
        <f t="shared" si="5"/>
        <v>0</v>
      </c>
      <c r="S56" s="117">
        <f t="shared" si="5"/>
        <v>1119</v>
      </c>
      <c r="T56" s="117">
        <f t="shared" si="5"/>
        <v>6939</v>
      </c>
      <c r="U56" s="117">
        <f t="shared" si="5"/>
        <v>6543</v>
      </c>
      <c r="V56" s="117">
        <f t="shared" si="5"/>
        <v>2906</v>
      </c>
      <c r="W56" s="117">
        <f t="shared" si="5"/>
        <v>4267</v>
      </c>
      <c r="X56" s="117">
        <f t="shared" si="5"/>
        <v>2588</v>
      </c>
      <c r="Y56" s="117">
        <f t="shared" si="5"/>
        <v>6000</v>
      </c>
      <c r="Z56" s="117">
        <f t="shared" si="5"/>
        <v>7692</v>
      </c>
      <c r="AA56" s="117">
        <f t="shared" si="5"/>
        <v>1937</v>
      </c>
      <c r="AB56" s="118">
        <f t="shared" si="5"/>
        <v>39991</v>
      </c>
      <c r="AY56" s="109" t="s">
        <v>301</v>
      </c>
      <c r="AZ56" s="121">
        <f>R52</f>
        <v>13870</v>
      </c>
      <c r="BA56" s="121">
        <f t="shared" ref="BA56:BJ64" si="6">S52</f>
        <v>13</v>
      </c>
      <c r="BB56" s="121">
        <f t="shared" si="6"/>
        <v>74</v>
      </c>
      <c r="BC56" s="121">
        <f t="shared" si="6"/>
        <v>66</v>
      </c>
      <c r="BD56" s="121">
        <f t="shared" si="6"/>
        <v>36</v>
      </c>
      <c r="BE56" s="121">
        <f t="shared" si="6"/>
        <v>129</v>
      </c>
      <c r="BF56" s="121">
        <f t="shared" si="6"/>
        <v>48</v>
      </c>
      <c r="BG56" s="121">
        <f t="shared" si="6"/>
        <v>94</v>
      </c>
      <c r="BH56" s="121">
        <f t="shared" si="6"/>
        <v>105</v>
      </c>
      <c r="BI56" s="121">
        <f t="shared" si="6"/>
        <v>42</v>
      </c>
      <c r="BJ56" s="121">
        <f t="shared" si="6"/>
        <v>14477</v>
      </c>
    </row>
    <row r="57" spans="1:62" x14ac:dyDescent="0.3">
      <c r="B57" s="88" t="s">
        <v>317</v>
      </c>
      <c r="C57" s="91"/>
      <c r="D57" s="91">
        <v>18</v>
      </c>
      <c r="E57" s="91">
        <v>17</v>
      </c>
      <c r="F57" s="91">
        <v>15</v>
      </c>
      <c r="G57" s="91">
        <v>14</v>
      </c>
      <c r="H57" s="91">
        <v>28</v>
      </c>
      <c r="I57" s="91">
        <v>10</v>
      </c>
      <c r="J57" s="91">
        <v>11</v>
      </c>
      <c r="K57" s="91">
        <v>15</v>
      </c>
      <c r="L57" s="91">
        <v>28</v>
      </c>
      <c r="M57" s="91">
        <v>156</v>
      </c>
      <c r="Q57" s="113" t="s">
        <v>319</v>
      </c>
      <c r="R57" s="114">
        <f t="shared" si="5"/>
        <v>0</v>
      </c>
      <c r="S57" s="114">
        <f t="shared" si="5"/>
        <v>386</v>
      </c>
      <c r="T57" s="114">
        <f t="shared" si="5"/>
        <v>3582</v>
      </c>
      <c r="U57" s="114">
        <f t="shared" si="5"/>
        <v>3963</v>
      </c>
      <c r="V57" s="114">
        <f t="shared" si="5"/>
        <v>1691</v>
      </c>
      <c r="W57" s="114">
        <f t="shared" si="5"/>
        <v>1279</v>
      </c>
      <c r="X57" s="114">
        <f t="shared" si="5"/>
        <v>2130</v>
      </c>
      <c r="Y57" s="114">
        <f t="shared" si="5"/>
        <v>4200</v>
      </c>
      <c r="Z57" s="114">
        <f t="shared" si="5"/>
        <v>4116</v>
      </c>
      <c r="AA57" s="114">
        <f t="shared" si="5"/>
        <v>872</v>
      </c>
      <c r="AB57" s="115">
        <f t="shared" si="5"/>
        <v>22219</v>
      </c>
      <c r="AY57" s="113" t="s">
        <v>312</v>
      </c>
      <c r="AZ57" s="121">
        <f t="shared" ref="AZ57:AZ64" si="7">R53</f>
        <v>0</v>
      </c>
      <c r="BA57" s="121">
        <f t="shared" si="6"/>
        <v>2553</v>
      </c>
      <c r="BB57" s="121">
        <f t="shared" si="6"/>
        <v>4930</v>
      </c>
      <c r="BC57" s="121">
        <f t="shared" si="6"/>
        <v>1089</v>
      </c>
      <c r="BD57" s="121">
        <f t="shared" si="6"/>
        <v>201</v>
      </c>
      <c r="BE57" s="121">
        <f t="shared" si="6"/>
        <v>93</v>
      </c>
      <c r="BF57" s="121">
        <f t="shared" si="6"/>
        <v>195</v>
      </c>
      <c r="BG57" s="121">
        <f t="shared" si="6"/>
        <v>755</v>
      </c>
      <c r="BH57" s="121">
        <f t="shared" si="6"/>
        <v>2213</v>
      </c>
      <c r="BI57" s="121">
        <f t="shared" si="6"/>
        <v>1597</v>
      </c>
      <c r="BJ57" s="121">
        <f t="shared" si="6"/>
        <v>13626</v>
      </c>
    </row>
    <row r="58" spans="1:62" x14ac:dyDescent="0.3">
      <c r="B58" s="88" t="s">
        <v>318</v>
      </c>
      <c r="C58" s="91"/>
      <c r="D58" s="91">
        <v>2</v>
      </c>
      <c r="E58" s="91">
        <v>2</v>
      </c>
      <c r="F58" s="91">
        <v>15</v>
      </c>
      <c r="G58" s="91">
        <v>3</v>
      </c>
      <c r="H58" s="91">
        <v>6</v>
      </c>
      <c r="I58" s="91">
        <v>10</v>
      </c>
      <c r="J58" s="91">
        <v>15</v>
      </c>
      <c r="K58" s="91">
        <v>10</v>
      </c>
      <c r="L58" s="91">
        <v>7</v>
      </c>
      <c r="M58" s="91">
        <v>70</v>
      </c>
      <c r="Q58" s="116" t="s">
        <v>321</v>
      </c>
      <c r="R58" s="117">
        <f t="shared" si="5"/>
        <v>0</v>
      </c>
      <c r="S58" s="117">
        <f t="shared" si="5"/>
        <v>757</v>
      </c>
      <c r="T58" s="117">
        <f t="shared" si="5"/>
        <v>5432</v>
      </c>
      <c r="U58" s="117">
        <f t="shared" si="5"/>
        <v>3881</v>
      </c>
      <c r="V58" s="117">
        <f t="shared" si="5"/>
        <v>1255</v>
      </c>
      <c r="W58" s="117">
        <f t="shared" si="5"/>
        <v>752</v>
      </c>
      <c r="X58" s="117">
        <f t="shared" si="5"/>
        <v>1513</v>
      </c>
      <c r="Y58" s="117">
        <f t="shared" si="5"/>
        <v>5561</v>
      </c>
      <c r="Z58" s="117">
        <f t="shared" si="5"/>
        <v>8047</v>
      </c>
      <c r="AA58" s="117">
        <f t="shared" si="5"/>
        <v>1681</v>
      </c>
      <c r="AB58" s="118">
        <f t="shared" si="5"/>
        <v>28879</v>
      </c>
      <c r="AY58" s="116" t="s">
        <v>314</v>
      </c>
      <c r="AZ58" s="121">
        <f t="shared" si="7"/>
        <v>0</v>
      </c>
      <c r="BA58" s="121">
        <f t="shared" si="6"/>
        <v>802</v>
      </c>
      <c r="BB58" s="121">
        <f t="shared" si="6"/>
        <v>7769</v>
      </c>
      <c r="BC58" s="121">
        <f t="shared" si="6"/>
        <v>5318</v>
      </c>
      <c r="BD58" s="121">
        <f t="shared" si="6"/>
        <v>1271</v>
      </c>
      <c r="BE58" s="121">
        <f t="shared" si="6"/>
        <v>662</v>
      </c>
      <c r="BF58" s="121">
        <f t="shared" si="6"/>
        <v>994</v>
      </c>
      <c r="BG58" s="121">
        <f t="shared" si="6"/>
        <v>2974</v>
      </c>
      <c r="BH58" s="121">
        <f t="shared" si="6"/>
        <v>4812</v>
      </c>
      <c r="BI58" s="121">
        <f t="shared" si="6"/>
        <v>1323</v>
      </c>
      <c r="BJ58" s="121">
        <f t="shared" si="6"/>
        <v>25925</v>
      </c>
    </row>
    <row r="59" spans="1:62" x14ac:dyDescent="0.3">
      <c r="B59" s="88" t="s">
        <v>320</v>
      </c>
      <c r="C59" s="91"/>
      <c r="D59" s="91">
        <v>18</v>
      </c>
      <c r="E59" s="91">
        <v>16</v>
      </c>
      <c r="F59" s="91">
        <v>2</v>
      </c>
      <c r="G59" s="91">
        <v>2</v>
      </c>
      <c r="H59" s="91">
        <v>3</v>
      </c>
      <c r="I59" s="91">
        <v>4</v>
      </c>
      <c r="J59" s="91">
        <v>10</v>
      </c>
      <c r="K59" s="91">
        <v>16</v>
      </c>
      <c r="L59" s="91">
        <v>18</v>
      </c>
      <c r="M59" s="91">
        <v>89</v>
      </c>
      <c r="Q59" s="113" t="s">
        <v>323</v>
      </c>
      <c r="R59" s="114">
        <f t="shared" si="5"/>
        <v>0</v>
      </c>
      <c r="S59" s="114">
        <f t="shared" si="5"/>
        <v>1287</v>
      </c>
      <c r="T59" s="114">
        <f t="shared" si="5"/>
        <v>3181</v>
      </c>
      <c r="U59" s="114">
        <f t="shared" si="5"/>
        <v>1189</v>
      </c>
      <c r="V59" s="114">
        <f t="shared" si="5"/>
        <v>262</v>
      </c>
      <c r="W59" s="114">
        <f t="shared" si="5"/>
        <v>145</v>
      </c>
      <c r="X59" s="114">
        <f t="shared" si="5"/>
        <v>318</v>
      </c>
      <c r="Y59" s="114">
        <f t="shared" si="5"/>
        <v>1663</v>
      </c>
      <c r="Z59" s="114">
        <f t="shared" si="5"/>
        <v>6587</v>
      </c>
      <c r="AA59" s="114">
        <f t="shared" si="5"/>
        <v>4062</v>
      </c>
      <c r="AB59" s="115">
        <f t="shared" si="5"/>
        <v>18694</v>
      </c>
      <c r="AY59" s="113" t="s">
        <v>316</v>
      </c>
      <c r="AZ59" s="121">
        <f t="shared" si="7"/>
        <v>0</v>
      </c>
      <c r="BA59" s="121">
        <f t="shared" si="6"/>
        <v>440</v>
      </c>
      <c r="BB59" s="121">
        <f t="shared" si="6"/>
        <v>3835</v>
      </c>
      <c r="BC59" s="121">
        <f t="shared" si="6"/>
        <v>5024</v>
      </c>
      <c r="BD59" s="121">
        <f t="shared" si="6"/>
        <v>2310</v>
      </c>
      <c r="BE59" s="121">
        <f t="shared" si="6"/>
        <v>1368</v>
      </c>
      <c r="BF59" s="121">
        <f t="shared" si="6"/>
        <v>1676</v>
      </c>
      <c r="BG59" s="121">
        <f t="shared" si="6"/>
        <v>3731</v>
      </c>
      <c r="BH59" s="121">
        <f t="shared" si="6"/>
        <v>3824</v>
      </c>
      <c r="BI59" s="121">
        <f t="shared" si="6"/>
        <v>741</v>
      </c>
      <c r="BJ59" s="121">
        <f t="shared" si="6"/>
        <v>22949</v>
      </c>
    </row>
    <row r="60" spans="1:62" x14ac:dyDescent="0.3">
      <c r="B60" s="88" t="s">
        <v>322</v>
      </c>
      <c r="C60" s="91"/>
      <c r="D60" s="91">
        <v>49</v>
      </c>
      <c r="E60" s="91">
        <v>12</v>
      </c>
      <c r="F60" s="91">
        <v>3</v>
      </c>
      <c r="G60" s="91"/>
      <c r="H60" s="91"/>
      <c r="I60" s="91">
        <v>2</v>
      </c>
      <c r="J60" s="91">
        <v>2</v>
      </c>
      <c r="K60" s="91">
        <v>32</v>
      </c>
      <c r="L60" s="91">
        <v>112</v>
      </c>
      <c r="M60" s="91">
        <v>212</v>
      </c>
      <c r="Q60" s="119" t="s">
        <v>168</v>
      </c>
      <c r="R60" s="120">
        <f t="shared" ref="R60:AB60" si="8">SUM(R52:R59)</f>
        <v>13870</v>
      </c>
      <c r="S60" s="120">
        <f t="shared" si="8"/>
        <v>7357</v>
      </c>
      <c r="T60" s="120">
        <f t="shared" si="8"/>
        <v>35742</v>
      </c>
      <c r="U60" s="120">
        <f t="shared" si="8"/>
        <v>27073</v>
      </c>
      <c r="V60" s="120">
        <f t="shared" si="8"/>
        <v>9932</v>
      </c>
      <c r="W60" s="120">
        <f t="shared" si="8"/>
        <v>8695</v>
      </c>
      <c r="X60" s="120">
        <f t="shared" si="8"/>
        <v>9462</v>
      </c>
      <c r="Y60" s="120">
        <f t="shared" si="8"/>
        <v>24978</v>
      </c>
      <c r="Z60" s="120">
        <f t="shared" si="8"/>
        <v>37396</v>
      </c>
      <c r="AA60" s="120">
        <f t="shared" si="8"/>
        <v>12255</v>
      </c>
      <c r="AB60" s="120">
        <f t="shared" si="8"/>
        <v>186760</v>
      </c>
      <c r="AC60" s="96"/>
      <c r="AY60" s="116" t="s">
        <v>306</v>
      </c>
      <c r="AZ60" s="121">
        <f t="shared" si="7"/>
        <v>0</v>
      </c>
      <c r="BA60" s="121">
        <f t="shared" si="6"/>
        <v>1119</v>
      </c>
      <c r="BB60" s="121">
        <f t="shared" si="6"/>
        <v>6939</v>
      </c>
      <c r="BC60" s="121">
        <f t="shared" si="6"/>
        <v>6543</v>
      </c>
      <c r="BD60" s="121">
        <f t="shared" si="6"/>
        <v>2906</v>
      </c>
      <c r="BE60" s="121">
        <f t="shared" si="6"/>
        <v>4267</v>
      </c>
      <c r="BF60" s="121">
        <f t="shared" si="6"/>
        <v>2588</v>
      </c>
      <c r="BG60" s="121">
        <f t="shared" si="6"/>
        <v>6000</v>
      </c>
      <c r="BH60" s="121">
        <f t="shared" si="6"/>
        <v>7692</v>
      </c>
      <c r="BI60" s="121">
        <f t="shared" si="6"/>
        <v>1937</v>
      </c>
      <c r="BJ60" s="121">
        <f t="shared" si="6"/>
        <v>39991</v>
      </c>
    </row>
    <row r="61" spans="1:62" x14ac:dyDescent="0.3">
      <c r="A61" s="88" t="s">
        <v>143</v>
      </c>
      <c r="B61" s="88" t="s">
        <v>291</v>
      </c>
      <c r="C61" s="91">
        <v>8456</v>
      </c>
      <c r="D61" s="91">
        <v>18</v>
      </c>
      <c r="E61" s="91">
        <v>43</v>
      </c>
      <c r="F61" s="91">
        <v>22</v>
      </c>
      <c r="G61" s="91">
        <v>7</v>
      </c>
      <c r="H61" s="91">
        <v>123</v>
      </c>
      <c r="I61" s="91">
        <v>14</v>
      </c>
      <c r="J61" s="91">
        <v>25</v>
      </c>
      <c r="K61" s="91">
        <v>42</v>
      </c>
      <c r="L61" s="91">
        <v>37</v>
      </c>
      <c r="M61" s="91">
        <v>8787</v>
      </c>
      <c r="AC61" s="96"/>
      <c r="AY61" s="113" t="s">
        <v>319</v>
      </c>
      <c r="AZ61" s="121">
        <f t="shared" si="7"/>
        <v>0</v>
      </c>
      <c r="BA61" s="121">
        <f t="shared" si="6"/>
        <v>386</v>
      </c>
      <c r="BB61" s="121">
        <f t="shared" si="6"/>
        <v>3582</v>
      </c>
      <c r="BC61" s="121">
        <f t="shared" si="6"/>
        <v>3963</v>
      </c>
      <c r="BD61" s="121">
        <f t="shared" si="6"/>
        <v>1691</v>
      </c>
      <c r="BE61" s="121">
        <f t="shared" si="6"/>
        <v>1279</v>
      </c>
      <c r="BF61" s="121">
        <f t="shared" si="6"/>
        <v>2130</v>
      </c>
      <c r="BG61" s="121">
        <f t="shared" si="6"/>
        <v>4200</v>
      </c>
      <c r="BH61" s="121">
        <f t="shared" si="6"/>
        <v>4116</v>
      </c>
      <c r="BI61" s="121">
        <f t="shared" si="6"/>
        <v>872</v>
      </c>
      <c r="BJ61" s="121">
        <f t="shared" si="6"/>
        <v>22219</v>
      </c>
    </row>
    <row r="62" spans="1:62" x14ac:dyDescent="0.3">
      <c r="B62" s="88" t="s">
        <v>311</v>
      </c>
      <c r="C62" s="91"/>
      <c r="D62" s="91">
        <v>4896</v>
      </c>
      <c r="E62" s="91">
        <v>3472</v>
      </c>
      <c r="F62" s="91">
        <v>661</v>
      </c>
      <c r="G62" s="91">
        <v>165</v>
      </c>
      <c r="H62" s="91">
        <v>124</v>
      </c>
      <c r="I62" s="91">
        <v>141</v>
      </c>
      <c r="J62" s="91">
        <v>463</v>
      </c>
      <c r="K62" s="91">
        <v>1863</v>
      </c>
      <c r="L62" s="91">
        <v>2865</v>
      </c>
      <c r="M62" s="91">
        <v>14650</v>
      </c>
      <c r="Q62" s="513" t="str">
        <f>CONCATENATE("2008 - Number of firms from  ",MID(A45,3,99))</f>
        <v>2008 - Number of firms from  indep 50-249</v>
      </c>
      <c r="R62" s="513"/>
      <c r="S62" s="513"/>
      <c r="T62" s="513"/>
      <c r="U62" s="513"/>
      <c r="V62" s="513"/>
      <c r="W62" s="513"/>
      <c r="X62" s="513"/>
      <c r="Y62" s="513"/>
      <c r="Z62" s="513"/>
      <c r="AA62" s="513"/>
      <c r="AB62" s="513"/>
      <c r="AY62" s="116" t="s">
        <v>321</v>
      </c>
      <c r="AZ62" s="121">
        <f t="shared" si="7"/>
        <v>0</v>
      </c>
      <c r="BA62" s="121">
        <f t="shared" si="6"/>
        <v>757</v>
      </c>
      <c r="BB62" s="121">
        <f t="shared" si="6"/>
        <v>5432</v>
      </c>
      <c r="BC62" s="121">
        <f t="shared" si="6"/>
        <v>3881</v>
      </c>
      <c r="BD62" s="121">
        <f t="shared" si="6"/>
        <v>1255</v>
      </c>
      <c r="BE62" s="121">
        <f t="shared" si="6"/>
        <v>752</v>
      </c>
      <c r="BF62" s="121">
        <f t="shared" si="6"/>
        <v>1513</v>
      </c>
      <c r="BG62" s="121">
        <f t="shared" si="6"/>
        <v>5561</v>
      </c>
      <c r="BH62" s="121">
        <f t="shared" si="6"/>
        <v>8047</v>
      </c>
      <c r="BI62" s="121">
        <f t="shared" si="6"/>
        <v>1681</v>
      </c>
      <c r="BJ62" s="121">
        <f t="shared" si="6"/>
        <v>28879</v>
      </c>
    </row>
    <row r="63" spans="1:62" x14ac:dyDescent="0.3">
      <c r="B63" s="88" t="s">
        <v>313</v>
      </c>
      <c r="C63" s="91"/>
      <c r="D63" s="91">
        <v>1376</v>
      </c>
      <c r="E63" s="91">
        <v>3729</v>
      </c>
      <c r="F63" s="91">
        <v>1804</v>
      </c>
      <c r="G63" s="91">
        <v>507</v>
      </c>
      <c r="H63" s="91">
        <v>353</v>
      </c>
      <c r="I63" s="91">
        <v>322</v>
      </c>
      <c r="J63" s="91">
        <v>894</v>
      </c>
      <c r="K63" s="91">
        <v>2098</v>
      </c>
      <c r="L63" s="91">
        <v>1616</v>
      </c>
      <c r="M63" s="91">
        <v>12699</v>
      </c>
      <c r="Q63" s="514" t="s">
        <v>286</v>
      </c>
      <c r="R63" s="516" t="s">
        <v>287</v>
      </c>
      <c r="S63" s="517"/>
      <c r="T63" s="517"/>
      <c r="U63" s="517"/>
      <c r="V63" s="517"/>
      <c r="W63" s="517"/>
      <c r="X63" s="517"/>
      <c r="Y63" s="517"/>
      <c r="Z63" s="517"/>
      <c r="AA63" s="517"/>
      <c r="AB63" s="518" t="s">
        <v>168</v>
      </c>
      <c r="AY63" s="113" t="s">
        <v>323</v>
      </c>
      <c r="AZ63" s="121">
        <f t="shared" si="7"/>
        <v>0</v>
      </c>
      <c r="BA63" s="121">
        <f t="shared" si="6"/>
        <v>1287</v>
      </c>
      <c r="BB63" s="121">
        <f t="shared" si="6"/>
        <v>3181</v>
      </c>
      <c r="BC63" s="121">
        <f t="shared" si="6"/>
        <v>1189</v>
      </c>
      <c r="BD63" s="121">
        <f t="shared" si="6"/>
        <v>262</v>
      </c>
      <c r="BE63" s="121">
        <f t="shared" si="6"/>
        <v>145</v>
      </c>
      <c r="BF63" s="121">
        <f t="shared" si="6"/>
        <v>318</v>
      </c>
      <c r="BG63" s="121">
        <f t="shared" si="6"/>
        <v>1663</v>
      </c>
      <c r="BH63" s="121">
        <f t="shared" si="6"/>
        <v>6587</v>
      </c>
      <c r="BI63" s="121">
        <f t="shared" si="6"/>
        <v>4062</v>
      </c>
      <c r="BJ63" s="121">
        <f t="shared" si="6"/>
        <v>18694</v>
      </c>
    </row>
    <row r="64" spans="1:62" x14ac:dyDescent="0.3">
      <c r="B64" s="88" t="s">
        <v>315</v>
      </c>
      <c r="C64" s="91"/>
      <c r="D64" s="91">
        <v>856</v>
      </c>
      <c r="E64" s="91">
        <v>2010</v>
      </c>
      <c r="F64" s="91">
        <v>1726</v>
      </c>
      <c r="G64" s="91">
        <v>975</v>
      </c>
      <c r="H64" s="91">
        <v>769</v>
      </c>
      <c r="I64" s="91">
        <v>494</v>
      </c>
      <c r="J64" s="91">
        <v>925</v>
      </c>
      <c r="K64" s="91">
        <v>1622</v>
      </c>
      <c r="L64" s="91">
        <v>946</v>
      </c>
      <c r="M64" s="91">
        <v>10323</v>
      </c>
      <c r="Q64" s="515"/>
      <c r="R64" s="108" t="s">
        <v>301</v>
      </c>
      <c r="S64" s="108" t="s">
        <v>302</v>
      </c>
      <c r="T64" s="108" t="s">
        <v>303</v>
      </c>
      <c r="U64" s="108" t="s">
        <v>304</v>
      </c>
      <c r="V64" s="108" t="s">
        <v>305</v>
      </c>
      <c r="W64" s="108" t="s">
        <v>306</v>
      </c>
      <c r="X64" s="108" t="s">
        <v>307</v>
      </c>
      <c r="Y64" s="108" t="s">
        <v>308</v>
      </c>
      <c r="Z64" s="108" t="s">
        <v>309</v>
      </c>
      <c r="AA64" s="108" t="s">
        <v>310</v>
      </c>
      <c r="AB64" s="519"/>
      <c r="AY64" s="119" t="s">
        <v>168</v>
      </c>
      <c r="AZ64" s="121">
        <f t="shared" si="7"/>
        <v>13870</v>
      </c>
      <c r="BA64" s="121">
        <f t="shared" si="6"/>
        <v>7357</v>
      </c>
      <c r="BB64" s="121">
        <f t="shared" si="6"/>
        <v>35742</v>
      </c>
      <c r="BC64" s="121">
        <f t="shared" si="6"/>
        <v>27073</v>
      </c>
      <c r="BD64" s="121">
        <f t="shared" si="6"/>
        <v>9932</v>
      </c>
      <c r="BE64" s="121">
        <f t="shared" si="6"/>
        <v>8695</v>
      </c>
      <c r="BF64" s="121">
        <f t="shared" si="6"/>
        <v>9462</v>
      </c>
      <c r="BG64" s="121">
        <f t="shared" si="6"/>
        <v>24978</v>
      </c>
      <c r="BH64" s="121">
        <f t="shared" si="6"/>
        <v>37396</v>
      </c>
      <c r="BI64" s="121">
        <f t="shared" si="6"/>
        <v>12255</v>
      </c>
      <c r="BJ64" s="121">
        <f t="shared" si="6"/>
        <v>186760</v>
      </c>
    </row>
    <row r="65" spans="1:62" x14ac:dyDescent="0.3">
      <c r="B65" s="88" t="s">
        <v>317</v>
      </c>
      <c r="C65" s="91"/>
      <c r="D65" s="91">
        <v>2358</v>
      </c>
      <c r="E65" s="91">
        <v>5272</v>
      </c>
      <c r="F65" s="91">
        <v>4074</v>
      </c>
      <c r="G65" s="91">
        <v>2553</v>
      </c>
      <c r="H65" s="91">
        <v>12244</v>
      </c>
      <c r="I65" s="91">
        <v>1243</v>
      </c>
      <c r="J65" s="91">
        <v>1941</v>
      </c>
      <c r="K65" s="91">
        <v>3389</v>
      </c>
      <c r="L65" s="91">
        <v>2693</v>
      </c>
      <c r="M65" s="91">
        <v>35767</v>
      </c>
      <c r="Q65" s="109" t="s">
        <v>301</v>
      </c>
      <c r="R65" s="110">
        <f t="shared" ref="R65:AB72" si="9">C45</f>
        <v>473</v>
      </c>
      <c r="S65" s="110">
        <f t="shared" si="9"/>
        <v>3</v>
      </c>
      <c r="T65" s="110">
        <f t="shared" si="9"/>
        <v>3</v>
      </c>
      <c r="U65" s="110">
        <f t="shared" si="9"/>
        <v>0</v>
      </c>
      <c r="V65" s="110">
        <f t="shared" si="9"/>
        <v>1</v>
      </c>
      <c r="W65" s="110">
        <f t="shared" si="9"/>
        <v>7</v>
      </c>
      <c r="X65" s="110">
        <f t="shared" si="9"/>
        <v>0</v>
      </c>
      <c r="Y65" s="110">
        <f t="shared" si="9"/>
        <v>1</v>
      </c>
      <c r="Z65" s="110">
        <f t="shared" si="9"/>
        <v>6</v>
      </c>
      <c r="AA65" s="110">
        <f t="shared" si="9"/>
        <v>10</v>
      </c>
      <c r="AB65" s="111">
        <f t="shared" si="9"/>
        <v>504</v>
      </c>
    </row>
    <row r="66" spans="1:62" x14ac:dyDescent="0.3">
      <c r="B66" s="88" t="s">
        <v>318</v>
      </c>
      <c r="C66" s="91"/>
      <c r="D66" s="91">
        <v>710</v>
      </c>
      <c r="E66" s="91">
        <v>1779</v>
      </c>
      <c r="F66" s="91">
        <v>1178</v>
      </c>
      <c r="G66" s="91">
        <v>461</v>
      </c>
      <c r="H66" s="91">
        <v>578</v>
      </c>
      <c r="I66" s="91">
        <v>696</v>
      </c>
      <c r="J66" s="91">
        <v>1263</v>
      </c>
      <c r="K66" s="91">
        <v>1715</v>
      </c>
      <c r="L66" s="91">
        <v>1100</v>
      </c>
      <c r="M66" s="91">
        <v>9480</v>
      </c>
      <c r="Q66" s="113" t="s">
        <v>312</v>
      </c>
      <c r="R66" s="114">
        <f t="shared" si="9"/>
        <v>0</v>
      </c>
      <c r="S66" s="114">
        <f t="shared" si="9"/>
        <v>643</v>
      </c>
      <c r="T66" s="114">
        <f t="shared" si="9"/>
        <v>385</v>
      </c>
      <c r="U66" s="114">
        <f t="shared" si="9"/>
        <v>60</v>
      </c>
      <c r="V66" s="114">
        <f t="shared" si="9"/>
        <v>8</v>
      </c>
      <c r="W66" s="114">
        <f t="shared" si="9"/>
        <v>3</v>
      </c>
      <c r="X66" s="114">
        <f t="shared" si="9"/>
        <v>10</v>
      </c>
      <c r="Y66" s="114">
        <f t="shared" si="9"/>
        <v>53</v>
      </c>
      <c r="Z66" s="114">
        <f t="shared" si="9"/>
        <v>302</v>
      </c>
      <c r="AA66" s="114">
        <f t="shared" si="9"/>
        <v>524</v>
      </c>
      <c r="AB66" s="115">
        <f t="shared" si="9"/>
        <v>1988</v>
      </c>
      <c r="AY66" s="88" t="s">
        <v>278</v>
      </c>
    </row>
    <row r="67" spans="1:62" ht="15" customHeight="1" x14ac:dyDescent="0.3">
      <c r="B67" s="88" t="s">
        <v>320</v>
      </c>
      <c r="C67" s="91"/>
      <c r="D67" s="91">
        <v>1243</v>
      </c>
      <c r="E67" s="91">
        <v>2626</v>
      </c>
      <c r="F67" s="91">
        <v>1197</v>
      </c>
      <c r="G67" s="91">
        <v>365</v>
      </c>
      <c r="H67" s="91">
        <v>292</v>
      </c>
      <c r="I67" s="91">
        <v>470</v>
      </c>
      <c r="J67" s="91">
        <v>1607</v>
      </c>
      <c r="K67" s="91">
        <v>3109</v>
      </c>
      <c r="L67" s="91">
        <v>1962</v>
      </c>
      <c r="M67" s="91">
        <v>12871</v>
      </c>
      <c r="Q67" s="116" t="s">
        <v>314</v>
      </c>
      <c r="R67" s="117">
        <f t="shared" si="9"/>
        <v>0</v>
      </c>
      <c r="S67" s="117">
        <f t="shared" si="9"/>
        <v>163</v>
      </c>
      <c r="T67" s="117">
        <f t="shared" si="9"/>
        <v>283</v>
      </c>
      <c r="U67" s="117">
        <f t="shared" si="9"/>
        <v>134</v>
      </c>
      <c r="V67" s="117">
        <f t="shared" si="9"/>
        <v>20</v>
      </c>
      <c r="W67" s="117">
        <f t="shared" si="9"/>
        <v>11</v>
      </c>
      <c r="X67" s="117">
        <f t="shared" si="9"/>
        <v>26</v>
      </c>
      <c r="Y67" s="117">
        <f t="shared" si="9"/>
        <v>77</v>
      </c>
      <c r="Z67" s="117">
        <f t="shared" si="9"/>
        <v>228</v>
      </c>
      <c r="AA67" s="117">
        <f t="shared" si="9"/>
        <v>232</v>
      </c>
      <c r="AB67" s="118">
        <f t="shared" si="9"/>
        <v>1174</v>
      </c>
      <c r="AY67" s="128" t="s">
        <v>325</v>
      </c>
      <c r="AZ67" s="516" t="s">
        <v>287</v>
      </c>
      <c r="BA67" s="517"/>
      <c r="BB67" s="517"/>
      <c r="BC67" s="517"/>
      <c r="BD67" s="517"/>
      <c r="BE67" s="517"/>
      <c r="BF67" s="517"/>
      <c r="BG67" s="517"/>
      <c r="BH67" s="517"/>
      <c r="BI67" s="517"/>
      <c r="BJ67" s="518" t="s">
        <v>168</v>
      </c>
    </row>
    <row r="68" spans="1:62" x14ac:dyDescent="0.3">
      <c r="B68" s="88" t="s">
        <v>322</v>
      </c>
      <c r="C68" s="91"/>
      <c r="D68" s="91">
        <v>2724</v>
      </c>
      <c r="E68" s="91">
        <v>2174</v>
      </c>
      <c r="F68" s="91">
        <v>617</v>
      </c>
      <c r="G68" s="91">
        <v>162</v>
      </c>
      <c r="H68" s="91">
        <v>123</v>
      </c>
      <c r="I68" s="91">
        <v>206</v>
      </c>
      <c r="J68" s="91">
        <v>752</v>
      </c>
      <c r="K68" s="91">
        <v>3581</v>
      </c>
      <c r="L68" s="91">
        <v>5720</v>
      </c>
      <c r="M68" s="91">
        <v>16059</v>
      </c>
      <c r="Q68" s="113" t="s">
        <v>316</v>
      </c>
      <c r="R68" s="114">
        <f t="shared" si="9"/>
        <v>0</v>
      </c>
      <c r="S68" s="114">
        <f t="shared" si="9"/>
        <v>104</v>
      </c>
      <c r="T68" s="114">
        <f t="shared" si="9"/>
        <v>147</v>
      </c>
      <c r="U68" s="114">
        <f t="shared" si="9"/>
        <v>113</v>
      </c>
      <c r="V68" s="114">
        <f t="shared" si="9"/>
        <v>57</v>
      </c>
      <c r="W68" s="114">
        <f t="shared" si="9"/>
        <v>47</v>
      </c>
      <c r="X68" s="114">
        <f t="shared" si="9"/>
        <v>35</v>
      </c>
      <c r="Y68" s="114">
        <f t="shared" si="9"/>
        <v>80</v>
      </c>
      <c r="Z68" s="114">
        <f t="shared" si="9"/>
        <v>132</v>
      </c>
      <c r="AA68" s="114">
        <f t="shared" si="9"/>
        <v>120</v>
      </c>
      <c r="AB68" s="115">
        <f t="shared" si="9"/>
        <v>835</v>
      </c>
      <c r="AY68" s="129"/>
      <c r="AZ68" s="108" t="s">
        <v>301</v>
      </c>
      <c r="BA68" s="108" t="s">
        <v>302</v>
      </c>
      <c r="BB68" s="108" t="s">
        <v>303</v>
      </c>
      <c r="BC68" s="108" t="s">
        <v>304</v>
      </c>
      <c r="BD68" s="108" t="s">
        <v>305</v>
      </c>
      <c r="BE68" s="108" t="s">
        <v>306</v>
      </c>
      <c r="BF68" s="108" t="s">
        <v>307</v>
      </c>
      <c r="BG68" s="108" t="s">
        <v>308</v>
      </c>
      <c r="BH68" s="108" t="s">
        <v>309</v>
      </c>
      <c r="BI68" s="108" t="s">
        <v>310</v>
      </c>
      <c r="BJ68" s="519"/>
    </row>
    <row r="69" spans="1:62" x14ac:dyDescent="0.3">
      <c r="A69" s="88" t="s">
        <v>153</v>
      </c>
      <c r="B69" s="88" t="s">
        <v>291</v>
      </c>
      <c r="C69" s="91">
        <v>8517</v>
      </c>
      <c r="D69" s="91">
        <v>16</v>
      </c>
      <c r="E69" s="91">
        <v>15</v>
      </c>
      <c r="F69" s="91">
        <v>5</v>
      </c>
      <c r="G69" s="91">
        <v>4</v>
      </c>
      <c r="H69" s="91">
        <v>80</v>
      </c>
      <c r="I69" s="91">
        <v>5</v>
      </c>
      <c r="J69" s="91">
        <v>7</v>
      </c>
      <c r="K69" s="91">
        <v>11</v>
      </c>
      <c r="L69" s="91">
        <v>37</v>
      </c>
      <c r="M69" s="91">
        <v>8697</v>
      </c>
      <c r="Q69" s="116" t="s">
        <v>306</v>
      </c>
      <c r="R69" s="117">
        <f t="shared" si="9"/>
        <v>0</v>
      </c>
      <c r="S69" s="117">
        <f t="shared" si="9"/>
        <v>261</v>
      </c>
      <c r="T69" s="117">
        <f t="shared" si="9"/>
        <v>338</v>
      </c>
      <c r="U69" s="117">
        <f t="shared" si="9"/>
        <v>145</v>
      </c>
      <c r="V69" s="117">
        <f t="shared" si="9"/>
        <v>77</v>
      </c>
      <c r="W69" s="117">
        <f t="shared" si="9"/>
        <v>217</v>
      </c>
      <c r="X69" s="117">
        <f t="shared" si="9"/>
        <v>55</v>
      </c>
      <c r="Y69" s="117">
        <f t="shared" si="9"/>
        <v>116</v>
      </c>
      <c r="Z69" s="117">
        <f t="shared" si="9"/>
        <v>353</v>
      </c>
      <c r="AA69" s="117">
        <f t="shared" si="9"/>
        <v>376</v>
      </c>
      <c r="AB69" s="118">
        <f t="shared" si="9"/>
        <v>1938</v>
      </c>
      <c r="AY69" s="109" t="s">
        <v>301</v>
      </c>
      <c r="AZ69" s="122">
        <f>R65</f>
        <v>473</v>
      </c>
      <c r="BA69" s="122">
        <f t="shared" ref="BA69:BJ77" si="10">S65</f>
        <v>3</v>
      </c>
      <c r="BB69" s="122">
        <f t="shared" si="10"/>
        <v>3</v>
      </c>
      <c r="BC69" s="122">
        <f t="shared" si="10"/>
        <v>0</v>
      </c>
      <c r="BD69" s="122">
        <f t="shared" si="10"/>
        <v>1</v>
      </c>
      <c r="BE69" s="122">
        <f t="shared" si="10"/>
        <v>7</v>
      </c>
      <c r="BF69" s="122">
        <f t="shared" si="10"/>
        <v>0</v>
      </c>
      <c r="BG69" s="122">
        <f t="shared" si="10"/>
        <v>1</v>
      </c>
      <c r="BH69" s="122">
        <f t="shared" si="10"/>
        <v>6</v>
      </c>
      <c r="BI69" s="122">
        <f t="shared" si="10"/>
        <v>10</v>
      </c>
      <c r="BJ69" s="122">
        <f t="shared" si="10"/>
        <v>504</v>
      </c>
    </row>
    <row r="70" spans="1:62" x14ac:dyDescent="0.3">
      <c r="B70" s="88" t="s">
        <v>311</v>
      </c>
      <c r="C70" s="91"/>
      <c r="D70" s="91">
        <v>3164</v>
      </c>
      <c r="E70" s="91">
        <v>1168</v>
      </c>
      <c r="F70" s="91">
        <v>157</v>
      </c>
      <c r="G70" s="91">
        <v>54</v>
      </c>
      <c r="H70" s="91">
        <v>38</v>
      </c>
      <c r="I70" s="91">
        <v>38</v>
      </c>
      <c r="J70" s="91">
        <v>139</v>
      </c>
      <c r="K70" s="91">
        <v>584</v>
      </c>
      <c r="L70" s="91">
        <v>1902</v>
      </c>
      <c r="M70" s="91">
        <v>7244</v>
      </c>
      <c r="Q70" s="113" t="s">
        <v>319</v>
      </c>
      <c r="R70" s="114">
        <f t="shared" si="9"/>
        <v>0</v>
      </c>
      <c r="S70" s="114">
        <f t="shared" si="9"/>
        <v>83</v>
      </c>
      <c r="T70" s="114">
        <f t="shared" si="9"/>
        <v>160</v>
      </c>
      <c r="U70" s="114">
        <f t="shared" si="9"/>
        <v>83</v>
      </c>
      <c r="V70" s="114">
        <f t="shared" si="9"/>
        <v>42</v>
      </c>
      <c r="W70" s="114">
        <f t="shared" si="9"/>
        <v>38</v>
      </c>
      <c r="X70" s="114">
        <f t="shared" si="9"/>
        <v>54</v>
      </c>
      <c r="Y70" s="114">
        <f t="shared" si="9"/>
        <v>82</v>
      </c>
      <c r="Z70" s="114">
        <f t="shared" si="9"/>
        <v>161</v>
      </c>
      <c r="AA70" s="114">
        <f t="shared" si="9"/>
        <v>141</v>
      </c>
      <c r="AB70" s="115">
        <f t="shared" si="9"/>
        <v>844</v>
      </c>
      <c r="AY70" s="113" t="s">
        <v>312</v>
      </c>
      <c r="AZ70" s="122">
        <f t="shared" ref="AZ70:AZ77" si="11">R66</f>
        <v>0</v>
      </c>
      <c r="BA70" s="122">
        <f t="shared" si="10"/>
        <v>643</v>
      </c>
      <c r="BB70" s="122">
        <f t="shared" si="10"/>
        <v>385</v>
      </c>
      <c r="BC70" s="122">
        <f t="shared" si="10"/>
        <v>60</v>
      </c>
      <c r="BD70" s="122">
        <f t="shared" si="10"/>
        <v>8</v>
      </c>
      <c r="BE70" s="122">
        <f t="shared" si="10"/>
        <v>3</v>
      </c>
      <c r="BF70" s="122">
        <f t="shared" si="10"/>
        <v>10</v>
      </c>
      <c r="BG70" s="122">
        <f t="shared" si="10"/>
        <v>53</v>
      </c>
      <c r="BH70" s="122">
        <f t="shared" si="10"/>
        <v>302</v>
      </c>
      <c r="BI70" s="122">
        <f t="shared" si="10"/>
        <v>524</v>
      </c>
      <c r="BJ70" s="122">
        <f t="shared" si="10"/>
        <v>1988</v>
      </c>
    </row>
    <row r="71" spans="1:62" x14ac:dyDescent="0.3">
      <c r="B71" s="88" t="s">
        <v>313</v>
      </c>
      <c r="C71" s="91"/>
      <c r="D71" s="91">
        <v>911</v>
      </c>
      <c r="E71" s="91">
        <v>1226</v>
      </c>
      <c r="F71" s="91">
        <v>490</v>
      </c>
      <c r="G71" s="91">
        <v>120</v>
      </c>
      <c r="H71" s="91">
        <v>92</v>
      </c>
      <c r="I71" s="91">
        <v>79</v>
      </c>
      <c r="J71" s="91">
        <v>228</v>
      </c>
      <c r="K71" s="91">
        <v>663</v>
      </c>
      <c r="L71" s="91">
        <v>823</v>
      </c>
      <c r="M71" s="91">
        <v>4632</v>
      </c>
      <c r="Q71" s="116" t="s">
        <v>321</v>
      </c>
      <c r="R71" s="117">
        <f t="shared" si="9"/>
        <v>0</v>
      </c>
      <c r="S71" s="117">
        <f t="shared" si="9"/>
        <v>169</v>
      </c>
      <c r="T71" s="117">
        <f t="shared" si="9"/>
        <v>242</v>
      </c>
      <c r="U71" s="117">
        <f t="shared" si="9"/>
        <v>92</v>
      </c>
      <c r="V71" s="117">
        <f t="shared" si="9"/>
        <v>33</v>
      </c>
      <c r="W71" s="117">
        <f t="shared" si="9"/>
        <v>16</v>
      </c>
      <c r="X71" s="117">
        <f t="shared" si="9"/>
        <v>31</v>
      </c>
      <c r="Y71" s="117">
        <f t="shared" si="9"/>
        <v>115</v>
      </c>
      <c r="Z71" s="117">
        <f t="shared" si="9"/>
        <v>304</v>
      </c>
      <c r="AA71" s="117">
        <f t="shared" si="9"/>
        <v>223</v>
      </c>
      <c r="AB71" s="118">
        <f t="shared" si="9"/>
        <v>1225</v>
      </c>
      <c r="AY71" s="116" t="s">
        <v>314</v>
      </c>
      <c r="AZ71" s="122">
        <f t="shared" si="11"/>
        <v>0</v>
      </c>
      <c r="BA71" s="122">
        <f t="shared" si="10"/>
        <v>163</v>
      </c>
      <c r="BB71" s="122">
        <f t="shared" si="10"/>
        <v>283</v>
      </c>
      <c r="BC71" s="122">
        <f t="shared" si="10"/>
        <v>134</v>
      </c>
      <c r="BD71" s="122">
        <f t="shared" si="10"/>
        <v>20</v>
      </c>
      <c r="BE71" s="122">
        <f t="shared" si="10"/>
        <v>11</v>
      </c>
      <c r="BF71" s="122">
        <f t="shared" si="10"/>
        <v>26</v>
      </c>
      <c r="BG71" s="122">
        <f t="shared" si="10"/>
        <v>77</v>
      </c>
      <c r="BH71" s="122">
        <f t="shared" si="10"/>
        <v>228</v>
      </c>
      <c r="BI71" s="122">
        <f t="shared" si="10"/>
        <v>232</v>
      </c>
      <c r="BJ71" s="122">
        <f t="shared" si="10"/>
        <v>1174</v>
      </c>
    </row>
    <row r="72" spans="1:62" x14ac:dyDescent="0.3">
      <c r="B72" s="88" t="s">
        <v>315</v>
      </c>
      <c r="C72" s="91"/>
      <c r="D72" s="91">
        <v>651</v>
      </c>
      <c r="E72" s="91">
        <v>736</v>
      </c>
      <c r="F72" s="91">
        <v>525</v>
      </c>
      <c r="G72" s="91">
        <v>334</v>
      </c>
      <c r="H72" s="91">
        <v>299</v>
      </c>
      <c r="I72" s="91">
        <v>155</v>
      </c>
      <c r="J72" s="91">
        <v>270</v>
      </c>
      <c r="K72" s="91">
        <v>567</v>
      </c>
      <c r="L72" s="91">
        <v>549</v>
      </c>
      <c r="M72" s="91">
        <v>4086</v>
      </c>
      <c r="Q72" s="113" t="s">
        <v>323</v>
      </c>
      <c r="R72" s="114">
        <f t="shared" si="9"/>
        <v>0</v>
      </c>
      <c r="S72" s="114">
        <f t="shared" si="9"/>
        <v>402</v>
      </c>
      <c r="T72" s="114">
        <f t="shared" si="9"/>
        <v>329</v>
      </c>
      <c r="U72" s="114">
        <f t="shared" si="9"/>
        <v>60</v>
      </c>
      <c r="V72" s="114">
        <f t="shared" si="9"/>
        <v>15</v>
      </c>
      <c r="W72" s="114">
        <f t="shared" si="9"/>
        <v>9</v>
      </c>
      <c r="X72" s="114">
        <f t="shared" si="9"/>
        <v>16</v>
      </c>
      <c r="Y72" s="114">
        <f t="shared" si="9"/>
        <v>108</v>
      </c>
      <c r="Z72" s="114">
        <f t="shared" si="9"/>
        <v>456</v>
      </c>
      <c r="AA72" s="114">
        <f t="shared" si="9"/>
        <v>961</v>
      </c>
      <c r="AB72" s="115">
        <f t="shared" si="9"/>
        <v>2356</v>
      </c>
      <c r="AY72" s="113" t="s">
        <v>316</v>
      </c>
      <c r="AZ72" s="122">
        <f t="shared" si="11"/>
        <v>0</v>
      </c>
      <c r="BA72" s="122">
        <f t="shared" si="10"/>
        <v>104</v>
      </c>
      <c r="BB72" s="122">
        <f t="shared" si="10"/>
        <v>147</v>
      </c>
      <c r="BC72" s="122">
        <f t="shared" si="10"/>
        <v>113</v>
      </c>
      <c r="BD72" s="122">
        <f t="shared" si="10"/>
        <v>57</v>
      </c>
      <c r="BE72" s="122">
        <f t="shared" si="10"/>
        <v>47</v>
      </c>
      <c r="BF72" s="122">
        <f t="shared" si="10"/>
        <v>35</v>
      </c>
      <c r="BG72" s="122">
        <f t="shared" si="10"/>
        <v>80</v>
      </c>
      <c r="BH72" s="122">
        <f t="shared" si="10"/>
        <v>132</v>
      </c>
      <c r="BI72" s="122">
        <f t="shared" si="10"/>
        <v>120</v>
      </c>
      <c r="BJ72" s="122">
        <f t="shared" si="10"/>
        <v>835</v>
      </c>
    </row>
    <row r="73" spans="1:62" x14ac:dyDescent="0.3">
      <c r="B73" s="88" t="s">
        <v>317</v>
      </c>
      <c r="C73" s="91"/>
      <c r="D73" s="91">
        <v>2826</v>
      </c>
      <c r="E73" s="91">
        <v>2972</v>
      </c>
      <c r="F73" s="91">
        <v>2096</v>
      </c>
      <c r="G73" s="91">
        <v>1977</v>
      </c>
      <c r="H73" s="91">
        <v>11051</v>
      </c>
      <c r="I73" s="91">
        <v>1353</v>
      </c>
      <c r="J73" s="91">
        <v>939</v>
      </c>
      <c r="K73" s="91">
        <v>1682</v>
      </c>
      <c r="L73" s="91">
        <v>2493</v>
      </c>
      <c r="M73" s="91">
        <v>27389</v>
      </c>
      <c r="Q73" s="119" t="s">
        <v>168</v>
      </c>
      <c r="R73" s="120">
        <f t="shared" ref="R73:AB73" si="12">SUM(R65:R72)</f>
        <v>473</v>
      </c>
      <c r="S73" s="120">
        <f t="shared" si="12"/>
        <v>1828</v>
      </c>
      <c r="T73" s="120">
        <f t="shared" si="12"/>
        <v>1887</v>
      </c>
      <c r="U73" s="120">
        <f t="shared" si="12"/>
        <v>687</v>
      </c>
      <c r="V73" s="120">
        <f t="shared" si="12"/>
        <v>253</v>
      </c>
      <c r="W73" s="120">
        <f t="shared" si="12"/>
        <v>348</v>
      </c>
      <c r="X73" s="120">
        <f t="shared" si="12"/>
        <v>227</v>
      </c>
      <c r="Y73" s="120">
        <f t="shared" si="12"/>
        <v>632</v>
      </c>
      <c r="Z73" s="120">
        <f t="shared" si="12"/>
        <v>1942</v>
      </c>
      <c r="AA73" s="120">
        <f t="shared" si="12"/>
        <v>2587</v>
      </c>
      <c r="AB73" s="120">
        <f t="shared" si="12"/>
        <v>10864</v>
      </c>
      <c r="AY73" s="116" t="s">
        <v>306</v>
      </c>
      <c r="AZ73" s="122">
        <f t="shared" si="11"/>
        <v>0</v>
      </c>
      <c r="BA73" s="122">
        <f t="shared" si="10"/>
        <v>261</v>
      </c>
      <c r="BB73" s="122">
        <f t="shared" si="10"/>
        <v>338</v>
      </c>
      <c r="BC73" s="122">
        <f t="shared" si="10"/>
        <v>145</v>
      </c>
      <c r="BD73" s="122">
        <f t="shared" si="10"/>
        <v>77</v>
      </c>
      <c r="BE73" s="122">
        <f t="shared" si="10"/>
        <v>217</v>
      </c>
      <c r="BF73" s="122">
        <f t="shared" si="10"/>
        <v>55</v>
      </c>
      <c r="BG73" s="122">
        <f t="shared" si="10"/>
        <v>116</v>
      </c>
      <c r="BH73" s="122">
        <f t="shared" si="10"/>
        <v>353</v>
      </c>
      <c r="BI73" s="122">
        <f t="shared" si="10"/>
        <v>376</v>
      </c>
      <c r="BJ73" s="122">
        <f t="shared" si="10"/>
        <v>1938</v>
      </c>
    </row>
    <row r="74" spans="1:62" x14ac:dyDescent="0.3">
      <c r="B74" s="88" t="s">
        <v>318</v>
      </c>
      <c r="C74" s="91"/>
      <c r="D74" s="91">
        <v>465</v>
      </c>
      <c r="E74" s="91">
        <v>563</v>
      </c>
      <c r="F74" s="91">
        <v>317</v>
      </c>
      <c r="G74" s="91">
        <v>162</v>
      </c>
      <c r="H74" s="91">
        <v>235</v>
      </c>
      <c r="I74" s="91">
        <v>247</v>
      </c>
      <c r="J74" s="91">
        <v>389</v>
      </c>
      <c r="K74" s="91">
        <v>616</v>
      </c>
      <c r="L74" s="91">
        <v>580</v>
      </c>
      <c r="M74" s="91">
        <v>3574</v>
      </c>
      <c r="AY74" s="113" t="s">
        <v>319</v>
      </c>
      <c r="AZ74" s="122">
        <f t="shared" si="11"/>
        <v>0</v>
      </c>
      <c r="BA74" s="122">
        <f t="shared" si="10"/>
        <v>83</v>
      </c>
      <c r="BB74" s="122">
        <f t="shared" si="10"/>
        <v>160</v>
      </c>
      <c r="BC74" s="122">
        <f t="shared" si="10"/>
        <v>83</v>
      </c>
      <c r="BD74" s="122">
        <f t="shared" si="10"/>
        <v>42</v>
      </c>
      <c r="BE74" s="122">
        <f t="shared" si="10"/>
        <v>38</v>
      </c>
      <c r="BF74" s="122">
        <f t="shared" si="10"/>
        <v>54</v>
      </c>
      <c r="BG74" s="122">
        <f t="shared" si="10"/>
        <v>82</v>
      </c>
      <c r="BH74" s="122">
        <f t="shared" si="10"/>
        <v>161</v>
      </c>
      <c r="BI74" s="122">
        <f t="shared" si="10"/>
        <v>141</v>
      </c>
      <c r="BJ74" s="122">
        <f t="shared" si="10"/>
        <v>844</v>
      </c>
    </row>
    <row r="75" spans="1:62" x14ac:dyDescent="0.3">
      <c r="B75" s="88" t="s">
        <v>320</v>
      </c>
      <c r="C75" s="91"/>
      <c r="D75" s="91">
        <v>676</v>
      </c>
      <c r="E75" s="91">
        <v>801</v>
      </c>
      <c r="F75" s="91">
        <v>257</v>
      </c>
      <c r="G75" s="91">
        <v>94</v>
      </c>
      <c r="H75" s="91">
        <v>78</v>
      </c>
      <c r="I75" s="91">
        <v>105</v>
      </c>
      <c r="J75" s="91">
        <v>444</v>
      </c>
      <c r="K75" s="91">
        <v>938</v>
      </c>
      <c r="L75" s="91">
        <v>954</v>
      </c>
      <c r="M75" s="91">
        <v>4347</v>
      </c>
      <c r="Q75" s="513" t="str">
        <f>CONCATENATE("2008 - Number of firms from  ",MID(A53,3,99))</f>
        <v>2008 - Number of firms from  indep 250+</v>
      </c>
      <c r="R75" s="513"/>
      <c r="S75" s="513"/>
      <c r="T75" s="513"/>
      <c r="U75" s="513"/>
      <c r="V75" s="513"/>
      <c r="W75" s="513"/>
      <c r="X75" s="513"/>
      <c r="Y75" s="513"/>
      <c r="Z75" s="513"/>
      <c r="AA75" s="513"/>
      <c r="AB75" s="513"/>
      <c r="AY75" s="116" t="s">
        <v>321</v>
      </c>
      <c r="AZ75" s="122">
        <f t="shared" si="11"/>
        <v>0</v>
      </c>
      <c r="BA75" s="122">
        <f t="shared" si="10"/>
        <v>169</v>
      </c>
      <c r="BB75" s="122">
        <f t="shared" si="10"/>
        <v>242</v>
      </c>
      <c r="BC75" s="122">
        <f t="shared" si="10"/>
        <v>92</v>
      </c>
      <c r="BD75" s="122">
        <f t="shared" si="10"/>
        <v>33</v>
      </c>
      <c r="BE75" s="122">
        <f t="shared" si="10"/>
        <v>16</v>
      </c>
      <c r="BF75" s="122">
        <f t="shared" si="10"/>
        <v>31</v>
      </c>
      <c r="BG75" s="122">
        <f t="shared" si="10"/>
        <v>115</v>
      </c>
      <c r="BH75" s="122">
        <f t="shared" si="10"/>
        <v>304</v>
      </c>
      <c r="BI75" s="122">
        <f t="shared" si="10"/>
        <v>223</v>
      </c>
      <c r="BJ75" s="122">
        <f t="shared" si="10"/>
        <v>1225</v>
      </c>
    </row>
    <row r="76" spans="1:62" x14ac:dyDescent="0.3">
      <c r="B76" s="88" t="s">
        <v>322</v>
      </c>
      <c r="C76" s="91"/>
      <c r="D76" s="91">
        <v>1783</v>
      </c>
      <c r="E76" s="91">
        <v>718</v>
      </c>
      <c r="F76" s="91">
        <v>155</v>
      </c>
      <c r="G76" s="91">
        <v>45</v>
      </c>
      <c r="H76" s="91">
        <v>42</v>
      </c>
      <c r="I76" s="91">
        <v>44</v>
      </c>
      <c r="J76" s="91">
        <v>192</v>
      </c>
      <c r="K76" s="91">
        <v>1103</v>
      </c>
      <c r="L76" s="91">
        <v>3388</v>
      </c>
      <c r="M76" s="91">
        <v>7470</v>
      </c>
      <c r="Q76" s="514" t="s">
        <v>286</v>
      </c>
      <c r="R76" s="516" t="s">
        <v>287</v>
      </c>
      <c r="S76" s="517"/>
      <c r="T76" s="517"/>
      <c r="U76" s="517"/>
      <c r="V76" s="517"/>
      <c r="W76" s="517"/>
      <c r="X76" s="517"/>
      <c r="Y76" s="517"/>
      <c r="Z76" s="517"/>
      <c r="AA76" s="517"/>
      <c r="AB76" s="518" t="s">
        <v>168</v>
      </c>
      <c r="AY76" s="113" t="s">
        <v>323</v>
      </c>
      <c r="AZ76" s="122">
        <f t="shared" si="11"/>
        <v>0</v>
      </c>
      <c r="BA76" s="122">
        <f t="shared" si="10"/>
        <v>402</v>
      </c>
      <c r="BB76" s="122">
        <f t="shared" si="10"/>
        <v>329</v>
      </c>
      <c r="BC76" s="122">
        <f t="shared" si="10"/>
        <v>60</v>
      </c>
      <c r="BD76" s="122">
        <f t="shared" si="10"/>
        <v>15</v>
      </c>
      <c r="BE76" s="122">
        <f t="shared" si="10"/>
        <v>9</v>
      </c>
      <c r="BF76" s="122">
        <f t="shared" si="10"/>
        <v>16</v>
      </c>
      <c r="BG76" s="122">
        <f t="shared" si="10"/>
        <v>108</v>
      </c>
      <c r="BH76" s="122">
        <f t="shared" si="10"/>
        <v>456</v>
      </c>
      <c r="BI76" s="122">
        <f t="shared" si="10"/>
        <v>961</v>
      </c>
      <c r="BJ76" s="122">
        <f t="shared" si="10"/>
        <v>2356</v>
      </c>
    </row>
    <row r="77" spans="1:62" x14ac:dyDescent="0.3">
      <c r="A77" s="88" t="s">
        <v>161</v>
      </c>
      <c r="B77" s="88" t="s">
        <v>291</v>
      </c>
      <c r="C77" s="91">
        <v>2674</v>
      </c>
      <c r="D77" s="91">
        <v>61</v>
      </c>
      <c r="E77" s="91">
        <v>10</v>
      </c>
      <c r="F77" s="91">
        <v>4</v>
      </c>
      <c r="G77" s="91"/>
      <c r="H77" s="91">
        <v>59</v>
      </c>
      <c r="I77" s="91">
        <v>3</v>
      </c>
      <c r="J77" s="91">
        <v>2</v>
      </c>
      <c r="K77" s="91">
        <v>8</v>
      </c>
      <c r="L77" s="91">
        <v>35</v>
      </c>
      <c r="M77" s="91">
        <v>2856</v>
      </c>
      <c r="Q77" s="515"/>
      <c r="R77" s="108" t="s">
        <v>301</v>
      </c>
      <c r="S77" s="108" t="s">
        <v>302</v>
      </c>
      <c r="T77" s="108" t="s">
        <v>303</v>
      </c>
      <c r="U77" s="108" t="s">
        <v>304</v>
      </c>
      <c r="V77" s="108" t="s">
        <v>305</v>
      </c>
      <c r="W77" s="108" t="s">
        <v>306</v>
      </c>
      <c r="X77" s="108" t="s">
        <v>307</v>
      </c>
      <c r="Y77" s="108" t="s">
        <v>308</v>
      </c>
      <c r="Z77" s="108" t="s">
        <v>309</v>
      </c>
      <c r="AA77" s="108" t="s">
        <v>310</v>
      </c>
      <c r="AB77" s="519"/>
      <c r="AC77" s="96"/>
      <c r="AY77" s="119" t="s">
        <v>168</v>
      </c>
      <c r="AZ77" s="122">
        <f t="shared" si="11"/>
        <v>473</v>
      </c>
      <c r="BA77" s="122">
        <f t="shared" si="10"/>
        <v>1828</v>
      </c>
      <c r="BB77" s="122">
        <f t="shared" si="10"/>
        <v>1887</v>
      </c>
      <c r="BC77" s="122">
        <f t="shared" si="10"/>
        <v>687</v>
      </c>
      <c r="BD77" s="122">
        <f t="shared" si="10"/>
        <v>253</v>
      </c>
      <c r="BE77" s="122">
        <f t="shared" si="10"/>
        <v>348</v>
      </c>
      <c r="BF77" s="122">
        <f t="shared" si="10"/>
        <v>227</v>
      </c>
      <c r="BG77" s="122">
        <f t="shared" si="10"/>
        <v>632</v>
      </c>
      <c r="BH77" s="122">
        <f t="shared" si="10"/>
        <v>1942</v>
      </c>
      <c r="BI77" s="122">
        <f t="shared" si="10"/>
        <v>2587</v>
      </c>
      <c r="BJ77" s="122">
        <f t="shared" si="10"/>
        <v>10864</v>
      </c>
    </row>
    <row r="78" spans="1:62" x14ac:dyDescent="0.3">
      <c r="B78" s="88" t="s">
        <v>311</v>
      </c>
      <c r="C78" s="91"/>
      <c r="D78" s="91">
        <v>4448</v>
      </c>
      <c r="E78" s="91">
        <v>663</v>
      </c>
      <c r="F78" s="91">
        <v>143</v>
      </c>
      <c r="G78" s="91">
        <v>37</v>
      </c>
      <c r="H78" s="91">
        <v>75</v>
      </c>
      <c r="I78" s="91">
        <v>35</v>
      </c>
      <c r="J78" s="91">
        <v>88</v>
      </c>
      <c r="K78" s="91">
        <v>405</v>
      </c>
      <c r="L78" s="91">
        <v>2386</v>
      </c>
      <c r="M78" s="91">
        <v>8280</v>
      </c>
      <c r="Q78" s="109" t="s">
        <v>301</v>
      </c>
      <c r="R78" s="110">
        <f t="shared" ref="R78:AB85" si="13">C53</f>
        <v>58</v>
      </c>
      <c r="S78" s="110">
        <f t="shared" si="13"/>
        <v>0</v>
      </c>
      <c r="T78" s="110">
        <f t="shared" si="13"/>
        <v>0</v>
      </c>
      <c r="U78" s="110">
        <f t="shared" si="13"/>
        <v>0</v>
      </c>
      <c r="V78" s="110">
        <f t="shared" si="13"/>
        <v>0</v>
      </c>
      <c r="W78" s="110">
        <f t="shared" si="13"/>
        <v>0</v>
      </c>
      <c r="X78" s="110">
        <f t="shared" si="13"/>
        <v>0</v>
      </c>
      <c r="Y78" s="110">
        <f t="shared" si="13"/>
        <v>0</v>
      </c>
      <c r="Z78" s="110">
        <f t="shared" si="13"/>
        <v>0</v>
      </c>
      <c r="AA78" s="110">
        <f t="shared" si="13"/>
        <v>1</v>
      </c>
      <c r="AB78" s="111">
        <f t="shared" si="13"/>
        <v>59</v>
      </c>
      <c r="AC78" s="96"/>
    </row>
    <row r="79" spans="1:62" x14ac:dyDescent="0.3">
      <c r="B79" s="88" t="s">
        <v>313</v>
      </c>
      <c r="C79" s="91"/>
      <c r="D79" s="91">
        <v>693</v>
      </c>
      <c r="E79" s="91">
        <v>493</v>
      </c>
      <c r="F79" s="91">
        <v>193</v>
      </c>
      <c r="G79" s="91">
        <v>75</v>
      </c>
      <c r="H79" s="91">
        <v>68</v>
      </c>
      <c r="I79" s="91">
        <v>39</v>
      </c>
      <c r="J79" s="91">
        <v>84</v>
      </c>
      <c r="K79" s="91">
        <v>189</v>
      </c>
      <c r="L79" s="91">
        <v>483</v>
      </c>
      <c r="M79" s="91">
        <v>2317</v>
      </c>
      <c r="Q79" s="113" t="s">
        <v>312</v>
      </c>
      <c r="R79" s="114">
        <f t="shared" si="13"/>
        <v>0</v>
      </c>
      <c r="S79" s="114">
        <f t="shared" si="13"/>
        <v>62</v>
      </c>
      <c r="T79" s="114">
        <f t="shared" si="13"/>
        <v>20</v>
      </c>
      <c r="U79" s="114">
        <f t="shared" si="13"/>
        <v>5</v>
      </c>
      <c r="V79" s="114">
        <f t="shared" si="13"/>
        <v>0</v>
      </c>
      <c r="W79" s="114">
        <f t="shared" si="13"/>
        <v>2</v>
      </c>
      <c r="X79" s="114">
        <f t="shared" si="13"/>
        <v>0</v>
      </c>
      <c r="Y79" s="114">
        <f t="shared" si="13"/>
        <v>1</v>
      </c>
      <c r="Z79" s="114">
        <f t="shared" si="13"/>
        <v>18</v>
      </c>
      <c r="AA79" s="114">
        <f t="shared" si="13"/>
        <v>48</v>
      </c>
      <c r="AB79" s="115">
        <f t="shared" si="13"/>
        <v>156</v>
      </c>
      <c r="AY79" s="88" t="s">
        <v>279</v>
      </c>
    </row>
    <row r="80" spans="1:62" ht="15" customHeight="1" x14ac:dyDescent="0.3">
      <c r="B80" s="88" t="s">
        <v>315</v>
      </c>
      <c r="C80" s="91"/>
      <c r="D80" s="91">
        <v>526</v>
      </c>
      <c r="E80" s="91">
        <v>243</v>
      </c>
      <c r="F80" s="91">
        <v>160</v>
      </c>
      <c r="G80" s="91">
        <v>107</v>
      </c>
      <c r="H80" s="91">
        <v>142</v>
      </c>
      <c r="I80" s="91">
        <v>42</v>
      </c>
      <c r="J80" s="91">
        <v>90</v>
      </c>
      <c r="K80" s="91">
        <v>130</v>
      </c>
      <c r="L80" s="91">
        <v>364</v>
      </c>
      <c r="M80" s="91">
        <v>1804</v>
      </c>
      <c r="Q80" s="116" t="s">
        <v>314</v>
      </c>
      <c r="R80" s="117">
        <f t="shared" si="13"/>
        <v>0</v>
      </c>
      <c r="S80" s="117">
        <f t="shared" si="13"/>
        <v>8</v>
      </c>
      <c r="T80" s="117">
        <f t="shared" si="13"/>
        <v>20</v>
      </c>
      <c r="U80" s="117">
        <f t="shared" si="13"/>
        <v>5</v>
      </c>
      <c r="V80" s="117">
        <f t="shared" si="13"/>
        <v>4</v>
      </c>
      <c r="W80" s="117">
        <f t="shared" si="13"/>
        <v>3</v>
      </c>
      <c r="X80" s="117">
        <f t="shared" si="13"/>
        <v>2</v>
      </c>
      <c r="Y80" s="117">
        <f t="shared" si="13"/>
        <v>11</v>
      </c>
      <c r="Z80" s="117">
        <f t="shared" si="13"/>
        <v>14</v>
      </c>
      <c r="AA80" s="117">
        <f t="shared" si="13"/>
        <v>12</v>
      </c>
      <c r="AB80" s="118">
        <f t="shared" si="13"/>
        <v>79</v>
      </c>
      <c r="AY80" s="128" t="s">
        <v>325</v>
      </c>
      <c r="AZ80" s="516" t="s">
        <v>287</v>
      </c>
      <c r="BA80" s="517"/>
      <c r="BB80" s="517"/>
      <c r="BC80" s="517"/>
      <c r="BD80" s="517"/>
      <c r="BE80" s="517"/>
      <c r="BF80" s="517"/>
      <c r="BG80" s="517"/>
      <c r="BH80" s="517"/>
      <c r="BI80" s="517"/>
      <c r="BJ80" s="518" t="s">
        <v>168</v>
      </c>
    </row>
    <row r="81" spans="1:62" x14ac:dyDescent="0.3">
      <c r="B81" s="88" t="s">
        <v>317</v>
      </c>
      <c r="C81" s="91"/>
      <c r="D81" s="91">
        <v>5000</v>
      </c>
      <c r="E81" s="91">
        <v>2361</v>
      </c>
      <c r="F81" s="91">
        <v>1268</v>
      </c>
      <c r="G81" s="91">
        <v>762</v>
      </c>
      <c r="H81" s="91">
        <v>7647</v>
      </c>
      <c r="I81" s="91">
        <v>290</v>
      </c>
      <c r="J81" s="91">
        <v>569</v>
      </c>
      <c r="K81" s="91">
        <v>1144</v>
      </c>
      <c r="L81" s="91">
        <v>3307</v>
      </c>
      <c r="M81" s="91">
        <v>22348</v>
      </c>
      <c r="Q81" s="113" t="s">
        <v>316</v>
      </c>
      <c r="R81" s="114">
        <f t="shared" si="13"/>
        <v>0</v>
      </c>
      <c r="S81" s="114">
        <f t="shared" si="13"/>
        <v>10</v>
      </c>
      <c r="T81" s="114">
        <f t="shared" si="13"/>
        <v>8</v>
      </c>
      <c r="U81" s="114">
        <f t="shared" si="13"/>
        <v>12</v>
      </c>
      <c r="V81" s="114">
        <f t="shared" si="13"/>
        <v>14</v>
      </c>
      <c r="W81" s="114">
        <f t="shared" si="13"/>
        <v>5</v>
      </c>
      <c r="X81" s="114">
        <f t="shared" si="13"/>
        <v>2</v>
      </c>
      <c r="Y81" s="114">
        <f t="shared" si="13"/>
        <v>4</v>
      </c>
      <c r="Z81" s="114">
        <f t="shared" si="13"/>
        <v>9</v>
      </c>
      <c r="AA81" s="114">
        <f t="shared" si="13"/>
        <v>10</v>
      </c>
      <c r="AB81" s="115">
        <f t="shared" si="13"/>
        <v>74</v>
      </c>
      <c r="AY81" s="129"/>
      <c r="AZ81" s="108" t="s">
        <v>301</v>
      </c>
      <c r="BA81" s="108" t="s">
        <v>302</v>
      </c>
      <c r="BB81" s="108" t="s">
        <v>303</v>
      </c>
      <c r="BC81" s="108" t="s">
        <v>304</v>
      </c>
      <c r="BD81" s="108" t="s">
        <v>305</v>
      </c>
      <c r="BE81" s="108" t="s">
        <v>306</v>
      </c>
      <c r="BF81" s="108" t="s">
        <v>307</v>
      </c>
      <c r="BG81" s="108" t="s">
        <v>308</v>
      </c>
      <c r="BH81" s="108" t="s">
        <v>309</v>
      </c>
      <c r="BI81" s="108" t="s">
        <v>310</v>
      </c>
      <c r="BJ81" s="519"/>
    </row>
    <row r="82" spans="1:62" x14ac:dyDescent="0.3">
      <c r="B82" s="88" t="s">
        <v>318</v>
      </c>
      <c r="C82" s="91"/>
      <c r="D82" s="91">
        <v>327</v>
      </c>
      <c r="E82" s="91">
        <v>164</v>
      </c>
      <c r="F82" s="91">
        <v>82</v>
      </c>
      <c r="G82" s="91">
        <v>34</v>
      </c>
      <c r="H82" s="91">
        <v>60</v>
      </c>
      <c r="I82" s="91">
        <v>57</v>
      </c>
      <c r="J82" s="91">
        <v>85</v>
      </c>
      <c r="K82" s="91">
        <v>144</v>
      </c>
      <c r="L82" s="91">
        <v>367</v>
      </c>
      <c r="M82" s="91">
        <v>1320</v>
      </c>
      <c r="Q82" s="116" t="s">
        <v>306</v>
      </c>
      <c r="R82" s="117">
        <f t="shared" si="13"/>
        <v>0</v>
      </c>
      <c r="S82" s="117">
        <f t="shared" si="13"/>
        <v>18</v>
      </c>
      <c r="T82" s="117">
        <f t="shared" si="13"/>
        <v>17</v>
      </c>
      <c r="U82" s="117">
        <f t="shared" si="13"/>
        <v>15</v>
      </c>
      <c r="V82" s="117">
        <f t="shared" si="13"/>
        <v>14</v>
      </c>
      <c r="W82" s="117">
        <f t="shared" si="13"/>
        <v>28</v>
      </c>
      <c r="X82" s="117">
        <f t="shared" si="13"/>
        <v>10</v>
      </c>
      <c r="Y82" s="117">
        <f t="shared" si="13"/>
        <v>11</v>
      </c>
      <c r="Z82" s="117">
        <f t="shared" si="13"/>
        <v>15</v>
      </c>
      <c r="AA82" s="117">
        <f t="shared" si="13"/>
        <v>28</v>
      </c>
      <c r="AB82" s="118">
        <f t="shared" si="13"/>
        <v>156</v>
      </c>
      <c r="AY82" s="109" t="s">
        <v>301</v>
      </c>
      <c r="AZ82" s="123">
        <f>R78</f>
        <v>58</v>
      </c>
      <c r="BA82" s="123">
        <f t="shared" ref="BA82:BJ90" si="14">S78</f>
        <v>0</v>
      </c>
      <c r="BB82" s="123">
        <f t="shared" si="14"/>
        <v>0</v>
      </c>
      <c r="BC82" s="123">
        <f t="shared" si="14"/>
        <v>0</v>
      </c>
      <c r="BD82" s="123">
        <f t="shared" si="14"/>
        <v>0</v>
      </c>
      <c r="BE82" s="123">
        <f t="shared" si="14"/>
        <v>0</v>
      </c>
      <c r="BF82" s="123">
        <f t="shared" si="14"/>
        <v>0</v>
      </c>
      <c r="BG82" s="123">
        <f t="shared" si="14"/>
        <v>0</v>
      </c>
      <c r="BH82" s="123">
        <f t="shared" si="14"/>
        <v>0</v>
      </c>
      <c r="BI82" s="123">
        <f t="shared" si="14"/>
        <v>1</v>
      </c>
      <c r="BJ82" s="123">
        <f t="shared" si="14"/>
        <v>59</v>
      </c>
    </row>
    <row r="83" spans="1:62" x14ac:dyDescent="0.3">
      <c r="B83" s="88" t="s">
        <v>320</v>
      </c>
      <c r="C83" s="91"/>
      <c r="D83" s="91">
        <v>513</v>
      </c>
      <c r="E83" s="91">
        <v>301</v>
      </c>
      <c r="F83" s="91">
        <v>106</v>
      </c>
      <c r="G83" s="91">
        <v>38</v>
      </c>
      <c r="H83" s="91">
        <v>34</v>
      </c>
      <c r="I83" s="91">
        <v>35</v>
      </c>
      <c r="J83" s="91">
        <v>141</v>
      </c>
      <c r="K83" s="91">
        <v>290</v>
      </c>
      <c r="L83" s="91">
        <v>497</v>
      </c>
      <c r="M83" s="91">
        <v>1955</v>
      </c>
      <c r="Q83" s="113" t="s">
        <v>319</v>
      </c>
      <c r="R83" s="114">
        <f t="shared" si="13"/>
        <v>0</v>
      </c>
      <c r="S83" s="114">
        <f t="shared" si="13"/>
        <v>2</v>
      </c>
      <c r="T83" s="114">
        <f t="shared" si="13"/>
        <v>2</v>
      </c>
      <c r="U83" s="114">
        <f t="shared" si="13"/>
        <v>15</v>
      </c>
      <c r="V83" s="114">
        <f t="shared" si="13"/>
        <v>3</v>
      </c>
      <c r="W83" s="114">
        <f t="shared" si="13"/>
        <v>6</v>
      </c>
      <c r="X83" s="114">
        <f t="shared" si="13"/>
        <v>10</v>
      </c>
      <c r="Y83" s="114">
        <f t="shared" si="13"/>
        <v>15</v>
      </c>
      <c r="Z83" s="114">
        <f t="shared" si="13"/>
        <v>10</v>
      </c>
      <c r="AA83" s="114">
        <f t="shared" si="13"/>
        <v>7</v>
      </c>
      <c r="AB83" s="115">
        <f t="shared" si="13"/>
        <v>70</v>
      </c>
      <c r="AY83" s="113" t="s">
        <v>312</v>
      </c>
      <c r="AZ83" s="123">
        <f t="shared" ref="AZ83:AZ90" si="15">R79</f>
        <v>0</v>
      </c>
      <c r="BA83" s="123">
        <f t="shared" si="14"/>
        <v>62</v>
      </c>
      <c r="BB83" s="123">
        <f t="shared" si="14"/>
        <v>20</v>
      </c>
      <c r="BC83" s="123">
        <f t="shared" si="14"/>
        <v>5</v>
      </c>
      <c r="BD83" s="123">
        <f t="shared" si="14"/>
        <v>0</v>
      </c>
      <c r="BE83" s="123">
        <f t="shared" si="14"/>
        <v>2</v>
      </c>
      <c r="BF83" s="123">
        <f t="shared" si="14"/>
        <v>0</v>
      </c>
      <c r="BG83" s="123">
        <f t="shared" si="14"/>
        <v>1</v>
      </c>
      <c r="BH83" s="123">
        <f t="shared" si="14"/>
        <v>18</v>
      </c>
      <c r="BI83" s="123">
        <f t="shared" si="14"/>
        <v>48</v>
      </c>
      <c r="BJ83" s="123">
        <f t="shared" si="14"/>
        <v>156</v>
      </c>
    </row>
    <row r="84" spans="1:62" x14ac:dyDescent="0.3">
      <c r="B84" s="88" t="s">
        <v>322</v>
      </c>
      <c r="C84" s="91"/>
      <c r="D84" s="91">
        <v>2844</v>
      </c>
      <c r="E84" s="91">
        <v>679</v>
      </c>
      <c r="F84" s="91">
        <v>166</v>
      </c>
      <c r="G84" s="91">
        <v>53</v>
      </c>
      <c r="H84" s="91">
        <v>52</v>
      </c>
      <c r="I84" s="91">
        <v>54</v>
      </c>
      <c r="J84" s="91">
        <v>177</v>
      </c>
      <c r="K84" s="91">
        <v>940</v>
      </c>
      <c r="L84" s="91">
        <v>4297</v>
      </c>
      <c r="M84" s="91">
        <v>9262</v>
      </c>
      <c r="Q84" s="116" t="s">
        <v>321</v>
      </c>
      <c r="R84" s="117">
        <f t="shared" si="13"/>
        <v>0</v>
      </c>
      <c r="S84" s="117">
        <f t="shared" si="13"/>
        <v>18</v>
      </c>
      <c r="T84" s="117">
        <f t="shared" si="13"/>
        <v>16</v>
      </c>
      <c r="U84" s="117">
        <f t="shared" si="13"/>
        <v>2</v>
      </c>
      <c r="V84" s="117">
        <f t="shared" si="13"/>
        <v>2</v>
      </c>
      <c r="W84" s="117">
        <f t="shared" si="13"/>
        <v>3</v>
      </c>
      <c r="X84" s="117">
        <f t="shared" si="13"/>
        <v>4</v>
      </c>
      <c r="Y84" s="117">
        <f t="shared" si="13"/>
        <v>10</v>
      </c>
      <c r="Z84" s="117">
        <f t="shared" si="13"/>
        <v>16</v>
      </c>
      <c r="AA84" s="117">
        <f t="shared" si="13"/>
        <v>18</v>
      </c>
      <c r="AB84" s="118">
        <f t="shared" si="13"/>
        <v>89</v>
      </c>
      <c r="AY84" s="116" t="s">
        <v>314</v>
      </c>
      <c r="AZ84" s="123">
        <f t="shared" si="15"/>
        <v>0</v>
      </c>
      <c r="BA84" s="123">
        <f t="shared" si="14"/>
        <v>8</v>
      </c>
      <c r="BB84" s="123">
        <f t="shared" si="14"/>
        <v>20</v>
      </c>
      <c r="BC84" s="123">
        <f t="shared" si="14"/>
        <v>5</v>
      </c>
      <c r="BD84" s="123">
        <f t="shared" si="14"/>
        <v>4</v>
      </c>
      <c r="BE84" s="123">
        <f t="shared" si="14"/>
        <v>3</v>
      </c>
      <c r="BF84" s="123">
        <f t="shared" si="14"/>
        <v>2</v>
      </c>
      <c r="BG84" s="123">
        <f t="shared" si="14"/>
        <v>11</v>
      </c>
      <c r="BH84" s="123">
        <f t="shared" si="14"/>
        <v>14</v>
      </c>
      <c r="BI84" s="123">
        <f t="shared" si="14"/>
        <v>12</v>
      </c>
      <c r="BJ84" s="123">
        <f t="shared" si="14"/>
        <v>79</v>
      </c>
    </row>
    <row r="85" spans="1:62" x14ac:dyDescent="0.3">
      <c r="A85" s="88" t="s">
        <v>136</v>
      </c>
      <c r="C85" s="91">
        <v>201626</v>
      </c>
      <c r="D85" s="91">
        <v>64111</v>
      </c>
      <c r="E85" s="91">
        <v>146085</v>
      </c>
      <c r="F85" s="91">
        <v>173022</v>
      </c>
      <c r="G85" s="91">
        <v>116369</v>
      </c>
      <c r="H85" s="91">
        <v>225553</v>
      </c>
      <c r="I85" s="91">
        <v>105581</v>
      </c>
      <c r="J85" s="91">
        <v>153498</v>
      </c>
      <c r="K85" s="91">
        <v>137468</v>
      </c>
      <c r="L85" s="91">
        <v>75062</v>
      </c>
      <c r="M85" s="91">
        <v>1398375</v>
      </c>
      <c r="Q85" s="113" t="s">
        <v>323</v>
      </c>
      <c r="R85" s="114">
        <f t="shared" si="13"/>
        <v>0</v>
      </c>
      <c r="S85" s="114">
        <f t="shared" si="13"/>
        <v>49</v>
      </c>
      <c r="T85" s="114">
        <f t="shared" si="13"/>
        <v>12</v>
      </c>
      <c r="U85" s="114">
        <f t="shared" si="13"/>
        <v>3</v>
      </c>
      <c r="V85" s="114">
        <f t="shared" si="13"/>
        <v>0</v>
      </c>
      <c r="W85" s="114">
        <f t="shared" si="13"/>
        <v>0</v>
      </c>
      <c r="X85" s="114">
        <f t="shared" si="13"/>
        <v>2</v>
      </c>
      <c r="Y85" s="114">
        <f t="shared" si="13"/>
        <v>2</v>
      </c>
      <c r="Z85" s="114">
        <f t="shared" si="13"/>
        <v>32</v>
      </c>
      <c r="AA85" s="114">
        <f t="shared" si="13"/>
        <v>112</v>
      </c>
      <c r="AB85" s="115">
        <f t="shared" si="13"/>
        <v>212</v>
      </c>
      <c r="AY85" s="113" t="s">
        <v>316</v>
      </c>
      <c r="AZ85" s="123">
        <f t="shared" si="15"/>
        <v>0</v>
      </c>
      <c r="BA85" s="123">
        <f t="shared" si="14"/>
        <v>10</v>
      </c>
      <c r="BB85" s="123">
        <f t="shared" si="14"/>
        <v>8</v>
      </c>
      <c r="BC85" s="123">
        <f t="shared" si="14"/>
        <v>12</v>
      </c>
      <c r="BD85" s="123">
        <f t="shared" si="14"/>
        <v>14</v>
      </c>
      <c r="BE85" s="123">
        <f t="shared" si="14"/>
        <v>5</v>
      </c>
      <c r="BF85" s="123">
        <f t="shared" si="14"/>
        <v>2</v>
      </c>
      <c r="BG85" s="123">
        <f t="shared" si="14"/>
        <v>4</v>
      </c>
      <c r="BH85" s="123">
        <f t="shared" si="14"/>
        <v>9</v>
      </c>
      <c r="BI85" s="123">
        <f t="shared" si="14"/>
        <v>10</v>
      </c>
      <c r="BJ85" s="123">
        <f t="shared" si="14"/>
        <v>74</v>
      </c>
    </row>
    <row r="86" spans="1:62" x14ac:dyDescent="0.3">
      <c r="Q86" s="119" t="s">
        <v>168</v>
      </c>
      <c r="R86" s="120">
        <f t="shared" ref="R86:AB86" si="16">SUM(R78:R85)</f>
        <v>58</v>
      </c>
      <c r="S86" s="120">
        <f t="shared" si="16"/>
        <v>167</v>
      </c>
      <c r="T86" s="120">
        <f t="shared" si="16"/>
        <v>95</v>
      </c>
      <c r="U86" s="120">
        <f t="shared" si="16"/>
        <v>57</v>
      </c>
      <c r="V86" s="120">
        <f t="shared" si="16"/>
        <v>37</v>
      </c>
      <c r="W86" s="120">
        <f t="shared" si="16"/>
        <v>47</v>
      </c>
      <c r="X86" s="120">
        <f t="shared" si="16"/>
        <v>30</v>
      </c>
      <c r="Y86" s="120">
        <f t="shared" si="16"/>
        <v>54</v>
      </c>
      <c r="Z86" s="120">
        <f t="shared" si="16"/>
        <v>114</v>
      </c>
      <c r="AA86" s="120">
        <f t="shared" si="16"/>
        <v>236</v>
      </c>
      <c r="AB86" s="120">
        <f t="shared" si="16"/>
        <v>895</v>
      </c>
      <c r="AY86" s="116" t="s">
        <v>306</v>
      </c>
      <c r="AZ86" s="123">
        <f t="shared" si="15"/>
        <v>0</v>
      </c>
      <c r="BA86" s="123">
        <f t="shared" si="14"/>
        <v>18</v>
      </c>
      <c r="BB86" s="123">
        <f t="shared" si="14"/>
        <v>17</v>
      </c>
      <c r="BC86" s="123">
        <f t="shared" si="14"/>
        <v>15</v>
      </c>
      <c r="BD86" s="123">
        <f t="shared" si="14"/>
        <v>14</v>
      </c>
      <c r="BE86" s="123">
        <f t="shared" si="14"/>
        <v>28</v>
      </c>
      <c r="BF86" s="123">
        <f t="shared" si="14"/>
        <v>10</v>
      </c>
      <c r="BG86" s="123">
        <f t="shared" si="14"/>
        <v>11</v>
      </c>
      <c r="BH86" s="123">
        <f t="shared" si="14"/>
        <v>15</v>
      </c>
      <c r="BI86" s="123">
        <f t="shared" si="14"/>
        <v>28</v>
      </c>
      <c r="BJ86" s="123">
        <f t="shared" si="14"/>
        <v>156</v>
      </c>
    </row>
    <row r="87" spans="1:62" x14ac:dyDescent="0.3">
      <c r="AY87" s="113" t="s">
        <v>319</v>
      </c>
      <c r="AZ87" s="123">
        <f t="shared" si="15"/>
        <v>0</v>
      </c>
      <c r="BA87" s="123">
        <f t="shared" si="14"/>
        <v>2</v>
      </c>
      <c r="BB87" s="123">
        <f t="shared" si="14"/>
        <v>2</v>
      </c>
      <c r="BC87" s="123">
        <f t="shared" si="14"/>
        <v>15</v>
      </c>
      <c r="BD87" s="123">
        <f t="shared" si="14"/>
        <v>3</v>
      </c>
      <c r="BE87" s="123">
        <f t="shared" si="14"/>
        <v>6</v>
      </c>
      <c r="BF87" s="123">
        <f t="shared" si="14"/>
        <v>10</v>
      </c>
      <c r="BG87" s="123">
        <f t="shared" si="14"/>
        <v>15</v>
      </c>
      <c r="BH87" s="123">
        <f t="shared" si="14"/>
        <v>10</v>
      </c>
      <c r="BI87" s="123">
        <f t="shared" si="14"/>
        <v>7</v>
      </c>
      <c r="BJ87" s="123">
        <f t="shared" si="14"/>
        <v>70</v>
      </c>
    </row>
    <row r="88" spans="1:62" x14ac:dyDescent="0.3">
      <c r="Q88" s="513" t="str">
        <f>CONCATENATE("2008 - Number of firms from  ",MID(A61,3,99))</f>
        <v>2008 - Number of firms from  group simple</v>
      </c>
      <c r="R88" s="513"/>
      <c r="S88" s="513"/>
      <c r="T88" s="513"/>
      <c r="U88" s="513"/>
      <c r="V88" s="513"/>
      <c r="W88" s="513"/>
      <c r="X88" s="513"/>
      <c r="Y88" s="513"/>
      <c r="Z88" s="513"/>
      <c r="AA88" s="513"/>
      <c r="AB88" s="513"/>
      <c r="AY88" s="116" t="s">
        <v>321</v>
      </c>
      <c r="AZ88" s="123">
        <f t="shared" si="15"/>
        <v>0</v>
      </c>
      <c r="BA88" s="123">
        <f t="shared" si="14"/>
        <v>18</v>
      </c>
      <c r="BB88" s="123">
        <f t="shared" si="14"/>
        <v>16</v>
      </c>
      <c r="BC88" s="123">
        <f t="shared" si="14"/>
        <v>2</v>
      </c>
      <c r="BD88" s="123">
        <f t="shared" si="14"/>
        <v>2</v>
      </c>
      <c r="BE88" s="123">
        <f t="shared" si="14"/>
        <v>3</v>
      </c>
      <c r="BF88" s="123">
        <f t="shared" si="14"/>
        <v>4</v>
      </c>
      <c r="BG88" s="123">
        <f t="shared" si="14"/>
        <v>10</v>
      </c>
      <c r="BH88" s="123">
        <f t="shared" si="14"/>
        <v>16</v>
      </c>
      <c r="BI88" s="123">
        <f t="shared" si="14"/>
        <v>18</v>
      </c>
      <c r="BJ88" s="123">
        <f t="shared" si="14"/>
        <v>89</v>
      </c>
    </row>
    <row r="89" spans="1:62" x14ac:dyDescent="0.3">
      <c r="Q89" s="514" t="s">
        <v>286</v>
      </c>
      <c r="R89" s="516" t="s">
        <v>287</v>
      </c>
      <c r="S89" s="517"/>
      <c r="T89" s="517"/>
      <c r="U89" s="517"/>
      <c r="V89" s="517"/>
      <c r="W89" s="517"/>
      <c r="X89" s="517"/>
      <c r="Y89" s="517"/>
      <c r="Z89" s="517"/>
      <c r="AA89" s="517"/>
      <c r="AB89" s="518" t="s">
        <v>168</v>
      </c>
      <c r="AY89" s="113" t="s">
        <v>323</v>
      </c>
      <c r="AZ89" s="123">
        <f t="shared" si="15"/>
        <v>0</v>
      </c>
      <c r="BA89" s="123">
        <f t="shared" si="14"/>
        <v>49</v>
      </c>
      <c r="BB89" s="123">
        <f t="shared" si="14"/>
        <v>12</v>
      </c>
      <c r="BC89" s="123">
        <f t="shared" si="14"/>
        <v>3</v>
      </c>
      <c r="BD89" s="123">
        <f t="shared" si="14"/>
        <v>0</v>
      </c>
      <c r="BE89" s="123">
        <f t="shared" si="14"/>
        <v>0</v>
      </c>
      <c r="BF89" s="123">
        <f t="shared" si="14"/>
        <v>2</v>
      </c>
      <c r="BG89" s="123">
        <f t="shared" si="14"/>
        <v>2</v>
      </c>
      <c r="BH89" s="123">
        <f t="shared" si="14"/>
        <v>32</v>
      </c>
      <c r="BI89" s="123">
        <f t="shared" si="14"/>
        <v>112</v>
      </c>
      <c r="BJ89" s="123">
        <f t="shared" si="14"/>
        <v>212</v>
      </c>
    </row>
    <row r="90" spans="1:62" x14ac:dyDescent="0.3">
      <c r="Q90" s="515"/>
      <c r="R90" s="108" t="s">
        <v>301</v>
      </c>
      <c r="S90" s="108" t="s">
        <v>302</v>
      </c>
      <c r="T90" s="108" t="s">
        <v>303</v>
      </c>
      <c r="U90" s="108" t="s">
        <v>304</v>
      </c>
      <c r="V90" s="108" t="s">
        <v>305</v>
      </c>
      <c r="W90" s="108" t="s">
        <v>306</v>
      </c>
      <c r="X90" s="108" t="s">
        <v>307</v>
      </c>
      <c r="Y90" s="108" t="s">
        <v>308</v>
      </c>
      <c r="Z90" s="108" t="s">
        <v>309</v>
      </c>
      <c r="AA90" s="108" t="s">
        <v>310</v>
      </c>
      <c r="AB90" s="519"/>
      <c r="AY90" s="119" t="s">
        <v>168</v>
      </c>
      <c r="AZ90" s="123">
        <f t="shared" si="15"/>
        <v>58</v>
      </c>
      <c r="BA90" s="123">
        <f t="shared" si="14"/>
        <v>167</v>
      </c>
      <c r="BB90" s="123">
        <f t="shared" si="14"/>
        <v>95</v>
      </c>
      <c r="BC90" s="123">
        <f t="shared" si="14"/>
        <v>57</v>
      </c>
      <c r="BD90" s="123">
        <f t="shared" si="14"/>
        <v>37</v>
      </c>
      <c r="BE90" s="123">
        <f t="shared" si="14"/>
        <v>47</v>
      </c>
      <c r="BF90" s="123">
        <f t="shared" si="14"/>
        <v>30</v>
      </c>
      <c r="BG90" s="123">
        <f t="shared" si="14"/>
        <v>54</v>
      </c>
      <c r="BH90" s="123">
        <f t="shared" si="14"/>
        <v>114</v>
      </c>
      <c r="BI90" s="123">
        <f t="shared" si="14"/>
        <v>236</v>
      </c>
      <c r="BJ90" s="123">
        <f t="shared" si="14"/>
        <v>895</v>
      </c>
    </row>
    <row r="91" spans="1:62" x14ac:dyDescent="0.3">
      <c r="Q91" s="109" t="s">
        <v>301</v>
      </c>
      <c r="R91" s="110">
        <f t="shared" ref="R91:AB98" si="17">C61</f>
        <v>8456</v>
      </c>
      <c r="S91" s="110">
        <f t="shared" si="17"/>
        <v>18</v>
      </c>
      <c r="T91" s="110">
        <f t="shared" si="17"/>
        <v>43</v>
      </c>
      <c r="U91" s="110">
        <f t="shared" si="17"/>
        <v>22</v>
      </c>
      <c r="V91" s="110">
        <f t="shared" si="17"/>
        <v>7</v>
      </c>
      <c r="W91" s="110">
        <f t="shared" si="17"/>
        <v>123</v>
      </c>
      <c r="X91" s="110">
        <f t="shared" si="17"/>
        <v>14</v>
      </c>
      <c r="Y91" s="110">
        <f t="shared" si="17"/>
        <v>25</v>
      </c>
      <c r="Z91" s="110">
        <f t="shared" si="17"/>
        <v>42</v>
      </c>
      <c r="AA91" s="110">
        <f t="shared" si="17"/>
        <v>37</v>
      </c>
      <c r="AB91" s="111">
        <f t="shared" si="17"/>
        <v>8787</v>
      </c>
    </row>
    <row r="92" spans="1:62" x14ac:dyDescent="0.3">
      <c r="Q92" s="113" t="s">
        <v>312</v>
      </c>
      <c r="R92" s="114">
        <f t="shared" si="17"/>
        <v>0</v>
      </c>
      <c r="S92" s="114">
        <f t="shared" si="17"/>
        <v>4896</v>
      </c>
      <c r="T92" s="114">
        <f t="shared" si="17"/>
        <v>3472</v>
      </c>
      <c r="U92" s="114">
        <f t="shared" si="17"/>
        <v>661</v>
      </c>
      <c r="V92" s="114">
        <f t="shared" si="17"/>
        <v>165</v>
      </c>
      <c r="W92" s="114">
        <f t="shared" si="17"/>
        <v>124</v>
      </c>
      <c r="X92" s="114">
        <f t="shared" si="17"/>
        <v>141</v>
      </c>
      <c r="Y92" s="114">
        <f t="shared" si="17"/>
        <v>463</v>
      </c>
      <c r="Z92" s="114">
        <f t="shared" si="17"/>
        <v>1863</v>
      </c>
      <c r="AA92" s="114">
        <f t="shared" si="17"/>
        <v>2865</v>
      </c>
      <c r="AB92" s="115">
        <f t="shared" si="17"/>
        <v>14650</v>
      </c>
      <c r="AY92" s="88" t="s">
        <v>280</v>
      </c>
    </row>
    <row r="93" spans="1:62" ht="15" customHeight="1" x14ac:dyDescent="0.3">
      <c r="Q93" s="116" t="s">
        <v>314</v>
      </c>
      <c r="R93" s="117">
        <f t="shared" si="17"/>
        <v>0</v>
      </c>
      <c r="S93" s="117">
        <f t="shared" si="17"/>
        <v>1376</v>
      </c>
      <c r="T93" s="117">
        <f t="shared" si="17"/>
        <v>3729</v>
      </c>
      <c r="U93" s="117">
        <f t="shared" si="17"/>
        <v>1804</v>
      </c>
      <c r="V93" s="117">
        <f t="shared" si="17"/>
        <v>507</v>
      </c>
      <c r="W93" s="117">
        <f t="shared" si="17"/>
        <v>353</v>
      </c>
      <c r="X93" s="117">
        <f t="shared" si="17"/>
        <v>322</v>
      </c>
      <c r="Y93" s="117">
        <f t="shared" si="17"/>
        <v>894</v>
      </c>
      <c r="Z93" s="117">
        <f t="shared" si="17"/>
        <v>2098</v>
      </c>
      <c r="AA93" s="117">
        <f t="shared" si="17"/>
        <v>1616</v>
      </c>
      <c r="AB93" s="118">
        <f t="shared" si="17"/>
        <v>12699</v>
      </c>
      <c r="AY93" s="128" t="s">
        <v>325</v>
      </c>
      <c r="AZ93" s="516" t="s">
        <v>287</v>
      </c>
      <c r="BA93" s="517"/>
      <c r="BB93" s="517"/>
      <c r="BC93" s="517"/>
      <c r="BD93" s="517"/>
      <c r="BE93" s="517"/>
      <c r="BF93" s="517"/>
      <c r="BG93" s="517"/>
      <c r="BH93" s="517"/>
      <c r="BI93" s="517"/>
      <c r="BJ93" s="518" t="s">
        <v>168</v>
      </c>
    </row>
    <row r="94" spans="1:62" x14ac:dyDescent="0.3">
      <c r="Q94" s="113" t="s">
        <v>316</v>
      </c>
      <c r="R94" s="114">
        <f t="shared" si="17"/>
        <v>0</v>
      </c>
      <c r="S94" s="114">
        <f t="shared" si="17"/>
        <v>856</v>
      </c>
      <c r="T94" s="114">
        <f t="shared" si="17"/>
        <v>2010</v>
      </c>
      <c r="U94" s="114">
        <f t="shared" si="17"/>
        <v>1726</v>
      </c>
      <c r="V94" s="114">
        <f t="shared" si="17"/>
        <v>975</v>
      </c>
      <c r="W94" s="114">
        <f t="shared" si="17"/>
        <v>769</v>
      </c>
      <c r="X94" s="114">
        <f t="shared" si="17"/>
        <v>494</v>
      </c>
      <c r="Y94" s="114">
        <f t="shared" si="17"/>
        <v>925</v>
      </c>
      <c r="Z94" s="114">
        <f t="shared" si="17"/>
        <v>1622</v>
      </c>
      <c r="AA94" s="114">
        <f t="shared" si="17"/>
        <v>946</v>
      </c>
      <c r="AB94" s="115">
        <f t="shared" si="17"/>
        <v>10323</v>
      </c>
      <c r="AC94" s="96"/>
      <c r="AY94" s="129"/>
      <c r="AZ94" s="108" t="s">
        <v>301</v>
      </c>
      <c r="BA94" s="108" t="s">
        <v>302</v>
      </c>
      <c r="BB94" s="108" t="s">
        <v>303</v>
      </c>
      <c r="BC94" s="108" t="s">
        <v>304</v>
      </c>
      <c r="BD94" s="108" t="s">
        <v>305</v>
      </c>
      <c r="BE94" s="108" t="s">
        <v>306</v>
      </c>
      <c r="BF94" s="108" t="s">
        <v>307</v>
      </c>
      <c r="BG94" s="108" t="s">
        <v>308</v>
      </c>
      <c r="BH94" s="108" t="s">
        <v>309</v>
      </c>
      <c r="BI94" s="108" t="s">
        <v>310</v>
      </c>
      <c r="BJ94" s="519"/>
    </row>
    <row r="95" spans="1:62" x14ac:dyDescent="0.3">
      <c r="Q95" s="116" t="s">
        <v>306</v>
      </c>
      <c r="R95" s="117">
        <f t="shared" si="17"/>
        <v>0</v>
      </c>
      <c r="S95" s="117">
        <f t="shared" si="17"/>
        <v>2358</v>
      </c>
      <c r="T95" s="117">
        <f t="shared" si="17"/>
        <v>5272</v>
      </c>
      <c r="U95" s="117">
        <f t="shared" si="17"/>
        <v>4074</v>
      </c>
      <c r="V95" s="117">
        <f t="shared" si="17"/>
        <v>2553</v>
      </c>
      <c r="W95" s="117">
        <f t="shared" si="17"/>
        <v>12244</v>
      </c>
      <c r="X95" s="117">
        <f t="shared" si="17"/>
        <v>1243</v>
      </c>
      <c r="Y95" s="117">
        <f t="shared" si="17"/>
        <v>1941</v>
      </c>
      <c r="Z95" s="117">
        <f t="shared" si="17"/>
        <v>3389</v>
      </c>
      <c r="AA95" s="117">
        <f t="shared" si="17"/>
        <v>2693</v>
      </c>
      <c r="AB95" s="118">
        <f t="shared" si="17"/>
        <v>35767</v>
      </c>
      <c r="AC95" s="96"/>
      <c r="AY95" s="109" t="s">
        <v>301</v>
      </c>
      <c r="AZ95" s="124">
        <f>R91</f>
        <v>8456</v>
      </c>
      <c r="BA95" s="124">
        <f t="shared" ref="BA95:BJ103" si="18">S91</f>
        <v>18</v>
      </c>
      <c r="BB95" s="124">
        <f t="shared" si="18"/>
        <v>43</v>
      </c>
      <c r="BC95" s="124">
        <f t="shared" si="18"/>
        <v>22</v>
      </c>
      <c r="BD95" s="124">
        <f t="shared" si="18"/>
        <v>7</v>
      </c>
      <c r="BE95" s="124">
        <f t="shared" si="18"/>
        <v>123</v>
      </c>
      <c r="BF95" s="124">
        <f t="shared" si="18"/>
        <v>14</v>
      </c>
      <c r="BG95" s="124">
        <f t="shared" si="18"/>
        <v>25</v>
      </c>
      <c r="BH95" s="124">
        <f t="shared" si="18"/>
        <v>42</v>
      </c>
      <c r="BI95" s="124">
        <f t="shared" si="18"/>
        <v>37</v>
      </c>
      <c r="BJ95" s="124">
        <f t="shared" si="18"/>
        <v>8787</v>
      </c>
    </row>
    <row r="96" spans="1:62" x14ac:dyDescent="0.3">
      <c r="Q96" s="113" t="s">
        <v>319</v>
      </c>
      <c r="R96" s="114">
        <f t="shared" si="17"/>
        <v>0</v>
      </c>
      <c r="S96" s="114">
        <f t="shared" si="17"/>
        <v>710</v>
      </c>
      <c r="T96" s="114">
        <f t="shared" si="17"/>
        <v>1779</v>
      </c>
      <c r="U96" s="114">
        <f t="shared" si="17"/>
        <v>1178</v>
      </c>
      <c r="V96" s="114">
        <f t="shared" si="17"/>
        <v>461</v>
      </c>
      <c r="W96" s="114">
        <f t="shared" si="17"/>
        <v>578</v>
      </c>
      <c r="X96" s="114">
        <f t="shared" si="17"/>
        <v>696</v>
      </c>
      <c r="Y96" s="114">
        <f t="shared" si="17"/>
        <v>1263</v>
      </c>
      <c r="Z96" s="114">
        <f t="shared" si="17"/>
        <v>1715</v>
      </c>
      <c r="AA96" s="114">
        <f t="shared" si="17"/>
        <v>1100</v>
      </c>
      <c r="AB96" s="115">
        <f t="shared" si="17"/>
        <v>9480</v>
      </c>
      <c r="AY96" s="113" t="s">
        <v>312</v>
      </c>
      <c r="AZ96" s="124">
        <f t="shared" ref="AZ96:AZ103" si="19">R92</f>
        <v>0</v>
      </c>
      <c r="BA96" s="124">
        <f t="shared" si="18"/>
        <v>4896</v>
      </c>
      <c r="BB96" s="124">
        <f t="shared" si="18"/>
        <v>3472</v>
      </c>
      <c r="BC96" s="124">
        <f t="shared" si="18"/>
        <v>661</v>
      </c>
      <c r="BD96" s="124">
        <f t="shared" si="18"/>
        <v>165</v>
      </c>
      <c r="BE96" s="124">
        <f t="shared" si="18"/>
        <v>124</v>
      </c>
      <c r="BF96" s="124">
        <f t="shared" si="18"/>
        <v>141</v>
      </c>
      <c r="BG96" s="124">
        <f t="shared" si="18"/>
        <v>463</v>
      </c>
      <c r="BH96" s="124">
        <f t="shared" si="18"/>
        <v>1863</v>
      </c>
      <c r="BI96" s="124">
        <f t="shared" si="18"/>
        <v>2865</v>
      </c>
      <c r="BJ96" s="124">
        <f t="shared" si="18"/>
        <v>14650</v>
      </c>
    </row>
    <row r="97" spans="17:62" x14ac:dyDescent="0.3">
      <c r="Q97" s="116" t="s">
        <v>321</v>
      </c>
      <c r="R97" s="117">
        <f t="shared" si="17"/>
        <v>0</v>
      </c>
      <c r="S97" s="117">
        <f t="shared" si="17"/>
        <v>1243</v>
      </c>
      <c r="T97" s="117">
        <f t="shared" si="17"/>
        <v>2626</v>
      </c>
      <c r="U97" s="117">
        <f t="shared" si="17"/>
        <v>1197</v>
      </c>
      <c r="V97" s="117">
        <f t="shared" si="17"/>
        <v>365</v>
      </c>
      <c r="W97" s="117">
        <f t="shared" si="17"/>
        <v>292</v>
      </c>
      <c r="X97" s="117">
        <f t="shared" si="17"/>
        <v>470</v>
      </c>
      <c r="Y97" s="117">
        <f t="shared" si="17"/>
        <v>1607</v>
      </c>
      <c r="Z97" s="117">
        <f t="shared" si="17"/>
        <v>3109</v>
      </c>
      <c r="AA97" s="117">
        <f t="shared" si="17"/>
        <v>1962</v>
      </c>
      <c r="AB97" s="118">
        <f t="shared" si="17"/>
        <v>12871</v>
      </c>
      <c r="AY97" s="116" t="s">
        <v>314</v>
      </c>
      <c r="AZ97" s="124">
        <f t="shared" si="19"/>
        <v>0</v>
      </c>
      <c r="BA97" s="124">
        <f t="shared" si="18"/>
        <v>1376</v>
      </c>
      <c r="BB97" s="124">
        <f t="shared" si="18"/>
        <v>3729</v>
      </c>
      <c r="BC97" s="124">
        <f t="shared" si="18"/>
        <v>1804</v>
      </c>
      <c r="BD97" s="124">
        <f t="shared" si="18"/>
        <v>507</v>
      </c>
      <c r="BE97" s="124">
        <f t="shared" si="18"/>
        <v>353</v>
      </c>
      <c r="BF97" s="124">
        <f t="shared" si="18"/>
        <v>322</v>
      </c>
      <c r="BG97" s="124">
        <f t="shared" si="18"/>
        <v>894</v>
      </c>
      <c r="BH97" s="124">
        <f t="shared" si="18"/>
        <v>2098</v>
      </c>
      <c r="BI97" s="124">
        <f t="shared" si="18"/>
        <v>1616</v>
      </c>
      <c r="BJ97" s="124">
        <f t="shared" si="18"/>
        <v>12699</v>
      </c>
    </row>
    <row r="98" spans="17:62" x14ac:dyDescent="0.3">
      <c r="Q98" s="113" t="s">
        <v>323</v>
      </c>
      <c r="R98" s="114">
        <f t="shared" si="17"/>
        <v>0</v>
      </c>
      <c r="S98" s="114">
        <f t="shared" si="17"/>
        <v>2724</v>
      </c>
      <c r="T98" s="114">
        <f t="shared" si="17"/>
        <v>2174</v>
      </c>
      <c r="U98" s="114">
        <f t="shared" si="17"/>
        <v>617</v>
      </c>
      <c r="V98" s="114">
        <f t="shared" si="17"/>
        <v>162</v>
      </c>
      <c r="W98" s="114">
        <f t="shared" si="17"/>
        <v>123</v>
      </c>
      <c r="X98" s="114">
        <f t="shared" si="17"/>
        <v>206</v>
      </c>
      <c r="Y98" s="114">
        <f t="shared" si="17"/>
        <v>752</v>
      </c>
      <c r="Z98" s="114">
        <f t="shared" si="17"/>
        <v>3581</v>
      </c>
      <c r="AA98" s="114">
        <f t="shared" si="17"/>
        <v>5720</v>
      </c>
      <c r="AB98" s="115">
        <f t="shared" si="17"/>
        <v>16059</v>
      </c>
      <c r="AY98" s="113" t="s">
        <v>316</v>
      </c>
      <c r="AZ98" s="124">
        <f t="shared" si="19"/>
        <v>0</v>
      </c>
      <c r="BA98" s="124">
        <f t="shared" si="18"/>
        <v>856</v>
      </c>
      <c r="BB98" s="124">
        <f t="shared" si="18"/>
        <v>2010</v>
      </c>
      <c r="BC98" s="124">
        <f t="shared" si="18"/>
        <v>1726</v>
      </c>
      <c r="BD98" s="124">
        <f t="shared" si="18"/>
        <v>975</v>
      </c>
      <c r="BE98" s="124">
        <f t="shared" si="18"/>
        <v>769</v>
      </c>
      <c r="BF98" s="124">
        <f t="shared" si="18"/>
        <v>494</v>
      </c>
      <c r="BG98" s="124">
        <f t="shared" si="18"/>
        <v>925</v>
      </c>
      <c r="BH98" s="124">
        <f t="shared" si="18"/>
        <v>1622</v>
      </c>
      <c r="BI98" s="124">
        <f t="shared" si="18"/>
        <v>946</v>
      </c>
      <c r="BJ98" s="124">
        <f t="shared" si="18"/>
        <v>10323</v>
      </c>
    </row>
    <row r="99" spans="17:62" x14ac:dyDescent="0.3">
      <c r="Q99" s="119" t="s">
        <v>168</v>
      </c>
      <c r="R99" s="120">
        <f t="shared" ref="R99:AB99" si="20">SUM(R91:R98)</f>
        <v>8456</v>
      </c>
      <c r="S99" s="120">
        <f t="shared" si="20"/>
        <v>14181</v>
      </c>
      <c r="T99" s="120">
        <f t="shared" si="20"/>
        <v>21105</v>
      </c>
      <c r="U99" s="120">
        <f t="shared" si="20"/>
        <v>11279</v>
      </c>
      <c r="V99" s="120">
        <f t="shared" si="20"/>
        <v>5195</v>
      </c>
      <c r="W99" s="120">
        <f t="shared" si="20"/>
        <v>14606</v>
      </c>
      <c r="X99" s="120">
        <f t="shared" si="20"/>
        <v>3586</v>
      </c>
      <c r="Y99" s="120">
        <f t="shared" si="20"/>
        <v>7870</v>
      </c>
      <c r="Z99" s="120">
        <f t="shared" si="20"/>
        <v>17419</v>
      </c>
      <c r="AA99" s="120">
        <f t="shared" si="20"/>
        <v>16939</v>
      </c>
      <c r="AB99" s="120">
        <f t="shared" si="20"/>
        <v>120636</v>
      </c>
      <c r="AY99" s="116" t="s">
        <v>306</v>
      </c>
      <c r="AZ99" s="124">
        <f t="shared" si="19"/>
        <v>0</v>
      </c>
      <c r="BA99" s="124">
        <f t="shared" si="18"/>
        <v>2358</v>
      </c>
      <c r="BB99" s="124">
        <f t="shared" si="18"/>
        <v>5272</v>
      </c>
      <c r="BC99" s="124">
        <f t="shared" si="18"/>
        <v>4074</v>
      </c>
      <c r="BD99" s="124">
        <f t="shared" si="18"/>
        <v>2553</v>
      </c>
      <c r="BE99" s="124">
        <f t="shared" si="18"/>
        <v>12244</v>
      </c>
      <c r="BF99" s="124">
        <f t="shared" si="18"/>
        <v>1243</v>
      </c>
      <c r="BG99" s="124">
        <f t="shared" si="18"/>
        <v>1941</v>
      </c>
      <c r="BH99" s="124">
        <f t="shared" si="18"/>
        <v>3389</v>
      </c>
      <c r="BI99" s="124">
        <f t="shared" si="18"/>
        <v>2693</v>
      </c>
      <c r="BJ99" s="124">
        <f t="shared" si="18"/>
        <v>35767</v>
      </c>
    </row>
    <row r="100" spans="17:62" x14ac:dyDescent="0.3">
      <c r="AY100" s="113" t="s">
        <v>319</v>
      </c>
      <c r="AZ100" s="124">
        <f t="shared" si="19"/>
        <v>0</v>
      </c>
      <c r="BA100" s="124">
        <f t="shared" si="18"/>
        <v>710</v>
      </c>
      <c r="BB100" s="124">
        <f t="shared" si="18"/>
        <v>1779</v>
      </c>
      <c r="BC100" s="124">
        <f t="shared" si="18"/>
        <v>1178</v>
      </c>
      <c r="BD100" s="124">
        <f t="shared" si="18"/>
        <v>461</v>
      </c>
      <c r="BE100" s="124">
        <f t="shared" si="18"/>
        <v>578</v>
      </c>
      <c r="BF100" s="124">
        <f t="shared" si="18"/>
        <v>696</v>
      </c>
      <c r="BG100" s="124">
        <f t="shared" si="18"/>
        <v>1263</v>
      </c>
      <c r="BH100" s="124">
        <f t="shared" si="18"/>
        <v>1715</v>
      </c>
      <c r="BI100" s="124">
        <f t="shared" si="18"/>
        <v>1100</v>
      </c>
      <c r="BJ100" s="124">
        <f t="shared" si="18"/>
        <v>9480</v>
      </c>
    </row>
    <row r="101" spans="17:62" x14ac:dyDescent="0.3">
      <c r="Q101" s="513" t="str">
        <f>CONCATENATE("2008 - Number of firms from  ",MID(A69,3,99))</f>
        <v>2008 - Number of firms from  group medium</v>
      </c>
      <c r="R101" s="513"/>
      <c r="S101" s="513"/>
      <c r="T101" s="513"/>
      <c r="U101" s="513"/>
      <c r="V101" s="513"/>
      <c r="W101" s="513"/>
      <c r="X101" s="513"/>
      <c r="Y101" s="513"/>
      <c r="Z101" s="513"/>
      <c r="AA101" s="513"/>
      <c r="AB101" s="513"/>
      <c r="AY101" s="116" t="s">
        <v>321</v>
      </c>
      <c r="AZ101" s="124">
        <f t="shared" si="19"/>
        <v>0</v>
      </c>
      <c r="BA101" s="124">
        <f t="shared" si="18"/>
        <v>1243</v>
      </c>
      <c r="BB101" s="124">
        <f t="shared" si="18"/>
        <v>2626</v>
      </c>
      <c r="BC101" s="124">
        <f t="shared" si="18"/>
        <v>1197</v>
      </c>
      <c r="BD101" s="124">
        <f t="shared" si="18"/>
        <v>365</v>
      </c>
      <c r="BE101" s="124">
        <f t="shared" si="18"/>
        <v>292</v>
      </c>
      <c r="BF101" s="124">
        <f t="shared" si="18"/>
        <v>470</v>
      </c>
      <c r="BG101" s="124">
        <f t="shared" si="18"/>
        <v>1607</v>
      </c>
      <c r="BH101" s="124">
        <f t="shared" si="18"/>
        <v>3109</v>
      </c>
      <c r="BI101" s="124">
        <f t="shared" si="18"/>
        <v>1962</v>
      </c>
      <c r="BJ101" s="124">
        <f t="shared" si="18"/>
        <v>12871</v>
      </c>
    </row>
    <row r="102" spans="17:62" x14ac:dyDescent="0.3">
      <c r="Q102" s="514" t="s">
        <v>286</v>
      </c>
      <c r="R102" s="516" t="s">
        <v>287</v>
      </c>
      <c r="S102" s="517"/>
      <c r="T102" s="517"/>
      <c r="U102" s="517"/>
      <c r="V102" s="517"/>
      <c r="W102" s="517"/>
      <c r="X102" s="517"/>
      <c r="Y102" s="517"/>
      <c r="Z102" s="517"/>
      <c r="AA102" s="517"/>
      <c r="AB102" s="518" t="s">
        <v>168</v>
      </c>
      <c r="AY102" s="113" t="s">
        <v>323</v>
      </c>
      <c r="AZ102" s="124">
        <f t="shared" si="19"/>
        <v>0</v>
      </c>
      <c r="BA102" s="124">
        <f t="shared" si="18"/>
        <v>2724</v>
      </c>
      <c r="BB102" s="124">
        <f t="shared" si="18"/>
        <v>2174</v>
      </c>
      <c r="BC102" s="124">
        <f t="shared" si="18"/>
        <v>617</v>
      </c>
      <c r="BD102" s="124">
        <f t="shared" si="18"/>
        <v>162</v>
      </c>
      <c r="BE102" s="124">
        <f t="shared" si="18"/>
        <v>123</v>
      </c>
      <c r="BF102" s="124">
        <f t="shared" si="18"/>
        <v>206</v>
      </c>
      <c r="BG102" s="124">
        <f t="shared" si="18"/>
        <v>752</v>
      </c>
      <c r="BH102" s="124">
        <f t="shared" si="18"/>
        <v>3581</v>
      </c>
      <c r="BI102" s="124">
        <f t="shared" si="18"/>
        <v>5720</v>
      </c>
      <c r="BJ102" s="124">
        <f t="shared" si="18"/>
        <v>16059</v>
      </c>
    </row>
    <row r="103" spans="17:62" x14ac:dyDescent="0.3">
      <c r="Q103" s="515"/>
      <c r="R103" s="108" t="s">
        <v>301</v>
      </c>
      <c r="S103" s="108" t="s">
        <v>302</v>
      </c>
      <c r="T103" s="108" t="s">
        <v>303</v>
      </c>
      <c r="U103" s="108" t="s">
        <v>304</v>
      </c>
      <c r="V103" s="108" t="s">
        <v>305</v>
      </c>
      <c r="W103" s="108" t="s">
        <v>306</v>
      </c>
      <c r="X103" s="108" t="s">
        <v>307</v>
      </c>
      <c r="Y103" s="108" t="s">
        <v>308</v>
      </c>
      <c r="Z103" s="108" t="s">
        <v>309</v>
      </c>
      <c r="AA103" s="108" t="s">
        <v>310</v>
      </c>
      <c r="AB103" s="519"/>
      <c r="AY103" s="119" t="s">
        <v>168</v>
      </c>
      <c r="AZ103" s="124">
        <f t="shared" si="19"/>
        <v>8456</v>
      </c>
      <c r="BA103" s="124">
        <f t="shared" si="18"/>
        <v>14181</v>
      </c>
      <c r="BB103" s="124">
        <f t="shared" si="18"/>
        <v>21105</v>
      </c>
      <c r="BC103" s="124">
        <f t="shared" si="18"/>
        <v>11279</v>
      </c>
      <c r="BD103" s="124">
        <f t="shared" si="18"/>
        <v>5195</v>
      </c>
      <c r="BE103" s="124">
        <f t="shared" si="18"/>
        <v>14606</v>
      </c>
      <c r="BF103" s="124">
        <f t="shared" si="18"/>
        <v>3586</v>
      </c>
      <c r="BG103" s="124">
        <f t="shared" si="18"/>
        <v>7870</v>
      </c>
      <c r="BH103" s="124">
        <f t="shared" si="18"/>
        <v>17419</v>
      </c>
      <c r="BI103" s="124">
        <f t="shared" si="18"/>
        <v>16939</v>
      </c>
      <c r="BJ103" s="124">
        <f t="shared" si="18"/>
        <v>120636</v>
      </c>
    </row>
    <row r="104" spans="17:62" x14ac:dyDescent="0.3">
      <c r="Q104" s="109" t="s">
        <v>301</v>
      </c>
      <c r="R104" s="110">
        <f t="shared" ref="R104:AB111" si="21">C69</f>
        <v>8517</v>
      </c>
      <c r="S104" s="110">
        <f t="shared" si="21"/>
        <v>16</v>
      </c>
      <c r="T104" s="110">
        <f t="shared" si="21"/>
        <v>15</v>
      </c>
      <c r="U104" s="110">
        <f t="shared" si="21"/>
        <v>5</v>
      </c>
      <c r="V104" s="110">
        <f t="shared" si="21"/>
        <v>4</v>
      </c>
      <c r="W104" s="110">
        <f t="shared" si="21"/>
        <v>80</v>
      </c>
      <c r="X104" s="110">
        <f t="shared" si="21"/>
        <v>5</v>
      </c>
      <c r="Y104" s="110">
        <f t="shared" si="21"/>
        <v>7</v>
      </c>
      <c r="Z104" s="110">
        <f t="shared" si="21"/>
        <v>11</v>
      </c>
      <c r="AA104" s="110">
        <f t="shared" si="21"/>
        <v>37</v>
      </c>
      <c r="AB104" s="111">
        <f t="shared" si="21"/>
        <v>8697</v>
      </c>
    </row>
    <row r="105" spans="17:62" x14ac:dyDescent="0.3">
      <c r="Q105" s="113" t="s">
        <v>312</v>
      </c>
      <c r="R105" s="114">
        <f t="shared" si="21"/>
        <v>0</v>
      </c>
      <c r="S105" s="114">
        <f t="shared" si="21"/>
        <v>3164</v>
      </c>
      <c r="T105" s="114">
        <f t="shared" si="21"/>
        <v>1168</v>
      </c>
      <c r="U105" s="114">
        <f t="shared" si="21"/>
        <v>157</v>
      </c>
      <c r="V105" s="114">
        <f t="shared" si="21"/>
        <v>54</v>
      </c>
      <c r="W105" s="114">
        <f t="shared" si="21"/>
        <v>38</v>
      </c>
      <c r="X105" s="114">
        <f t="shared" si="21"/>
        <v>38</v>
      </c>
      <c r="Y105" s="114">
        <f t="shared" si="21"/>
        <v>139</v>
      </c>
      <c r="Z105" s="114">
        <f t="shared" si="21"/>
        <v>584</v>
      </c>
      <c r="AA105" s="114">
        <f t="shared" si="21"/>
        <v>1902</v>
      </c>
      <c r="AB105" s="115">
        <f t="shared" si="21"/>
        <v>7244</v>
      </c>
      <c r="AY105" s="88" t="s">
        <v>281</v>
      </c>
    </row>
    <row r="106" spans="17:62" ht="15" customHeight="1" x14ac:dyDescent="0.3">
      <c r="Q106" s="116" t="s">
        <v>314</v>
      </c>
      <c r="R106" s="117">
        <f t="shared" si="21"/>
        <v>0</v>
      </c>
      <c r="S106" s="117">
        <f t="shared" si="21"/>
        <v>911</v>
      </c>
      <c r="T106" s="117">
        <f t="shared" si="21"/>
        <v>1226</v>
      </c>
      <c r="U106" s="117">
        <f t="shared" si="21"/>
        <v>490</v>
      </c>
      <c r="V106" s="117">
        <f t="shared" si="21"/>
        <v>120</v>
      </c>
      <c r="W106" s="117">
        <f t="shared" si="21"/>
        <v>92</v>
      </c>
      <c r="X106" s="117">
        <f t="shared" si="21"/>
        <v>79</v>
      </c>
      <c r="Y106" s="117">
        <f t="shared" si="21"/>
        <v>228</v>
      </c>
      <c r="Z106" s="117">
        <f t="shared" si="21"/>
        <v>663</v>
      </c>
      <c r="AA106" s="117">
        <f t="shared" si="21"/>
        <v>823</v>
      </c>
      <c r="AB106" s="118">
        <f t="shared" si="21"/>
        <v>4632</v>
      </c>
      <c r="AY106" s="128" t="s">
        <v>325</v>
      </c>
      <c r="AZ106" s="516" t="s">
        <v>287</v>
      </c>
      <c r="BA106" s="517"/>
      <c r="BB106" s="517"/>
      <c r="BC106" s="517"/>
      <c r="BD106" s="517"/>
      <c r="BE106" s="517"/>
      <c r="BF106" s="517"/>
      <c r="BG106" s="517"/>
      <c r="BH106" s="517"/>
      <c r="BI106" s="517"/>
      <c r="BJ106" s="518" t="s">
        <v>168</v>
      </c>
    </row>
    <row r="107" spans="17:62" x14ac:dyDescent="0.3">
      <c r="Q107" s="113" t="s">
        <v>316</v>
      </c>
      <c r="R107" s="114">
        <f t="shared" si="21"/>
        <v>0</v>
      </c>
      <c r="S107" s="114">
        <f t="shared" si="21"/>
        <v>651</v>
      </c>
      <c r="T107" s="114">
        <f t="shared" si="21"/>
        <v>736</v>
      </c>
      <c r="U107" s="114">
        <f t="shared" si="21"/>
        <v>525</v>
      </c>
      <c r="V107" s="114">
        <f t="shared" si="21"/>
        <v>334</v>
      </c>
      <c r="W107" s="114">
        <f t="shared" si="21"/>
        <v>299</v>
      </c>
      <c r="X107" s="114">
        <f t="shared" si="21"/>
        <v>155</v>
      </c>
      <c r="Y107" s="114">
        <f t="shared" si="21"/>
        <v>270</v>
      </c>
      <c r="Z107" s="114">
        <f t="shared" si="21"/>
        <v>567</v>
      </c>
      <c r="AA107" s="114">
        <f t="shared" si="21"/>
        <v>549</v>
      </c>
      <c r="AB107" s="115">
        <f t="shared" si="21"/>
        <v>4086</v>
      </c>
      <c r="AY107" s="129"/>
      <c r="AZ107" s="108" t="s">
        <v>301</v>
      </c>
      <c r="BA107" s="108" t="s">
        <v>302</v>
      </c>
      <c r="BB107" s="108" t="s">
        <v>303</v>
      </c>
      <c r="BC107" s="108" t="s">
        <v>304</v>
      </c>
      <c r="BD107" s="108" t="s">
        <v>305</v>
      </c>
      <c r="BE107" s="108" t="s">
        <v>306</v>
      </c>
      <c r="BF107" s="108" t="s">
        <v>307</v>
      </c>
      <c r="BG107" s="108" t="s">
        <v>308</v>
      </c>
      <c r="BH107" s="108" t="s">
        <v>309</v>
      </c>
      <c r="BI107" s="108" t="s">
        <v>310</v>
      </c>
      <c r="BJ107" s="519"/>
    </row>
    <row r="108" spans="17:62" x14ac:dyDescent="0.3">
      <c r="Q108" s="116" t="s">
        <v>306</v>
      </c>
      <c r="R108" s="117">
        <f t="shared" si="21"/>
        <v>0</v>
      </c>
      <c r="S108" s="117">
        <f t="shared" si="21"/>
        <v>2826</v>
      </c>
      <c r="T108" s="117">
        <f t="shared" si="21"/>
        <v>2972</v>
      </c>
      <c r="U108" s="117">
        <f t="shared" si="21"/>
        <v>2096</v>
      </c>
      <c r="V108" s="117">
        <f t="shared" si="21"/>
        <v>1977</v>
      </c>
      <c r="W108" s="117">
        <f t="shared" si="21"/>
        <v>11051</v>
      </c>
      <c r="X108" s="117">
        <f t="shared" si="21"/>
        <v>1353</v>
      </c>
      <c r="Y108" s="117">
        <f t="shared" si="21"/>
        <v>939</v>
      </c>
      <c r="Z108" s="117">
        <f t="shared" si="21"/>
        <v>1682</v>
      </c>
      <c r="AA108" s="117">
        <f t="shared" si="21"/>
        <v>2493</v>
      </c>
      <c r="AB108" s="118">
        <f t="shared" si="21"/>
        <v>27389</v>
      </c>
      <c r="AY108" s="109" t="s">
        <v>301</v>
      </c>
      <c r="AZ108" s="125">
        <f>R104</f>
        <v>8517</v>
      </c>
      <c r="BA108" s="125">
        <f t="shared" ref="BA108:BJ116" si="22">S104</f>
        <v>16</v>
      </c>
      <c r="BB108" s="125">
        <f t="shared" si="22"/>
        <v>15</v>
      </c>
      <c r="BC108" s="125">
        <f t="shared" si="22"/>
        <v>5</v>
      </c>
      <c r="BD108" s="125">
        <f t="shared" si="22"/>
        <v>4</v>
      </c>
      <c r="BE108" s="125">
        <f t="shared" si="22"/>
        <v>80</v>
      </c>
      <c r="BF108" s="125">
        <f t="shared" si="22"/>
        <v>5</v>
      </c>
      <c r="BG108" s="125">
        <f t="shared" si="22"/>
        <v>7</v>
      </c>
      <c r="BH108" s="125">
        <f t="shared" si="22"/>
        <v>11</v>
      </c>
      <c r="BI108" s="125">
        <f t="shared" si="22"/>
        <v>37</v>
      </c>
      <c r="BJ108" s="125">
        <f t="shared" si="22"/>
        <v>8697</v>
      </c>
    </row>
    <row r="109" spans="17:62" x14ac:dyDescent="0.3">
      <c r="Q109" s="113" t="s">
        <v>319</v>
      </c>
      <c r="R109" s="114">
        <f t="shared" si="21"/>
        <v>0</v>
      </c>
      <c r="S109" s="114">
        <f t="shared" si="21"/>
        <v>465</v>
      </c>
      <c r="T109" s="114">
        <f t="shared" si="21"/>
        <v>563</v>
      </c>
      <c r="U109" s="114">
        <f t="shared" si="21"/>
        <v>317</v>
      </c>
      <c r="V109" s="114">
        <f t="shared" si="21"/>
        <v>162</v>
      </c>
      <c r="W109" s="114">
        <f t="shared" si="21"/>
        <v>235</v>
      </c>
      <c r="X109" s="114">
        <f t="shared" si="21"/>
        <v>247</v>
      </c>
      <c r="Y109" s="114">
        <f t="shared" si="21"/>
        <v>389</v>
      </c>
      <c r="Z109" s="114">
        <f t="shared" si="21"/>
        <v>616</v>
      </c>
      <c r="AA109" s="114">
        <f t="shared" si="21"/>
        <v>580</v>
      </c>
      <c r="AB109" s="115">
        <f t="shared" si="21"/>
        <v>3574</v>
      </c>
      <c r="AY109" s="113" t="s">
        <v>312</v>
      </c>
      <c r="AZ109" s="125">
        <f t="shared" ref="AZ109:AZ116" si="23">R105</f>
        <v>0</v>
      </c>
      <c r="BA109" s="125">
        <f t="shared" si="22"/>
        <v>3164</v>
      </c>
      <c r="BB109" s="125">
        <f t="shared" si="22"/>
        <v>1168</v>
      </c>
      <c r="BC109" s="125">
        <f t="shared" si="22"/>
        <v>157</v>
      </c>
      <c r="BD109" s="125">
        <f t="shared" si="22"/>
        <v>54</v>
      </c>
      <c r="BE109" s="125">
        <f t="shared" si="22"/>
        <v>38</v>
      </c>
      <c r="BF109" s="125">
        <f t="shared" si="22"/>
        <v>38</v>
      </c>
      <c r="BG109" s="125">
        <f t="shared" si="22"/>
        <v>139</v>
      </c>
      <c r="BH109" s="125">
        <f t="shared" si="22"/>
        <v>584</v>
      </c>
      <c r="BI109" s="125">
        <f t="shared" si="22"/>
        <v>1902</v>
      </c>
      <c r="BJ109" s="125">
        <f t="shared" si="22"/>
        <v>7244</v>
      </c>
    </row>
    <row r="110" spans="17:62" x14ac:dyDescent="0.3">
      <c r="Q110" s="116" t="s">
        <v>321</v>
      </c>
      <c r="R110" s="117">
        <f t="shared" si="21"/>
        <v>0</v>
      </c>
      <c r="S110" s="117">
        <f t="shared" si="21"/>
        <v>676</v>
      </c>
      <c r="T110" s="117">
        <f t="shared" si="21"/>
        <v>801</v>
      </c>
      <c r="U110" s="117">
        <f t="shared" si="21"/>
        <v>257</v>
      </c>
      <c r="V110" s="117">
        <f t="shared" si="21"/>
        <v>94</v>
      </c>
      <c r="W110" s="117">
        <f t="shared" si="21"/>
        <v>78</v>
      </c>
      <c r="X110" s="117">
        <f t="shared" si="21"/>
        <v>105</v>
      </c>
      <c r="Y110" s="117">
        <f t="shared" si="21"/>
        <v>444</v>
      </c>
      <c r="Z110" s="117">
        <f t="shared" si="21"/>
        <v>938</v>
      </c>
      <c r="AA110" s="117">
        <f t="shared" si="21"/>
        <v>954</v>
      </c>
      <c r="AB110" s="118">
        <f t="shared" si="21"/>
        <v>4347</v>
      </c>
      <c r="AY110" s="116" t="s">
        <v>314</v>
      </c>
      <c r="AZ110" s="125">
        <f t="shared" si="23"/>
        <v>0</v>
      </c>
      <c r="BA110" s="125">
        <f t="shared" si="22"/>
        <v>911</v>
      </c>
      <c r="BB110" s="125">
        <f t="shared" si="22"/>
        <v>1226</v>
      </c>
      <c r="BC110" s="125">
        <f t="shared" si="22"/>
        <v>490</v>
      </c>
      <c r="BD110" s="125">
        <f t="shared" si="22"/>
        <v>120</v>
      </c>
      <c r="BE110" s="125">
        <f t="shared" si="22"/>
        <v>92</v>
      </c>
      <c r="BF110" s="125">
        <f t="shared" si="22"/>
        <v>79</v>
      </c>
      <c r="BG110" s="125">
        <f t="shared" si="22"/>
        <v>228</v>
      </c>
      <c r="BH110" s="125">
        <f t="shared" si="22"/>
        <v>663</v>
      </c>
      <c r="BI110" s="125">
        <f t="shared" si="22"/>
        <v>823</v>
      </c>
      <c r="BJ110" s="125">
        <f t="shared" si="22"/>
        <v>4632</v>
      </c>
    </row>
    <row r="111" spans="17:62" x14ac:dyDescent="0.3">
      <c r="Q111" s="113" t="s">
        <v>323</v>
      </c>
      <c r="R111" s="114">
        <f t="shared" si="21"/>
        <v>0</v>
      </c>
      <c r="S111" s="114">
        <f t="shared" si="21"/>
        <v>1783</v>
      </c>
      <c r="T111" s="114">
        <f t="shared" si="21"/>
        <v>718</v>
      </c>
      <c r="U111" s="114">
        <f t="shared" si="21"/>
        <v>155</v>
      </c>
      <c r="V111" s="114">
        <f t="shared" si="21"/>
        <v>45</v>
      </c>
      <c r="W111" s="114">
        <f t="shared" si="21"/>
        <v>42</v>
      </c>
      <c r="X111" s="114">
        <f t="shared" si="21"/>
        <v>44</v>
      </c>
      <c r="Y111" s="114">
        <f t="shared" si="21"/>
        <v>192</v>
      </c>
      <c r="Z111" s="114">
        <f t="shared" si="21"/>
        <v>1103</v>
      </c>
      <c r="AA111" s="114">
        <f t="shared" si="21"/>
        <v>3388</v>
      </c>
      <c r="AB111" s="115">
        <f t="shared" si="21"/>
        <v>7470</v>
      </c>
      <c r="AC111" s="96"/>
      <c r="AY111" s="113" t="s">
        <v>316</v>
      </c>
      <c r="AZ111" s="125">
        <f t="shared" si="23"/>
        <v>0</v>
      </c>
      <c r="BA111" s="125">
        <f t="shared" si="22"/>
        <v>651</v>
      </c>
      <c r="BB111" s="125">
        <f t="shared" si="22"/>
        <v>736</v>
      </c>
      <c r="BC111" s="125">
        <f t="shared" si="22"/>
        <v>525</v>
      </c>
      <c r="BD111" s="125">
        <f t="shared" si="22"/>
        <v>334</v>
      </c>
      <c r="BE111" s="125">
        <f t="shared" si="22"/>
        <v>299</v>
      </c>
      <c r="BF111" s="125">
        <f t="shared" si="22"/>
        <v>155</v>
      </c>
      <c r="BG111" s="125">
        <f t="shared" si="22"/>
        <v>270</v>
      </c>
      <c r="BH111" s="125">
        <f t="shared" si="22"/>
        <v>567</v>
      </c>
      <c r="BI111" s="125">
        <f t="shared" si="22"/>
        <v>549</v>
      </c>
      <c r="BJ111" s="125">
        <f t="shared" si="22"/>
        <v>4086</v>
      </c>
    </row>
    <row r="112" spans="17:62" x14ac:dyDescent="0.3">
      <c r="Q112" s="119" t="s">
        <v>168</v>
      </c>
      <c r="R112" s="120">
        <f t="shared" ref="R112:AB112" si="24">SUM(R104:R111)</f>
        <v>8517</v>
      </c>
      <c r="S112" s="120">
        <f t="shared" si="24"/>
        <v>10492</v>
      </c>
      <c r="T112" s="120">
        <f t="shared" si="24"/>
        <v>8199</v>
      </c>
      <c r="U112" s="120">
        <f t="shared" si="24"/>
        <v>4002</v>
      </c>
      <c r="V112" s="120">
        <f t="shared" si="24"/>
        <v>2790</v>
      </c>
      <c r="W112" s="120">
        <f t="shared" si="24"/>
        <v>11915</v>
      </c>
      <c r="X112" s="120">
        <f t="shared" si="24"/>
        <v>2026</v>
      </c>
      <c r="Y112" s="120">
        <f t="shared" si="24"/>
        <v>2608</v>
      </c>
      <c r="Z112" s="120">
        <f t="shared" si="24"/>
        <v>6164</v>
      </c>
      <c r="AA112" s="120">
        <f t="shared" si="24"/>
        <v>10726</v>
      </c>
      <c r="AB112" s="120">
        <f t="shared" si="24"/>
        <v>67439</v>
      </c>
      <c r="AC112" s="96"/>
      <c r="AY112" s="116" t="s">
        <v>306</v>
      </c>
      <c r="AZ112" s="125">
        <f t="shared" si="23"/>
        <v>0</v>
      </c>
      <c r="BA112" s="125">
        <f t="shared" si="22"/>
        <v>2826</v>
      </c>
      <c r="BB112" s="125">
        <f t="shared" si="22"/>
        <v>2972</v>
      </c>
      <c r="BC112" s="125">
        <f t="shared" si="22"/>
        <v>2096</v>
      </c>
      <c r="BD112" s="125">
        <f t="shared" si="22"/>
        <v>1977</v>
      </c>
      <c r="BE112" s="125">
        <f t="shared" si="22"/>
        <v>11051</v>
      </c>
      <c r="BF112" s="125">
        <f t="shared" si="22"/>
        <v>1353</v>
      </c>
      <c r="BG112" s="125">
        <f t="shared" si="22"/>
        <v>939</v>
      </c>
      <c r="BH112" s="125">
        <f t="shared" si="22"/>
        <v>1682</v>
      </c>
      <c r="BI112" s="125">
        <f t="shared" si="22"/>
        <v>2493</v>
      </c>
      <c r="BJ112" s="125">
        <f t="shared" si="22"/>
        <v>27389</v>
      </c>
    </row>
    <row r="113" spans="2:62" x14ac:dyDescent="0.3">
      <c r="B113" s="87"/>
      <c r="C113" s="126"/>
      <c r="AY113" s="113" t="s">
        <v>319</v>
      </c>
      <c r="AZ113" s="125">
        <f t="shared" si="23"/>
        <v>0</v>
      </c>
      <c r="BA113" s="125">
        <f t="shared" si="22"/>
        <v>465</v>
      </c>
      <c r="BB113" s="125">
        <f t="shared" si="22"/>
        <v>563</v>
      </c>
      <c r="BC113" s="125">
        <f t="shared" si="22"/>
        <v>317</v>
      </c>
      <c r="BD113" s="125">
        <f t="shared" si="22"/>
        <v>162</v>
      </c>
      <c r="BE113" s="125">
        <f t="shared" si="22"/>
        <v>235</v>
      </c>
      <c r="BF113" s="125">
        <f t="shared" si="22"/>
        <v>247</v>
      </c>
      <c r="BG113" s="125">
        <f t="shared" si="22"/>
        <v>389</v>
      </c>
      <c r="BH113" s="125">
        <f t="shared" si="22"/>
        <v>616</v>
      </c>
      <c r="BI113" s="125">
        <f t="shared" si="22"/>
        <v>580</v>
      </c>
      <c r="BJ113" s="125">
        <f t="shared" si="22"/>
        <v>3574</v>
      </c>
    </row>
    <row r="114" spans="2:62" x14ac:dyDescent="0.3">
      <c r="B114" s="87"/>
      <c r="Q114" s="513" t="str">
        <f>CONCATENATE("2008 - Number of firms from  ",MID(A77,3,99))</f>
        <v>2008 - Number of firms from  group complex</v>
      </c>
      <c r="R114" s="513"/>
      <c r="S114" s="513"/>
      <c r="T114" s="513"/>
      <c r="U114" s="513"/>
      <c r="V114" s="513"/>
      <c r="W114" s="513"/>
      <c r="X114" s="513"/>
      <c r="Y114" s="513"/>
      <c r="Z114" s="513"/>
      <c r="AA114" s="513"/>
      <c r="AB114" s="513"/>
      <c r="AY114" s="116" t="s">
        <v>321</v>
      </c>
      <c r="AZ114" s="125">
        <f t="shared" si="23"/>
        <v>0</v>
      </c>
      <c r="BA114" s="125">
        <f t="shared" si="22"/>
        <v>676</v>
      </c>
      <c r="BB114" s="125">
        <f t="shared" si="22"/>
        <v>801</v>
      </c>
      <c r="BC114" s="125">
        <f t="shared" si="22"/>
        <v>257</v>
      </c>
      <c r="BD114" s="125">
        <f t="shared" si="22"/>
        <v>94</v>
      </c>
      <c r="BE114" s="125">
        <f t="shared" si="22"/>
        <v>78</v>
      </c>
      <c r="BF114" s="125">
        <f t="shared" si="22"/>
        <v>105</v>
      </c>
      <c r="BG114" s="125">
        <f t="shared" si="22"/>
        <v>444</v>
      </c>
      <c r="BH114" s="125">
        <f t="shared" si="22"/>
        <v>938</v>
      </c>
      <c r="BI114" s="125">
        <f t="shared" si="22"/>
        <v>954</v>
      </c>
      <c r="BJ114" s="125">
        <f t="shared" si="22"/>
        <v>4347</v>
      </c>
    </row>
    <row r="115" spans="2:62" x14ac:dyDescent="0.3">
      <c r="B115" s="87"/>
      <c r="Q115" s="514" t="s">
        <v>286</v>
      </c>
      <c r="R115" s="516" t="s">
        <v>287</v>
      </c>
      <c r="S115" s="517"/>
      <c r="T115" s="517"/>
      <c r="U115" s="517"/>
      <c r="V115" s="517"/>
      <c r="W115" s="517"/>
      <c r="X115" s="517"/>
      <c r="Y115" s="517"/>
      <c r="Z115" s="517"/>
      <c r="AA115" s="517"/>
      <c r="AB115" s="518" t="s">
        <v>168</v>
      </c>
      <c r="AY115" s="113" t="s">
        <v>323</v>
      </c>
      <c r="AZ115" s="125">
        <f t="shared" si="23"/>
        <v>0</v>
      </c>
      <c r="BA115" s="125">
        <f t="shared" si="22"/>
        <v>1783</v>
      </c>
      <c r="BB115" s="125">
        <f t="shared" si="22"/>
        <v>718</v>
      </c>
      <c r="BC115" s="125">
        <f t="shared" si="22"/>
        <v>155</v>
      </c>
      <c r="BD115" s="125">
        <f t="shared" si="22"/>
        <v>45</v>
      </c>
      <c r="BE115" s="125">
        <f t="shared" si="22"/>
        <v>42</v>
      </c>
      <c r="BF115" s="125">
        <f t="shared" si="22"/>
        <v>44</v>
      </c>
      <c r="BG115" s="125">
        <f t="shared" si="22"/>
        <v>192</v>
      </c>
      <c r="BH115" s="125">
        <f t="shared" si="22"/>
        <v>1103</v>
      </c>
      <c r="BI115" s="125">
        <f t="shared" si="22"/>
        <v>3388</v>
      </c>
      <c r="BJ115" s="125">
        <f t="shared" si="22"/>
        <v>7470</v>
      </c>
    </row>
    <row r="116" spans="2:62" x14ac:dyDescent="0.3">
      <c r="B116" s="87"/>
      <c r="C116" s="126"/>
      <c r="Q116" s="515"/>
      <c r="R116" s="108" t="s">
        <v>301</v>
      </c>
      <c r="S116" s="108" t="s">
        <v>302</v>
      </c>
      <c r="T116" s="108" t="s">
        <v>303</v>
      </c>
      <c r="U116" s="108" t="s">
        <v>304</v>
      </c>
      <c r="V116" s="108" t="s">
        <v>305</v>
      </c>
      <c r="W116" s="108" t="s">
        <v>306</v>
      </c>
      <c r="X116" s="108" t="s">
        <v>307</v>
      </c>
      <c r="Y116" s="108" t="s">
        <v>308</v>
      </c>
      <c r="Z116" s="108" t="s">
        <v>309</v>
      </c>
      <c r="AA116" s="108" t="s">
        <v>310</v>
      </c>
      <c r="AB116" s="519"/>
      <c r="AY116" s="119" t="s">
        <v>168</v>
      </c>
      <c r="AZ116" s="125">
        <f t="shared" si="23"/>
        <v>8517</v>
      </c>
      <c r="BA116" s="125">
        <f t="shared" si="22"/>
        <v>10492</v>
      </c>
      <c r="BB116" s="125">
        <f t="shared" si="22"/>
        <v>8199</v>
      </c>
      <c r="BC116" s="125">
        <f t="shared" si="22"/>
        <v>4002</v>
      </c>
      <c r="BD116" s="125">
        <f t="shared" si="22"/>
        <v>2790</v>
      </c>
      <c r="BE116" s="125">
        <f t="shared" si="22"/>
        <v>11915</v>
      </c>
      <c r="BF116" s="125">
        <f t="shared" si="22"/>
        <v>2026</v>
      </c>
      <c r="BG116" s="125">
        <f t="shared" si="22"/>
        <v>2608</v>
      </c>
      <c r="BH116" s="125">
        <f t="shared" si="22"/>
        <v>6164</v>
      </c>
      <c r="BI116" s="125">
        <f t="shared" si="22"/>
        <v>10726</v>
      </c>
      <c r="BJ116" s="125">
        <f t="shared" si="22"/>
        <v>67439</v>
      </c>
    </row>
    <row r="117" spans="2:62" x14ac:dyDescent="0.3">
      <c r="B117" s="87"/>
      <c r="C117" s="126"/>
      <c r="Q117" s="109" t="s">
        <v>301</v>
      </c>
      <c r="R117" s="110">
        <f t="shared" ref="R117:AB124" si="25">C77</f>
        <v>2674</v>
      </c>
      <c r="S117" s="110">
        <f t="shared" si="25"/>
        <v>61</v>
      </c>
      <c r="T117" s="110">
        <f t="shared" si="25"/>
        <v>10</v>
      </c>
      <c r="U117" s="110">
        <f t="shared" si="25"/>
        <v>4</v>
      </c>
      <c r="V117" s="110">
        <f t="shared" si="25"/>
        <v>0</v>
      </c>
      <c r="W117" s="110">
        <f t="shared" si="25"/>
        <v>59</v>
      </c>
      <c r="X117" s="110">
        <f t="shared" si="25"/>
        <v>3</v>
      </c>
      <c r="Y117" s="110">
        <f t="shared" si="25"/>
        <v>2</v>
      </c>
      <c r="Z117" s="110">
        <f t="shared" si="25"/>
        <v>8</v>
      </c>
      <c r="AA117" s="110">
        <f t="shared" si="25"/>
        <v>35</v>
      </c>
      <c r="AB117" s="111">
        <f t="shared" si="25"/>
        <v>2856</v>
      </c>
    </row>
    <row r="118" spans="2:62" x14ac:dyDescent="0.3">
      <c r="Q118" s="113" t="s">
        <v>312</v>
      </c>
      <c r="R118" s="114">
        <f t="shared" si="25"/>
        <v>0</v>
      </c>
      <c r="S118" s="114">
        <f t="shared" si="25"/>
        <v>4448</v>
      </c>
      <c r="T118" s="114">
        <f t="shared" si="25"/>
        <v>663</v>
      </c>
      <c r="U118" s="114">
        <f t="shared" si="25"/>
        <v>143</v>
      </c>
      <c r="V118" s="114">
        <f t="shared" si="25"/>
        <v>37</v>
      </c>
      <c r="W118" s="114">
        <f t="shared" si="25"/>
        <v>75</v>
      </c>
      <c r="X118" s="114">
        <f t="shared" si="25"/>
        <v>35</v>
      </c>
      <c r="Y118" s="114">
        <f t="shared" si="25"/>
        <v>88</v>
      </c>
      <c r="Z118" s="114">
        <f t="shared" si="25"/>
        <v>405</v>
      </c>
      <c r="AA118" s="114">
        <f t="shared" si="25"/>
        <v>2386</v>
      </c>
      <c r="AB118" s="115">
        <f t="shared" si="25"/>
        <v>8280</v>
      </c>
      <c r="AY118" s="88" t="s">
        <v>282</v>
      </c>
    </row>
    <row r="119" spans="2:62" ht="15" customHeight="1" x14ac:dyDescent="0.3">
      <c r="Q119" s="116" t="s">
        <v>314</v>
      </c>
      <c r="R119" s="117">
        <f t="shared" si="25"/>
        <v>0</v>
      </c>
      <c r="S119" s="117">
        <f t="shared" si="25"/>
        <v>693</v>
      </c>
      <c r="T119" s="117">
        <f t="shared" si="25"/>
        <v>493</v>
      </c>
      <c r="U119" s="117">
        <f t="shared" si="25"/>
        <v>193</v>
      </c>
      <c r="V119" s="117">
        <f t="shared" si="25"/>
        <v>75</v>
      </c>
      <c r="W119" s="117">
        <f t="shared" si="25"/>
        <v>68</v>
      </c>
      <c r="X119" s="117">
        <f t="shared" si="25"/>
        <v>39</v>
      </c>
      <c r="Y119" s="117">
        <f t="shared" si="25"/>
        <v>84</v>
      </c>
      <c r="Z119" s="117">
        <f t="shared" si="25"/>
        <v>189</v>
      </c>
      <c r="AA119" s="117">
        <f t="shared" si="25"/>
        <v>483</v>
      </c>
      <c r="AB119" s="118">
        <f t="shared" si="25"/>
        <v>2317</v>
      </c>
      <c r="AY119" s="128" t="s">
        <v>325</v>
      </c>
      <c r="AZ119" s="516" t="s">
        <v>287</v>
      </c>
      <c r="BA119" s="517"/>
      <c r="BB119" s="517"/>
      <c r="BC119" s="517"/>
      <c r="BD119" s="517"/>
      <c r="BE119" s="517"/>
      <c r="BF119" s="517"/>
      <c r="BG119" s="517"/>
      <c r="BH119" s="517"/>
      <c r="BI119" s="517"/>
      <c r="BJ119" s="518" t="s">
        <v>168</v>
      </c>
    </row>
    <row r="120" spans="2:62" x14ac:dyDescent="0.3">
      <c r="Q120" s="113" t="s">
        <v>316</v>
      </c>
      <c r="R120" s="114">
        <f t="shared" si="25"/>
        <v>0</v>
      </c>
      <c r="S120" s="114">
        <f t="shared" si="25"/>
        <v>526</v>
      </c>
      <c r="T120" s="114">
        <f t="shared" si="25"/>
        <v>243</v>
      </c>
      <c r="U120" s="114">
        <f t="shared" si="25"/>
        <v>160</v>
      </c>
      <c r="V120" s="114">
        <f t="shared" si="25"/>
        <v>107</v>
      </c>
      <c r="W120" s="114">
        <f t="shared" si="25"/>
        <v>142</v>
      </c>
      <c r="X120" s="114">
        <f t="shared" si="25"/>
        <v>42</v>
      </c>
      <c r="Y120" s="114">
        <f t="shared" si="25"/>
        <v>90</v>
      </c>
      <c r="Z120" s="114">
        <f t="shared" si="25"/>
        <v>130</v>
      </c>
      <c r="AA120" s="114">
        <f t="shared" si="25"/>
        <v>364</v>
      </c>
      <c r="AB120" s="115">
        <f t="shared" si="25"/>
        <v>1804</v>
      </c>
      <c r="AY120" s="129"/>
      <c r="AZ120" s="108" t="s">
        <v>301</v>
      </c>
      <c r="BA120" s="108" t="s">
        <v>302</v>
      </c>
      <c r="BB120" s="108" t="s">
        <v>303</v>
      </c>
      <c r="BC120" s="108" t="s">
        <v>304</v>
      </c>
      <c r="BD120" s="108" t="s">
        <v>305</v>
      </c>
      <c r="BE120" s="108" t="s">
        <v>306</v>
      </c>
      <c r="BF120" s="108" t="s">
        <v>307</v>
      </c>
      <c r="BG120" s="108" t="s">
        <v>308</v>
      </c>
      <c r="BH120" s="108" t="s">
        <v>309</v>
      </c>
      <c r="BI120" s="108" t="s">
        <v>310</v>
      </c>
      <c r="BJ120" s="519"/>
    </row>
    <row r="121" spans="2:62" x14ac:dyDescent="0.3">
      <c r="Q121" s="116" t="s">
        <v>306</v>
      </c>
      <c r="R121" s="117">
        <f t="shared" si="25"/>
        <v>0</v>
      </c>
      <c r="S121" s="117">
        <f t="shared" si="25"/>
        <v>5000</v>
      </c>
      <c r="T121" s="117">
        <f t="shared" si="25"/>
        <v>2361</v>
      </c>
      <c r="U121" s="117">
        <f t="shared" si="25"/>
        <v>1268</v>
      </c>
      <c r="V121" s="117">
        <f t="shared" si="25"/>
        <v>762</v>
      </c>
      <c r="W121" s="117">
        <f t="shared" si="25"/>
        <v>7647</v>
      </c>
      <c r="X121" s="117">
        <f t="shared" si="25"/>
        <v>290</v>
      </c>
      <c r="Y121" s="117">
        <f t="shared" si="25"/>
        <v>569</v>
      </c>
      <c r="Z121" s="117">
        <f t="shared" si="25"/>
        <v>1144</v>
      </c>
      <c r="AA121" s="117">
        <f t="shared" si="25"/>
        <v>3307</v>
      </c>
      <c r="AB121" s="118">
        <f t="shared" si="25"/>
        <v>22348</v>
      </c>
      <c r="AY121" s="109" t="s">
        <v>301</v>
      </c>
      <c r="AZ121" s="127">
        <f>R117</f>
        <v>2674</v>
      </c>
      <c r="BA121" s="127">
        <f t="shared" ref="BA121:BJ129" si="26">S117</f>
        <v>61</v>
      </c>
      <c r="BB121" s="127">
        <f t="shared" si="26"/>
        <v>10</v>
      </c>
      <c r="BC121" s="127">
        <f t="shared" si="26"/>
        <v>4</v>
      </c>
      <c r="BD121" s="127">
        <f t="shared" si="26"/>
        <v>0</v>
      </c>
      <c r="BE121" s="127">
        <f t="shared" si="26"/>
        <v>59</v>
      </c>
      <c r="BF121" s="127">
        <f t="shared" si="26"/>
        <v>3</v>
      </c>
      <c r="BG121" s="127">
        <f t="shared" si="26"/>
        <v>2</v>
      </c>
      <c r="BH121" s="127">
        <f t="shared" si="26"/>
        <v>8</v>
      </c>
      <c r="BI121" s="127">
        <f t="shared" si="26"/>
        <v>35</v>
      </c>
      <c r="BJ121" s="127">
        <f t="shared" si="26"/>
        <v>2856</v>
      </c>
    </row>
    <row r="122" spans="2:62" x14ac:dyDescent="0.3">
      <c r="C122" s="91"/>
      <c r="D122" s="91"/>
      <c r="E122" s="91"/>
      <c r="F122" s="91"/>
      <c r="G122" s="91"/>
      <c r="H122" s="91"/>
      <c r="I122" s="91"/>
      <c r="J122" s="91"/>
      <c r="K122" s="91"/>
      <c r="L122" s="91"/>
      <c r="M122" s="91"/>
      <c r="Q122" s="113" t="s">
        <v>319</v>
      </c>
      <c r="R122" s="114">
        <f t="shared" si="25"/>
        <v>0</v>
      </c>
      <c r="S122" s="114">
        <f t="shared" si="25"/>
        <v>327</v>
      </c>
      <c r="T122" s="114">
        <f t="shared" si="25"/>
        <v>164</v>
      </c>
      <c r="U122" s="114">
        <f t="shared" si="25"/>
        <v>82</v>
      </c>
      <c r="V122" s="114">
        <f t="shared" si="25"/>
        <v>34</v>
      </c>
      <c r="W122" s="114">
        <f t="shared" si="25"/>
        <v>60</v>
      </c>
      <c r="X122" s="114">
        <f t="shared" si="25"/>
        <v>57</v>
      </c>
      <c r="Y122" s="114">
        <f t="shared" si="25"/>
        <v>85</v>
      </c>
      <c r="Z122" s="114">
        <f t="shared" si="25"/>
        <v>144</v>
      </c>
      <c r="AA122" s="114">
        <f t="shared" si="25"/>
        <v>367</v>
      </c>
      <c r="AB122" s="115">
        <f t="shared" si="25"/>
        <v>1320</v>
      </c>
      <c r="AY122" s="113" t="s">
        <v>312</v>
      </c>
      <c r="AZ122" s="127">
        <f t="shared" ref="AZ122:AZ129" si="27">R118</f>
        <v>0</v>
      </c>
      <c r="BA122" s="127">
        <f t="shared" si="26"/>
        <v>4448</v>
      </c>
      <c r="BB122" s="127">
        <f t="shared" si="26"/>
        <v>663</v>
      </c>
      <c r="BC122" s="127">
        <f t="shared" si="26"/>
        <v>143</v>
      </c>
      <c r="BD122" s="127">
        <f t="shared" si="26"/>
        <v>37</v>
      </c>
      <c r="BE122" s="127">
        <f t="shared" si="26"/>
        <v>75</v>
      </c>
      <c r="BF122" s="127">
        <f t="shared" si="26"/>
        <v>35</v>
      </c>
      <c r="BG122" s="127">
        <f t="shared" si="26"/>
        <v>88</v>
      </c>
      <c r="BH122" s="127">
        <f t="shared" si="26"/>
        <v>405</v>
      </c>
      <c r="BI122" s="127">
        <f t="shared" si="26"/>
        <v>2386</v>
      </c>
      <c r="BJ122" s="127">
        <f t="shared" si="26"/>
        <v>8280</v>
      </c>
    </row>
    <row r="123" spans="2:62" x14ac:dyDescent="0.3">
      <c r="C123" s="91"/>
      <c r="D123" s="91"/>
      <c r="E123" s="91"/>
      <c r="F123" s="91"/>
      <c r="G123" s="91"/>
      <c r="H123" s="91"/>
      <c r="I123" s="91"/>
      <c r="J123" s="91"/>
      <c r="K123" s="91"/>
      <c r="L123" s="91"/>
      <c r="M123" s="91"/>
      <c r="Q123" s="116" t="s">
        <v>321</v>
      </c>
      <c r="R123" s="117">
        <f t="shared" si="25"/>
        <v>0</v>
      </c>
      <c r="S123" s="117">
        <f t="shared" si="25"/>
        <v>513</v>
      </c>
      <c r="T123" s="117">
        <f t="shared" si="25"/>
        <v>301</v>
      </c>
      <c r="U123" s="117">
        <f t="shared" si="25"/>
        <v>106</v>
      </c>
      <c r="V123" s="117">
        <f t="shared" si="25"/>
        <v>38</v>
      </c>
      <c r="W123" s="117">
        <f t="shared" si="25"/>
        <v>34</v>
      </c>
      <c r="X123" s="117">
        <f t="shared" si="25"/>
        <v>35</v>
      </c>
      <c r="Y123" s="117">
        <f t="shared" si="25"/>
        <v>141</v>
      </c>
      <c r="Z123" s="117">
        <f t="shared" si="25"/>
        <v>290</v>
      </c>
      <c r="AA123" s="117">
        <f t="shared" si="25"/>
        <v>497</v>
      </c>
      <c r="AB123" s="118">
        <f t="shared" si="25"/>
        <v>1955</v>
      </c>
      <c r="AY123" s="116" t="s">
        <v>314</v>
      </c>
      <c r="AZ123" s="127">
        <f t="shared" si="27"/>
        <v>0</v>
      </c>
      <c r="BA123" s="127">
        <f t="shared" si="26"/>
        <v>693</v>
      </c>
      <c r="BB123" s="127">
        <f t="shared" si="26"/>
        <v>493</v>
      </c>
      <c r="BC123" s="127">
        <f t="shared" si="26"/>
        <v>193</v>
      </c>
      <c r="BD123" s="127">
        <f t="shared" si="26"/>
        <v>75</v>
      </c>
      <c r="BE123" s="127">
        <f t="shared" si="26"/>
        <v>68</v>
      </c>
      <c r="BF123" s="127">
        <f t="shared" si="26"/>
        <v>39</v>
      </c>
      <c r="BG123" s="127">
        <f t="shared" si="26"/>
        <v>84</v>
      </c>
      <c r="BH123" s="127">
        <f t="shared" si="26"/>
        <v>189</v>
      </c>
      <c r="BI123" s="127">
        <f t="shared" si="26"/>
        <v>483</v>
      </c>
      <c r="BJ123" s="127">
        <f t="shared" si="26"/>
        <v>2317</v>
      </c>
    </row>
    <row r="124" spans="2:62" x14ac:dyDescent="0.3">
      <c r="C124" s="91"/>
      <c r="D124" s="91"/>
      <c r="E124" s="91"/>
      <c r="F124" s="91"/>
      <c r="G124" s="91"/>
      <c r="H124" s="91"/>
      <c r="I124" s="91"/>
      <c r="J124" s="91"/>
      <c r="K124" s="91"/>
      <c r="L124" s="91"/>
      <c r="M124" s="91"/>
      <c r="Q124" s="113" t="s">
        <v>323</v>
      </c>
      <c r="R124" s="114">
        <f t="shared" si="25"/>
        <v>0</v>
      </c>
      <c r="S124" s="114">
        <f t="shared" si="25"/>
        <v>2844</v>
      </c>
      <c r="T124" s="114">
        <f t="shared" si="25"/>
        <v>679</v>
      </c>
      <c r="U124" s="114">
        <f t="shared" si="25"/>
        <v>166</v>
      </c>
      <c r="V124" s="114">
        <f t="shared" si="25"/>
        <v>53</v>
      </c>
      <c r="W124" s="114">
        <f t="shared" si="25"/>
        <v>52</v>
      </c>
      <c r="X124" s="114">
        <f t="shared" si="25"/>
        <v>54</v>
      </c>
      <c r="Y124" s="114">
        <f t="shared" si="25"/>
        <v>177</v>
      </c>
      <c r="Z124" s="114">
        <f t="shared" si="25"/>
        <v>940</v>
      </c>
      <c r="AA124" s="114">
        <f t="shared" si="25"/>
        <v>4297</v>
      </c>
      <c r="AB124" s="115">
        <f t="shared" si="25"/>
        <v>9262</v>
      </c>
      <c r="AY124" s="113" t="s">
        <v>316</v>
      </c>
      <c r="AZ124" s="127">
        <f t="shared" si="27"/>
        <v>0</v>
      </c>
      <c r="BA124" s="127">
        <f t="shared" si="26"/>
        <v>526</v>
      </c>
      <c r="BB124" s="127">
        <f t="shared" si="26"/>
        <v>243</v>
      </c>
      <c r="BC124" s="127">
        <f t="shared" si="26"/>
        <v>160</v>
      </c>
      <c r="BD124" s="127">
        <f t="shared" si="26"/>
        <v>107</v>
      </c>
      <c r="BE124" s="127">
        <f t="shared" si="26"/>
        <v>142</v>
      </c>
      <c r="BF124" s="127">
        <f t="shared" si="26"/>
        <v>42</v>
      </c>
      <c r="BG124" s="127">
        <f t="shared" si="26"/>
        <v>90</v>
      </c>
      <c r="BH124" s="127">
        <f t="shared" si="26"/>
        <v>130</v>
      </c>
      <c r="BI124" s="127">
        <f t="shared" si="26"/>
        <v>364</v>
      </c>
      <c r="BJ124" s="127">
        <f t="shared" si="26"/>
        <v>1804</v>
      </c>
    </row>
    <row r="125" spans="2:62" x14ac:dyDescent="0.3">
      <c r="C125" s="91"/>
      <c r="D125" s="91"/>
      <c r="E125" s="91"/>
      <c r="F125" s="91"/>
      <c r="G125" s="91"/>
      <c r="H125" s="91"/>
      <c r="I125" s="91"/>
      <c r="J125" s="91"/>
      <c r="K125" s="91"/>
      <c r="L125" s="91"/>
      <c r="M125" s="91"/>
      <c r="Q125" s="119" t="s">
        <v>168</v>
      </c>
      <c r="R125" s="120">
        <f t="shared" ref="R125:AB125" si="28">SUM(R117:R124)</f>
        <v>2674</v>
      </c>
      <c r="S125" s="120">
        <f t="shared" si="28"/>
        <v>14412</v>
      </c>
      <c r="T125" s="120">
        <f t="shared" si="28"/>
        <v>4914</v>
      </c>
      <c r="U125" s="120">
        <f t="shared" si="28"/>
        <v>2122</v>
      </c>
      <c r="V125" s="120">
        <f t="shared" si="28"/>
        <v>1106</v>
      </c>
      <c r="W125" s="120">
        <f t="shared" si="28"/>
        <v>8137</v>
      </c>
      <c r="X125" s="120">
        <f t="shared" si="28"/>
        <v>555</v>
      </c>
      <c r="Y125" s="120">
        <f t="shared" si="28"/>
        <v>1236</v>
      </c>
      <c r="Z125" s="120">
        <f t="shared" si="28"/>
        <v>3250</v>
      </c>
      <c r="AA125" s="120">
        <f t="shared" si="28"/>
        <v>11736</v>
      </c>
      <c r="AB125" s="120">
        <f t="shared" si="28"/>
        <v>50142</v>
      </c>
      <c r="AY125" s="116" t="s">
        <v>306</v>
      </c>
      <c r="AZ125" s="127">
        <f t="shared" si="27"/>
        <v>0</v>
      </c>
      <c r="BA125" s="127">
        <f t="shared" si="26"/>
        <v>5000</v>
      </c>
      <c r="BB125" s="127">
        <f t="shared" si="26"/>
        <v>2361</v>
      </c>
      <c r="BC125" s="127">
        <f t="shared" si="26"/>
        <v>1268</v>
      </c>
      <c r="BD125" s="127">
        <f t="shared" si="26"/>
        <v>762</v>
      </c>
      <c r="BE125" s="127">
        <f t="shared" si="26"/>
        <v>7647</v>
      </c>
      <c r="BF125" s="127">
        <f t="shared" si="26"/>
        <v>290</v>
      </c>
      <c r="BG125" s="127">
        <f t="shared" si="26"/>
        <v>569</v>
      </c>
      <c r="BH125" s="127">
        <f t="shared" si="26"/>
        <v>1144</v>
      </c>
      <c r="BI125" s="127">
        <f t="shared" si="26"/>
        <v>3307</v>
      </c>
      <c r="BJ125" s="127">
        <f t="shared" si="26"/>
        <v>22348</v>
      </c>
    </row>
    <row r="126" spans="2:62" x14ac:dyDescent="0.3">
      <c r="C126" s="91"/>
      <c r="D126" s="91"/>
      <c r="E126" s="91"/>
      <c r="F126" s="91"/>
      <c r="G126" s="91"/>
      <c r="H126" s="91"/>
      <c r="I126" s="91"/>
      <c r="J126" s="91"/>
      <c r="K126" s="91"/>
      <c r="L126" s="91"/>
      <c r="M126" s="91"/>
      <c r="AY126" s="113" t="s">
        <v>319</v>
      </c>
      <c r="AZ126" s="127">
        <f t="shared" si="27"/>
        <v>0</v>
      </c>
      <c r="BA126" s="127">
        <f t="shared" si="26"/>
        <v>327</v>
      </c>
      <c r="BB126" s="127">
        <f t="shared" si="26"/>
        <v>164</v>
      </c>
      <c r="BC126" s="127">
        <f t="shared" si="26"/>
        <v>82</v>
      </c>
      <c r="BD126" s="127">
        <f t="shared" si="26"/>
        <v>34</v>
      </c>
      <c r="BE126" s="127">
        <f t="shared" si="26"/>
        <v>60</v>
      </c>
      <c r="BF126" s="127">
        <f t="shared" si="26"/>
        <v>57</v>
      </c>
      <c r="BG126" s="127">
        <f t="shared" si="26"/>
        <v>85</v>
      </c>
      <c r="BH126" s="127">
        <f t="shared" si="26"/>
        <v>144</v>
      </c>
      <c r="BI126" s="127">
        <f t="shared" si="26"/>
        <v>367</v>
      </c>
      <c r="BJ126" s="127">
        <f t="shared" si="26"/>
        <v>1320</v>
      </c>
    </row>
    <row r="127" spans="2:62" x14ac:dyDescent="0.3">
      <c r="C127" s="91"/>
      <c r="D127" s="91"/>
      <c r="E127" s="91"/>
      <c r="F127" s="91"/>
      <c r="G127" s="91"/>
      <c r="H127" s="91"/>
      <c r="I127" s="91"/>
      <c r="J127" s="91"/>
      <c r="K127" s="91"/>
      <c r="L127" s="91"/>
      <c r="M127" s="91"/>
      <c r="AY127" s="116" t="s">
        <v>321</v>
      </c>
      <c r="AZ127" s="127">
        <f t="shared" si="27"/>
        <v>0</v>
      </c>
      <c r="BA127" s="127">
        <f t="shared" si="26"/>
        <v>513</v>
      </c>
      <c r="BB127" s="127">
        <f t="shared" si="26"/>
        <v>301</v>
      </c>
      <c r="BC127" s="127">
        <f t="shared" si="26"/>
        <v>106</v>
      </c>
      <c r="BD127" s="127">
        <f t="shared" si="26"/>
        <v>38</v>
      </c>
      <c r="BE127" s="127">
        <f t="shared" si="26"/>
        <v>34</v>
      </c>
      <c r="BF127" s="127">
        <f t="shared" si="26"/>
        <v>35</v>
      </c>
      <c r="BG127" s="127">
        <f t="shared" si="26"/>
        <v>141</v>
      </c>
      <c r="BH127" s="127">
        <f t="shared" si="26"/>
        <v>290</v>
      </c>
      <c r="BI127" s="127">
        <f t="shared" si="26"/>
        <v>497</v>
      </c>
      <c r="BJ127" s="127">
        <f t="shared" si="26"/>
        <v>1955</v>
      </c>
    </row>
    <row r="128" spans="2:62" x14ac:dyDescent="0.3">
      <c r="C128" s="91"/>
      <c r="D128" s="91"/>
      <c r="E128" s="91"/>
      <c r="F128" s="91"/>
      <c r="G128" s="91"/>
      <c r="H128" s="91"/>
      <c r="I128" s="91"/>
      <c r="J128" s="91"/>
      <c r="K128" s="91"/>
      <c r="L128" s="91"/>
      <c r="M128" s="91"/>
      <c r="AC128" s="96"/>
      <c r="AY128" s="113" t="s">
        <v>323</v>
      </c>
      <c r="AZ128" s="127">
        <f t="shared" si="27"/>
        <v>0</v>
      </c>
      <c r="BA128" s="127">
        <f t="shared" si="26"/>
        <v>2844</v>
      </c>
      <c r="BB128" s="127">
        <f t="shared" si="26"/>
        <v>679</v>
      </c>
      <c r="BC128" s="127">
        <f t="shared" si="26"/>
        <v>166</v>
      </c>
      <c r="BD128" s="127">
        <f t="shared" si="26"/>
        <v>53</v>
      </c>
      <c r="BE128" s="127">
        <f t="shared" si="26"/>
        <v>52</v>
      </c>
      <c r="BF128" s="127">
        <f t="shared" si="26"/>
        <v>54</v>
      </c>
      <c r="BG128" s="127">
        <f t="shared" si="26"/>
        <v>177</v>
      </c>
      <c r="BH128" s="127">
        <f t="shared" si="26"/>
        <v>940</v>
      </c>
      <c r="BI128" s="127">
        <f t="shared" si="26"/>
        <v>4297</v>
      </c>
      <c r="BJ128" s="127">
        <f t="shared" si="26"/>
        <v>9262</v>
      </c>
    </row>
    <row r="129" spans="1:62" x14ac:dyDescent="0.3">
      <c r="C129" s="91"/>
      <c r="D129" s="91"/>
      <c r="E129" s="91"/>
      <c r="F129" s="91"/>
      <c r="G129" s="91"/>
      <c r="H129" s="91"/>
      <c r="I129" s="91"/>
      <c r="J129" s="91"/>
      <c r="K129" s="91"/>
      <c r="L129" s="91"/>
      <c r="M129" s="91"/>
      <c r="AY129" s="119" t="s">
        <v>168</v>
      </c>
      <c r="AZ129" s="127">
        <f t="shared" si="27"/>
        <v>2674</v>
      </c>
      <c r="BA129" s="127">
        <f t="shared" si="26"/>
        <v>14412</v>
      </c>
      <c r="BB129" s="127">
        <f t="shared" si="26"/>
        <v>4914</v>
      </c>
      <c r="BC129" s="127">
        <f t="shared" si="26"/>
        <v>2122</v>
      </c>
      <c r="BD129" s="127">
        <f t="shared" si="26"/>
        <v>1106</v>
      </c>
      <c r="BE129" s="127">
        <f t="shared" si="26"/>
        <v>8137</v>
      </c>
      <c r="BF129" s="127">
        <f t="shared" si="26"/>
        <v>555</v>
      </c>
      <c r="BG129" s="127">
        <f t="shared" si="26"/>
        <v>1236</v>
      </c>
      <c r="BH129" s="127">
        <f t="shared" si="26"/>
        <v>3250</v>
      </c>
      <c r="BI129" s="127">
        <f t="shared" si="26"/>
        <v>11736</v>
      </c>
      <c r="BJ129" s="127">
        <f t="shared" si="26"/>
        <v>50142</v>
      </c>
    </row>
    <row r="130" spans="1:62" x14ac:dyDescent="0.3">
      <c r="C130" s="91"/>
      <c r="D130" s="91"/>
      <c r="E130" s="91"/>
      <c r="F130" s="91"/>
      <c r="G130" s="91"/>
      <c r="H130" s="91"/>
      <c r="I130" s="91"/>
      <c r="J130" s="91"/>
      <c r="K130" s="91"/>
      <c r="L130" s="91"/>
      <c r="M130" s="91"/>
    </row>
    <row r="131" spans="1:62" x14ac:dyDescent="0.3">
      <c r="C131" s="91"/>
      <c r="D131" s="91"/>
      <c r="E131" s="91"/>
      <c r="F131" s="91"/>
      <c r="G131" s="91"/>
      <c r="H131" s="91"/>
      <c r="I131" s="91"/>
      <c r="J131" s="91"/>
      <c r="K131" s="91"/>
      <c r="L131" s="91"/>
      <c r="M131" s="91"/>
    </row>
    <row r="132" spans="1:62" x14ac:dyDescent="0.3">
      <c r="C132" s="91"/>
      <c r="D132" s="91"/>
      <c r="E132" s="91"/>
      <c r="F132" s="91"/>
      <c r="G132" s="91"/>
      <c r="H132" s="91"/>
      <c r="I132" s="91"/>
      <c r="J132" s="91"/>
      <c r="K132" s="91"/>
      <c r="L132" s="91"/>
      <c r="M132" s="91"/>
    </row>
    <row r="133" spans="1:62" x14ac:dyDescent="0.3">
      <c r="C133" s="91"/>
      <c r="D133" s="91"/>
      <c r="E133" s="91"/>
      <c r="F133" s="91"/>
      <c r="G133" s="91"/>
      <c r="H133" s="91"/>
      <c r="I133" s="91"/>
      <c r="J133" s="91"/>
      <c r="K133" s="91"/>
      <c r="L133" s="91"/>
      <c r="M133" s="91"/>
    </row>
    <row r="136" spans="1:62" x14ac:dyDescent="0.3">
      <c r="A136" s="87"/>
      <c r="B136" s="126"/>
    </row>
    <row r="137" spans="1:62" x14ac:dyDescent="0.3">
      <c r="A137" s="87"/>
    </row>
    <row r="138" spans="1:62" x14ac:dyDescent="0.3">
      <c r="A138" s="87"/>
    </row>
    <row r="139" spans="1:62" x14ac:dyDescent="0.3">
      <c r="A139" s="87"/>
      <c r="B139" s="126"/>
    </row>
    <row r="140" spans="1:62" x14ac:dyDescent="0.3">
      <c r="A140" s="87"/>
      <c r="B140" s="126"/>
    </row>
    <row r="144" spans="1:62" x14ac:dyDescent="0.3">
      <c r="C144" s="91"/>
      <c r="D144" s="91"/>
      <c r="E144" s="91"/>
      <c r="F144" s="91"/>
      <c r="G144" s="91"/>
      <c r="H144" s="91"/>
      <c r="I144" s="91"/>
      <c r="J144" s="91"/>
      <c r="K144" s="91"/>
      <c r="L144" s="91"/>
      <c r="M144" s="91"/>
    </row>
    <row r="145" spans="3:29" x14ac:dyDescent="0.3">
      <c r="C145" s="91"/>
      <c r="D145" s="91"/>
      <c r="E145" s="91"/>
      <c r="F145" s="91"/>
      <c r="G145" s="91"/>
      <c r="H145" s="91"/>
      <c r="I145" s="91"/>
      <c r="J145" s="91"/>
      <c r="K145" s="91"/>
      <c r="L145" s="91"/>
      <c r="M145" s="91"/>
      <c r="AC145" s="96"/>
    </row>
    <row r="146" spans="3:29" x14ac:dyDescent="0.3">
      <c r="C146" s="91"/>
      <c r="D146" s="91"/>
      <c r="E146" s="91"/>
      <c r="F146" s="91"/>
      <c r="G146" s="91"/>
      <c r="H146" s="91"/>
      <c r="I146" s="91"/>
      <c r="J146" s="91"/>
      <c r="K146" s="91"/>
      <c r="L146" s="91"/>
      <c r="M146" s="91"/>
      <c r="AC146" s="96"/>
    </row>
    <row r="147" spans="3:29" x14ac:dyDescent="0.3">
      <c r="C147" s="91"/>
      <c r="D147" s="91"/>
      <c r="E147" s="91"/>
      <c r="F147" s="91"/>
      <c r="G147" s="91"/>
      <c r="H147" s="91"/>
      <c r="I147" s="91"/>
      <c r="J147" s="91"/>
      <c r="K147" s="91"/>
      <c r="L147" s="91"/>
      <c r="M147" s="91"/>
    </row>
    <row r="148" spans="3:29" x14ac:dyDescent="0.3">
      <c r="C148" s="91"/>
      <c r="D148" s="91"/>
      <c r="E148" s="91"/>
      <c r="F148" s="91"/>
      <c r="G148" s="91"/>
      <c r="H148" s="91"/>
      <c r="I148" s="91"/>
      <c r="J148" s="91"/>
      <c r="K148" s="91"/>
      <c r="L148" s="91"/>
      <c r="M148" s="91"/>
    </row>
    <row r="149" spans="3:29" x14ac:dyDescent="0.3">
      <c r="C149" s="91"/>
      <c r="D149" s="91"/>
      <c r="E149" s="91"/>
      <c r="F149" s="91"/>
      <c r="G149" s="91"/>
      <c r="H149" s="91"/>
      <c r="I149" s="91"/>
      <c r="J149" s="91"/>
      <c r="K149" s="91"/>
      <c r="L149" s="91"/>
      <c r="M149" s="91"/>
    </row>
    <row r="150" spans="3:29" x14ac:dyDescent="0.3">
      <c r="C150" s="91"/>
      <c r="D150" s="91"/>
      <c r="E150" s="91"/>
      <c r="F150" s="91"/>
      <c r="G150" s="91"/>
      <c r="H150" s="91"/>
      <c r="I150" s="91"/>
      <c r="J150" s="91"/>
      <c r="K150" s="91"/>
      <c r="L150" s="91"/>
      <c r="M150" s="91"/>
    </row>
    <row r="151" spans="3:29" x14ac:dyDescent="0.3">
      <c r="C151" s="91"/>
      <c r="D151" s="91"/>
      <c r="E151" s="91"/>
      <c r="F151" s="91"/>
      <c r="G151" s="91"/>
      <c r="H151" s="91"/>
      <c r="I151" s="91"/>
      <c r="J151" s="91"/>
      <c r="K151" s="91"/>
      <c r="L151" s="91"/>
      <c r="M151" s="91"/>
    </row>
    <row r="152" spans="3:29" x14ac:dyDescent="0.3">
      <c r="C152" s="91"/>
      <c r="D152" s="91"/>
      <c r="E152" s="91"/>
      <c r="F152" s="91"/>
      <c r="G152" s="91"/>
      <c r="H152" s="91"/>
      <c r="I152" s="91"/>
      <c r="J152" s="91"/>
      <c r="K152" s="91"/>
      <c r="L152" s="91"/>
      <c r="M152" s="91"/>
    </row>
    <row r="153" spans="3:29" x14ac:dyDescent="0.3">
      <c r="C153" s="91"/>
      <c r="D153" s="91"/>
      <c r="E153" s="91"/>
      <c r="F153" s="91"/>
      <c r="G153" s="91"/>
      <c r="H153" s="91"/>
      <c r="I153" s="91"/>
      <c r="J153" s="91"/>
      <c r="K153" s="91"/>
      <c r="L153" s="91"/>
      <c r="M153" s="91"/>
    </row>
    <row r="154" spans="3:29" x14ac:dyDescent="0.3">
      <c r="C154" s="91"/>
      <c r="D154" s="91"/>
      <c r="E154" s="91"/>
      <c r="F154" s="91"/>
      <c r="G154" s="91"/>
      <c r="H154" s="91"/>
      <c r="I154" s="91"/>
      <c r="J154" s="91"/>
      <c r="K154" s="91"/>
      <c r="L154" s="91"/>
      <c r="M154" s="91"/>
    </row>
    <row r="155" spans="3:29" x14ac:dyDescent="0.3">
      <c r="C155" s="91"/>
      <c r="D155" s="91"/>
      <c r="E155" s="91"/>
      <c r="F155" s="91"/>
      <c r="G155" s="91"/>
      <c r="H155" s="91"/>
      <c r="I155" s="91"/>
      <c r="J155" s="91"/>
      <c r="K155" s="91"/>
      <c r="L155" s="91"/>
      <c r="M155" s="91"/>
    </row>
    <row r="156" spans="3:29" x14ac:dyDescent="0.3">
      <c r="C156" s="91"/>
      <c r="D156" s="91"/>
      <c r="E156" s="91"/>
      <c r="F156" s="91"/>
      <c r="G156" s="91"/>
      <c r="H156" s="91"/>
      <c r="I156" s="91"/>
      <c r="J156" s="91"/>
      <c r="K156" s="91"/>
      <c r="L156" s="91"/>
      <c r="M156" s="91"/>
    </row>
    <row r="157" spans="3:29" x14ac:dyDescent="0.3">
      <c r="C157" s="91"/>
      <c r="D157" s="91"/>
      <c r="E157" s="91"/>
      <c r="F157" s="91"/>
      <c r="G157" s="91"/>
      <c r="H157" s="91"/>
      <c r="I157" s="91"/>
      <c r="J157" s="91"/>
      <c r="K157" s="91"/>
      <c r="L157" s="91"/>
      <c r="M157" s="91"/>
    </row>
    <row r="158" spans="3:29" x14ac:dyDescent="0.3">
      <c r="C158" s="91"/>
      <c r="D158" s="91"/>
      <c r="E158" s="91"/>
      <c r="F158" s="91"/>
      <c r="G158" s="91"/>
      <c r="H158" s="91"/>
      <c r="I158" s="91"/>
      <c r="J158" s="91"/>
      <c r="K158" s="91"/>
      <c r="L158" s="91"/>
      <c r="M158" s="91"/>
    </row>
    <row r="159" spans="3:29" x14ac:dyDescent="0.3">
      <c r="C159" s="91"/>
      <c r="D159" s="91"/>
      <c r="E159" s="91"/>
      <c r="F159" s="91"/>
      <c r="G159" s="91"/>
      <c r="H159" s="91"/>
      <c r="I159" s="91"/>
      <c r="J159" s="91"/>
      <c r="K159" s="91"/>
      <c r="L159" s="91"/>
      <c r="M159" s="91"/>
    </row>
    <row r="160" spans="3:29" x14ac:dyDescent="0.3">
      <c r="C160" s="91"/>
      <c r="D160" s="91"/>
      <c r="E160" s="91"/>
      <c r="F160" s="91"/>
      <c r="G160" s="91"/>
      <c r="H160" s="91"/>
      <c r="I160" s="91"/>
      <c r="J160" s="91"/>
      <c r="K160" s="91"/>
      <c r="L160" s="91"/>
      <c r="M160" s="91"/>
    </row>
    <row r="161" spans="3:13" x14ac:dyDescent="0.3">
      <c r="C161" s="91"/>
      <c r="D161" s="91"/>
      <c r="E161" s="91"/>
      <c r="F161" s="91"/>
      <c r="G161" s="91"/>
      <c r="H161" s="91"/>
      <c r="I161" s="91"/>
      <c r="J161" s="91"/>
      <c r="K161" s="91"/>
      <c r="L161" s="91"/>
      <c r="M161" s="91"/>
    </row>
    <row r="162" spans="3:13" x14ac:dyDescent="0.3">
      <c r="C162" s="91"/>
      <c r="D162" s="91"/>
      <c r="E162" s="91"/>
      <c r="F162" s="91"/>
      <c r="G162" s="91"/>
      <c r="H162" s="91"/>
      <c r="I162" s="91"/>
      <c r="J162" s="91"/>
      <c r="K162" s="91"/>
      <c r="L162" s="91"/>
      <c r="M162" s="91"/>
    </row>
    <row r="163" spans="3:13" x14ac:dyDescent="0.3">
      <c r="C163" s="91"/>
      <c r="D163" s="91"/>
      <c r="E163" s="91"/>
      <c r="F163" s="91"/>
      <c r="G163" s="91"/>
      <c r="H163" s="91"/>
      <c r="I163" s="91"/>
      <c r="J163" s="91"/>
      <c r="K163" s="91"/>
      <c r="L163" s="91"/>
      <c r="M163" s="91"/>
    </row>
    <row r="164" spans="3:13" x14ac:dyDescent="0.3">
      <c r="C164" s="91"/>
      <c r="D164" s="91"/>
      <c r="E164" s="91"/>
      <c r="F164" s="91"/>
      <c r="G164" s="91"/>
      <c r="H164" s="91"/>
      <c r="I164" s="91"/>
      <c r="J164" s="91"/>
      <c r="K164" s="91"/>
      <c r="L164" s="91"/>
      <c r="M164" s="91"/>
    </row>
    <row r="165" spans="3:13" x14ac:dyDescent="0.3">
      <c r="C165" s="91"/>
      <c r="D165" s="91"/>
      <c r="E165" s="91"/>
      <c r="F165" s="91"/>
      <c r="G165" s="91"/>
      <c r="H165" s="91"/>
      <c r="I165" s="91"/>
      <c r="J165" s="91"/>
      <c r="K165" s="91"/>
      <c r="L165" s="91"/>
      <c r="M165" s="91"/>
    </row>
    <row r="166" spans="3:13" x14ac:dyDescent="0.3">
      <c r="C166" s="91"/>
      <c r="D166" s="91"/>
      <c r="E166" s="91"/>
      <c r="F166" s="91"/>
      <c r="G166" s="91"/>
      <c r="H166" s="91"/>
      <c r="I166" s="91"/>
      <c r="J166" s="91"/>
      <c r="K166" s="91"/>
      <c r="L166" s="91"/>
      <c r="M166" s="91"/>
    </row>
    <row r="167" spans="3:13" x14ac:dyDescent="0.3">
      <c r="C167" s="91"/>
      <c r="D167" s="91"/>
      <c r="E167" s="91"/>
      <c r="F167" s="91"/>
      <c r="G167" s="91"/>
      <c r="H167" s="91"/>
      <c r="I167" s="91"/>
      <c r="J167" s="91"/>
      <c r="K167" s="91"/>
      <c r="L167" s="91"/>
      <c r="M167" s="91"/>
    </row>
    <row r="168" spans="3:13" x14ac:dyDescent="0.3">
      <c r="C168" s="91"/>
      <c r="D168" s="91"/>
      <c r="E168" s="91"/>
      <c r="F168" s="91"/>
      <c r="G168" s="91"/>
      <c r="H168" s="91"/>
      <c r="I168" s="91"/>
      <c r="J168" s="91"/>
      <c r="K168" s="91"/>
      <c r="L168" s="91"/>
      <c r="M168" s="91"/>
    </row>
    <row r="169" spans="3:13" x14ac:dyDescent="0.3">
      <c r="C169" s="91"/>
      <c r="D169" s="91"/>
      <c r="E169" s="91"/>
      <c r="F169" s="91"/>
      <c r="G169" s="91"/>
      <c r="H169" s="91"/>
      <c r="I169" s="91"/>
      <c r="J169" s="91"/>
      <c r="K169" s="91"/>
      <c r="L169" s="91"/>
      <c r="M169" s="91"/>
    </row>
    <row r="170" spans="3:13" x14ac:dyDescent="0.3">
      <c r="C170" s="91"/>
      <c r="D170" s="91"/>
      <c r="E170" s="91"/>
      <c r="F170" s="91"/>
      <c r="G170" s="91"/>
      <c r="H170" s="91"/>
      <c r="I170" s="91"/>
      <c r="J170" s="91"/>
      <c r="K170" s="91"/>
      <c r="L170" s="91"/>
      <c r="M170" s="91"/>
    </row>
    <row r="171" spans="3:13" x14ac:dyDescent="0.3">
      <c r="C171" s="91"/>
      <c r="D171" s="91"/>
      <c r="E171" s="91"/>
      <c r="F171" s="91"/>
      <c r="G171" s="91"/>
      <c r="H171" s="91"/>
      <c r="I171" s="91"/>
      <c r="J171" s="91"/>
      <c r="K171" s="91"/>
      <c r="L171" s="91"/>
      <c r="M171" s="91"/>
    </row>
    <row r="172" spans="3:13" x14ac:dyDescent="0.3">
      <c r="C172" s="91"/>
      <c r="D172" s="91"/>
      <c r="E172" s="91"/>
      <c r="F172" s="91"/>
      <c r="G172" s="91"/>
      <c r="H172" s="91"/>
      <c r="I172" s="91"/>
      <c r="J172" s="91"/>
      <c r="K172" s="91"/>
      <c r="L172" s="91"/>
      <c r="M172" s="91"/>
    </row>
    <row r="173" spans="3:13" x14ac:dyDescent="0.3">
      <c r="C173" s="91"/>
      <c r="D173" s="91"/>
      <c r="E173" s="91"/>
      <c r="F173" s="91"/>
      <c r="G173" s="91"/>
      <c r="H173" s="91"/>
      <c r="I173" s="91"/>
      <c r="J173" s="91"/>
      <c r="K173" s="91"/>
      <c r="L173" s="91"/>
      <c r="M173" s="91"/>
    </row>
    <row r="174" spans="3:13" x14ac:dyDescent="0.3">
      <c r="C174" s="91"/>
      <c r="D174" s="91"/>
      <c r="E174" s="91"/>
      <c r="F174" s="91"/>
      <c r="G174" s="91"/>
      <c r="H174" s="91"/>
      <c r="I174" s="91"/>
      <c r="J174" s="91"/>
      <c r="K174" s="91"/>
      <c r="L174" s="91"/>
      <c r="M174" s="91"/>
    </row>
    <row r="175" spans="3:13" x14ac:dyDescent="0.3">
      <c r="C175" s="91"/>
      <c r="D175" s="91"/>
      <c r="E175" s="91"/>
      <c r="F175" s="91"/>
      <c r="G175" s="91"/>
      <c r="H175" s="91"/>
      <c r="I175" s="91"/>
      <c r="J175" s="91"/>
      <c r="K175" s="91"/>
      <c r="L175" s="91"/>
      <c r="M175" s="91"/>
    </row>
    <row r="176" spans="3:13" x14ac:dyDescent="0.3">
      <c r="C176" s="91"/>
      <c r="D176" s="91"/>
      <c r="E176" s="91"/>
      <c r="F176" s="91"/>
      <c r="G176" s="91"/>
      <c r="H176" s="91"/>
      <c r="I176" s="91"/>
      <c r="J176" s="91"/>
      <c r="K176" s="91"/>
      <c r="L176" s="91"/>
      <c r="M176" s="91"/>
    </row>
    <row r="177" spans="3:13" x14ac:dyDescent="0.3">
      <c r="C177" s="91"/>
      <c r="D177" s="91"/>
      <c r="E177" s="91"/>
      <c r="F177" s="91"/>
      <c r="G177" s="91"/>
      <c r="H177" s="91"/>
      <c r="I177" s="91"/>
      <c r="J177" s="91"/>
      <c r="K177" s="91"/>
      <c r="L177" s="91"/>
      <c r="M177" s="91"/>
    </row>
    <row r="178" spans="3:13" x14ac:dyDescent="0.3">
      <c r="C178" s="91"/>
      <c r="D178" s="91"/>
      <c r="E178" s="91"/>
      <c r="F178" s="91"/>
      <c r="G178" s="91"/>
      <c r="H178" s="91"/>
      <c r="I178" s="91"/>
      <c r="J178" s="91"/>
      <c r="K178" s="91"/>
      <c r="L178" s="91"/>
      <c r="M178" s="91"/>
    </row>
    <row r="179" spans="3:13" x14ac:dyDescent="0.3">
      <c r="C179" s="91"/>
      <c r="D179" s="91"/>
      <c r="E179" s="91"/>
      <c r="F179" s="91"/>
      <c r="G179" s="91"/>
      <c r="H179" s="91"/>
      <c r="I179" s="91"/>
      <c r="J179" s="91"/>
      <c r="K179" s="91"/>
      <c r="L179" s="91"/>
      <c r="M179" s="91"/>
    </row>
    <row r="180" spans="3:13" x14ac:dyDescent="0.3">
      <c r="C180" s="91"/>
      <c r="D180" s="91"/>
      <c r="E180" s="91"/>
      <c r="F180" s="91"/>
      <c r="G180" s="91"/>
      <c r="H180" s="91"/>
      <c r="I180" s="91"/>
      <c r="J180" s="91"/>
      <c r="K180" s="91"/>
      <c r="L180" s="91"/>
      <c r="M180" s="91"/>
    </row>
    <row r="181" spans="3:13" x14ac:dyDescent="0.3">
      <c r="C181" s="91"/>
      <c r="D181" s="91"/>
      <c r="E181" s="91"/>
      <c r="F181" s="91"/>
      <c r="G181" s="91"/>
      <c r="H181" s="91"/>
      <c r="I181" s="91"/>
      <c r="J181" s="91"/>
      <c r="K181" s="91"/>
      <c r="L181" s="91"/>
      <c r="M181" s="91"/>
    </row>
    <row r="182" spans="3:13" x14ac:dyDescent="0.3">
      <c r="C182" s="91"/>
      <c r="D182" s="91"/>
      <c r="E182" s="91"/>
      <c r="F182" s="91"/>
      <c r="G182" s="91"/>
      <c r="H182" s="91"/>
      <c r="I182" s="91"/>
      <c r="J182" s="91"/>
      <c r="K182" s="91"/>
      <c r="L182" s="91"/>
      <c r="M182" s="91"/>
    </row>
    <row r="183" spans="3:13" x14ac:dyDescent="0.3">
      <c r="C183" s="91"/>
      <c r="D183" s="91"/>
      <c r="E183" s="91"/>
      <c r="F183" s="91"/>
      <c r="G183" s="91"/>
      <c r="H183" s="91"/>
      <c r="I183" s="91"/>
      <c r="J183" s="91"/>
      <c r="K183" s="91"/>
      <c r="L183" s="91"/>
      <c r="M183" s="91"/>
    </row>
    <row r="184" spans="3:13" x14ac:dyDescent="0.3">
      <c r="C184" s="91"/>
      <c r="D184" s="91"/>
      <c r="E184" s="91"/>
      <c r="F184" s="91"/>
      <c r="G184" s="91"/>
      <c r="H184" s="91"/>
      <c r="I184" s="91"/>
      <c r="J184" s="91"/>
      <c r="K184" s="91"/>
      <c r="L184" s="91"/>
      <c r="M184" s="91"/>
    </row>
    <row r="185" spans="3:13" x14ac:dyDescent="0.3">
      <c r="C185" s="91"/>
      <c r="D185" s="91"/>
      <c r="E185" s="91"/>
      <c r="F185" s="91"/>
      <c r="G185" s="91"/>
      <c r="H185" s="91"/>
      <c r="I185" s="91"/>
      <c r="J185" s="91"/>
      <c r="K185" s="91"/>
      <c r="L185" s="91"/>
      <c r="M185" s="91"/>
    </row>
    <row r="186" spans="3:13" x14ac:dyDescent="0.3">
      <c r="C186" s="91"/>
      <c r="D186" s="91"/>
      <c r="E186" s="91"/>
      <c r="F186" s="91"/>
      <c r="G186" s="91"/>
      <c r="H186" s="91"/>
      <c r="I186" s="91"/>
      <c r="J186" s="91"/>
      <c r="K186" s="91"/>
      <c r="L186" s="91"/>
      <c r="M186" s="91"/>
    </row>
    <row r="187" spans="3:13" x14ac:dyDescent="0.3">
      <c r="C187" s="91"/>
      <c r="D187" s="91"/>
      <c r="E187" s="91"/>
      <c r="F187" s="91"/>
      <c r="G187" s="91"/>
      <c r="H187" s="91"/>
      <c r="I187" s="91"/>
      <c r="J187" s="91"/>
      <c r="K187" s="91"/>
      <c r="L187" s="91"/>
      <c r="M187" s="91"/>
    </row>
    <row r="188" spans="3:13" x14ac:dyDescent="0.3">
      <c r="C188" s="91"/>
      <c r="D188" s="91"/>
      <c r="E188" s="91"/>
      <c r="F188" s="91"/>
      <c r="G188" s="91"/>
      <c r="H188" s="91"/>
      <c r="I188" s="91"/>
      <c r="J188" s="91"/>
      <c r="K188" s="91"/>
      <c r="L188" s="91"/>
      <c r="M188" s="91"/>
    </row>
    <row r="189" spans="3:13" x14ac:dyDescent="0.3">
      <c r="C189" s="91"/>
      <c r="D189" s="91"/>
      <c r="E189" s="91"/>
      <c r="F189" s="91"/>
      <c r="G189" s="91"/>
      <c r="H189" s="91"/>
      <c r="I189" s="91"/>
      <c r="J189" s="91"/>
      <c r="K189" s="91"/>
      <c r="L189" s="91"/>
      <c r="M189" s="91"/>
    </row>
    <row r="190" spans="3:13" x14ac:dyDescent="0.3">
      <c r="C190" s="91"/>
      <c r="D190" s="91"/>
      <c r="E190" s="91"/>
      <c r="F190" s="91"/>
      <c r="G190" s="91"/>
      <c r="H190" s="91"/>
      <c r="I190" s="91"/>
      <c r="J190" s="91"/>
      <c r="K190" s="91"/>
      <c r="L190" s="91"/>
      <c r="M190" s="91"/>
    </row>
    <row r="191" spans="3:13" x14ac:dyDescent="0.3">
      <c r="C191" s="91"/>
      <c r="D191" s="91"/>
      <c r="E191" s="91"/>
      <c r="F191" s="91"/>
      <c r="G191" s="91"/>
      <c r="H191" s="91"/>
      <c r="I191" s="91"/>
      <c r="J191" s="91"/>
      <c r="K191" s="91"/>
      <c r="L191" s="91"/>
      <c r="M191" s="91"/>
    </row>
    <row r="192" spans="3:13" x14ac:dyDescent="0.3">
      <c r="C192" s="91"/>
      <c r="D192" s="91"/>
      <c r="E192" s="91"/>
      <c r="F192" s="91"/>
      <c r="G192" s="91"/>
      <c r="H192" s="91"/>
      <c r="I192" s="91"/>
      <c r="J192" s="91"/>
      <c r="K192" s="91"/>
      <c r="L192" s="91"/>
      <c r="M192" s="91"/>
    </row>
    <row r="193" spans="3:13" x14ac:dyDescent="0.3">
      <c r="C193" s="91"/>
      <c r="D193" s="91"/>
      <c r="E193" s="91"/>
      <c r="F193" s="91"/>
      <c r="G193" s="91"/>
      <c r="H193" s="91"/>
      <c r="I193" s="91"/>
      <c r="J193" s="91"/>
      <c r="K193" s="91"/>
      <c r="L193" s="91"/>
      <c r="M193" s="91"/>
    </row>
    <row r="194" spans="3:13" x14ac:dyDescent="0.3">
      <c r="C194" s="91"/>
      <c r="D194" s="91"/>
      <c r="E194" s="91"/>
      <c r="F194" s="91"/>
      <c r="G194" s="91"/>
      <c r="H194" s="91"/>
      <c r="I194" s="91"/>
      <c r="J194" s="91"/>
      <c r="K194" s="91"/>
      <c r="L194" s="91"/>
      <c r="M194" s="91"/>
    </row>
    <row r="195" spans="3:13" x14ac:dyDescent="0.3">
      <c r="C195" s="91"/>
      <c r="D195" s="91"/>
      <c r="E195" s="91"/>
      <c r="F195" s="91"/>
      <c r="G195" s="91"/>
      <c r="H195" s="91"/>
      <c r="I195" s="91"/>
      <c r="J195" s="91"/>
      <c r="K195" s="91"/>
      <c r="L195" s="91"/>
      <c r="M195" s="91"/>
    </row>
    <row r="196" spans="3:13" x14ac:dyDescent="0.3">
      <c r="C196" s="91"/>
      <c r="D196" s="91"/>
      <c r="E196" s="91"/>
      <c r="F196" s="91"/>
      <c r="G196" s="91"/>
      <c r="H196" s="91"/>
      <c r="I196" s="91"/>
      <c r="J196" s="91"/>
      <c r="K196" s="91"/>
      <c r="L196" s="91"/>
      <c r="M196" s="91"/>
    </row>
    <row r="197" spans="3:13" x14ac:dyDescent="0.3">
      <c r="C197" s="91"/>
      <c r="D197" s="91"/>
      <c r="E197" s="91"/>
      <c r="F197" s="91"/>
      <c r="G197" s="91"/>
      <c r="H197" s="91"/>
      <c r="I197" s="91"/>
      <c r="J197" s="91"/>
      <c r="K197" s="91"/>
      <c r="L197" s="91"/>
      <c r="M197" s="91"/>
    </row>
    <row r="198" spans="3:13" x14ac:dyDescent="0.3">
      <c r="C198" s="91"/>
      <c r="D198" s="91"/>
      <c r="E198" s="91"/>
      <c r="F198" s="91"/>
      <c r="G198" s="91"/>
      <c r="H198" s="91"/>
      <c r="I198" s="91"/>
      <c r="J198" s="91"/>
      <c r="K198" s="91"/>
      <c r="L198" s="91"/>
      <c r="M198" s="91"/>
    </row>
    <row r="199" spans="3:13" x14ac:dyDescent="0.3">
      <c r="C199" s="91"/>
      <c r="D199" s="91"/>
      <c r="E199" s="91"/>
      <c r="F199" s="91"/>
      <c r="G199" s="91"/>
      <c r="H199" s="91"/>
      <c r="I199" s="91"/>
      <c r="J199" s="91"/>
      <c r="K199" s="91"/>
      <c r="L199" s="91"/>
      <c r="M199" s="91"/>
    </row>
    <row r="200" spans="3:13" x14ac:dyDescent="0.3">
      <c r="C200" s="91"/>
      <c r="D200" s="91"/>
      <c r="E200" s="91"/>
      <c r="F200" s="91"/>
      <c r="G200" s="91"/>
      <c r="H200" s="91"/>
      <c r="I200" s="91"/>
      <c r="J200" s="91"/>
      <c r="K200" s="91"/>
      <c r="L200" s="91"/>
      <c r="M200" s="91"/>
    </row>
    <row r="201" spans="3:13" x14ac:dyDescent="0.3">
      <c r="C201" s="91"/>
      <c r="D201" s="91"/>
      <c r="E201" s="91"/>
      <c r="F201" s="91"/>
      <c r="G201" s="91"/>
      <c r="H201" s="91"/>
      <c r="I201" s="91"/>
      <c r="J201" s="91"/>
      <c r="K201" s="91"/>
      <c r="L201" s="91"/>
      <c r="M201" s="91"/>
    </row>
    <row r="202" spans="3:13" x14ac:dyDescent="0.3">
      <c r="C202" s="91"/>
      <c r="D202" s="91"/>
      <c r="E202" s="91"/>
      <c r="F202" s="91"/>
      <c r="G202" s="91"/>
      <c r="H202" s="91"/>
      <c r="I202" s="91"/>
      <c r="J202" s="91"/>
      <c r="K202" s="91"/>
      <c r="L202" s="91"/>
      <c r="M202" s="91"/>
    </row>
    <row r="203" spans="3:13" x14ac:dyDescent="0.3">
      <c r="C203" s="91"/>
      <c r="D203" s="91"/>
      <c r="E203" s="91"/>
      <c r="F203" s="91"/>
      <c r="G203" s="91"/>
      <c r="H203" s="91"/>
      <c r="I203" s="91"/>
      <c r="J203" s="91"/>
      <c r="K203" s="91"/>
      <c r="L203" s="91"/>
      <c r="M203" s="91"/>
    </row>
    <row r="204" spans="3:13" x14ac:dyDescent="0.3">
      <c r="C204" s="91"/>
      <c r="D204" s="91"/>
      <c r="E204" s="91"/>
      <c r="F204" s="91"/>
      <c r="G204" s="91"/>
      <c r="H204" s="91"/>
      <c r="I204" s="91"/>
      <c r="J204" s="91"/>
      <c r="K204" s="91"/>
      <c r="L204" s="91"/>
      <c r="M204" s="91"/>
    </row>
    <row r="205" spans="3:13" x14ac:dyDescent="0.3">
      <c r="C205" s="91"/>
      <c r="D205" s="91"/>
      <c r="E205" s="91"/>
      <c r="F205" s="91"/>
      <c r="G205" s="91"/>
      <c r="H205" s="91"/>
      <c r="I205" s="91"/>
      <c r="J205" s="91"/>
      <c r="K205" s="91"/>
      <c r="L205" s="91"/>
      <c r="M205" s="91"/>
    </row>
    <row r="206" spans="3:13" x14ac:dyDescent="0.3">
      <c r="C206" s="91"/>
      <c r="D206" s="91"/>
      <c r="E206" s="91"/>
      <c r="F206" s="91"/>
      <c r="G206" s="91"/>
      <c r="H206" s="91"/>
      <c r="I206" s="91"/>
      <c r="J206" s="91"/>
      <c r="K206" s="91"/>
      <c r="L206" s="91"/>
      <c r="M206" s="91"/>
    </row>
    <row r="207" spans="3:13" x14ac:dyDescent="0.3">
      <c r="C207" s="91"/>
      <c r="D207" s="91"/>
      <c r="E207" s="91"/>
      <c r="F207" s="91"/>
      <c r="G207" s="91"/>
      <c r="H207" s="91"/>
      <c r="I207" s="91"/>
      <c r="J207" s="91"/>
      <c r="K207" s="91"/>
      <c r="L207" s="91"/>
      <c r="M207" s="91"/>
    </row>
    <row r="208" spans="3:13" x14ac:dyDescent="0.3">
      <c r="C208" s="91"/>
      <c r="D208" s="91"/>
      <c r="E208" s="91"/>
      <c r="F208" s="91"/>
      <c r="G208" s="91"/>
      <c r="H208" s="91"/>
      <c r="I208" s="91"/>
      <c r="J208" s="91"/>
      <c r="K208" s="91"/>
      <c r="L208" s="91"/>
      <c r="M208" s="91"/>
    </row>
    <row r="209" spans="3:13" x14ac:dyDescent="0.3">
      <c r="C209" s="91"/>
      <c r="D209" s="91"/>
      <c r="E209" s="91"/>
      <c r="F209" s="91"/>
      <c r="G209" s="91"/>
      <c r="H209" s="91"/>
      <c r="I209" s="91"/>
      <c r="J209" s="91"/>
      <c r="K209" s="91"/>
      <c r="L209" s="91"/>
      <c r="M209" s="91"/>
    </row>
    <row r="210" spans="3:13" x14ac:dyDescent="0.3">
      <c r="C210" s="91"/>
      <c r="D210" s="91"/>
      <c r="E210" s="91"/>
      <c r="F210" s="91"/>
      <c r="G210" s="91"/>
      <c r="H210" s="91"/>
      <c r="I210" s="91"/>
      <c r="J210" s="91"/>
      <c r="K210" s="91"/>
      <c r="L210" s="91"/>
      <c r="M210" s="91"/>
    </row>
    <row r="211" spans="3:13" x14ac:dyDescent="0.3">
      <c r="C211" s="91"/>
      <c r="D211" s="91"/>
      <c r="E211" s="91"/>
      <c r="F211" s="91"/>
      <c r="G211" s="91"/>
      <c r="H211" s="91"/>
      <c r="I211" s="91"/>
      <c r="J211" s="91"/>
      <c r="K211" s="91"/>
      <c r="L211" s="91"/>
      <c r="M211" s="91"/>
    </row>
    <row r="212" spans="3:13" x14ac:dyDescent="0.3">
      <c r="C212" s="91"/>
      <c r="D212" s="91"/>
      <c r="E212" s="91"/>
      <c r="F212" s="91"/>
      <c r="G212" s="91"/>
      <c r="H212" s="91"/>
      <c r="I212" s="91"/>
      <c r="J212" s="91"/>
      <c r="K212" s="91"/>
      <c r="L212" s="91"/>
      <c r="M212" s="91"/>
    </row>
    <row r="213" spans="3:13" x14ac:dyDescent="0.3">
      <c r="C213" s="91"/>
      <c r="D213" s="91"/>
      <c r="E213" s="91"/>
      <c r="F213" s="91"/>
      <c r="G213" s="91"/>
      <c r="H213" s="91"/>
      <c r="I213" s="91"/>
      <c r="J213" s="91"/>
      <c r="K213" s="91"/>
      <c r="L213" s="91"/>
      <c r="M213" s="91"/>
    </row>
    <row r="214" spans="3:13" x14ac:dyDescent="0.3">
      <c r="C214" s="91"/>
      <c r="D214" s="91"/>
      <c r="E214" s="91"/>
      <c r="F214" s="91"/>
      <c r="G214" s="91"/>
      <c r="H214" s="91"/>
      <c r="I214" s="91"/>
      <c r="J214" s="91"/>
      <c r="K214" s="91"/>
      <c r="L214" s="91"/>
      <c r="M214" s="91"/>
    </row>
    <row r="215" spans="3:13" x14ac:dyDescent="0.3">
      <c r="C215" s="91"/>
      <c r="D215" s="91"/>
      <c r="E215" s="91"/>
      <c r="F215" s="91"/>
      <c r="G215" s="91"/>
      <c r="H215" s="91"/>
      <c r="I215" s="91"/>
      <c r="J215" s="91"/>
      <c r="K215" s="91"/>
      <c r="L215" s="91"/>
      <c r="M215" s="91"/>
    </row>
    <row r="216" spans="3:13" x14ac:dyDescent="0.3">
      <c r="C216" s="91"/>
      <c r="D216" s="91"/>
      <c r="E216" s="91"/>
      <c r="F216" s="91"/>
      <c r="G216" s="91"/>
      <c r="H216" s="91"/>
      <c r="I216" s="91"/>
      <c r="J216" s="91"/>
      <c r="K216" s="91"/>
      <c r="L216" s="91"/>
      <c r="M216" s="91"/>
    </row>
    <row r="217" spans="3:13" x14ac:dyDescent="0.3">
      <c r="C217" s="91"/>
      <c r="D217" s="91"/>
      <c r="E217" s="91"/>
      <c r="F217" s="91"/>
      <c r="G217" s="91"/>
      <c r="H217" s="91"/>
      <c r="I217" s="91"/>
      <c r="J217" s="91"/>
      <c r="K217" s="91"/>
      <c r="L217" s="91"/>
      <c r="M217" s="91"/>
    </row>
    <row r="218" spans="3:13" x14ac:dyDescent="0.3">
      <c r="C218" s="91"/>
      <c r="D218" s="91"/>
      <c r="E218" s="91"/>
      <c r="F218" s="91"/>
      <c r="G218" s="91"/>
      <c r="H218" s="91"/>
      <c r="I218" s="91"/>
      <c r="J218" s="91"/>
      <c r="K218" s="91"/>
      <c r="L218" s="91"/>
      <c r="M218" s="91"/>
    </row>
    <row r="219" spans="3:13" x14ac:dyDescent="0.3">
      <c r="C219" s="91"/>
      <c r="D219" s="91"/>
      <c r="E219" s="91"/>
      <c r="F219" s="91"/>
      <c r="G219" s="91"/>
      <c r="H219" s="91"/>
      <c r="I219" s="91"/>
      <c r="J219" s="91"/>
      <c r="K219" s="91"/>
      <c r="L219" s="91"/>
      <c r="M219" s="91"/>
    </row>
    <row r="220" spans="3:13" x14ac:dyDescent="0.3">
      <c r="C220" s="91"/>
      <c r="D220" s="91"/>
      <c r="E220" s="91"/>
      <c r="F220" s="91"/>
      <c r="G220" s="91"/>
      <c r="H220" s="91"/>
      <c r="I220" s="91"/>
      <c r="J220" s="91"/>
      <c r="K220" s="91"/>
      <c r="L220" s="91"/>
      <c r="M220" s="91"/>
    </row>
    <row r="221" spans="3:13" x14ac:dyDescent="0.3">
      <c r="C221" s="91"/>
      <c r="D221" s="91"/>
      <c r="E221" s="91"/>
      <c r="F221" s="91"/>
      <c r="G221" s="91"/>
      <c r="H221" s="91"/>
      <c r="I221" s="91"/>
      <c r="J221" s="91"/>
      <c r="K221" s="91"/>
      <c r="L221" s="91"/>
      <c r="M221" s="91"/>
    </row>
  </sheetData>
  <mergeCells count="46">
    <mergeCell ref="AZ119:BI119"/>
    <mergeCell ref="BJ119:BJ120"/>
    <mergeCell ref="AZ106:BI106"/>
    <mergeCell ref="BJ106:BJ107"/>
    <mergeCell ref="Q114:AB114"/>
    <mergeCell ref="Q115:Q116"/>
    <mergeCell ref="R115:AA115"/>
    <mergeCell ref="AB115:AB116"/>
    <mergeCell ref="AZ93:BI93"/>
    <mergeCell ref="BJ93:BJ94"/>
    <mergeCell ref="Q101:AB101"/>
    <mergeCell ref="Q102:Q103"/>
    <mergeCell ref="R102:AA102"/>
    <mergeCell ref="AB102:AB103"/>
    <mergeCell ref="AZ80:BI80"/>
    <mergeCell ref="BJ80:BJ81"/>
    <mergeCell ref="Q88:AB88"/>
    <mergeCell ref="Q89:Q90"/>
    <mergeCell ref="R89:AA89"/>
    <mergeCell ref="AB89:AB90"/>
    <mergeCell ref="AZ67:BI67"/>
    <mergeCell ref="BJ67:BJ68"/>
    <mergeCell ref="Q75:AB75"/>
    <mergeCell ref="Q76:Q77"/>
    <mergeCell ref="R76:AA76"/>
    <mergeCell ref="AB76:AB77"/>
    <mergeCell ref="AZ54:BI54"/>
    <mergeCell ref="BJ54:BJ55"/>
    <mergeCell ref="Q62:AB62"/>
    <mergeCell ref="Q63:Q64"/>
    <mergeCell ref="R63:AA63"/>
    <mergeCell ref="AB63:AB64"/>
    <mergeCell ref="AZ41:BI41"/>
    <mergeCell ref="BJ41:BJ42"/>
    <mergeCell ref="Q49:AB49"/>
    <mergeCell ref="Q50:Q51"/>
    <mergeCell ref="R50:AA50"/>
    <mergeCell ref="AB50:AB51"/>
    <mergeCell ref="Q37:Q38"/>
    <mergeCell ref="R37:AA37"/>
    <mergeCell ref="AB37:AB38"/>
    <mergeCell ref="Q7:AB7"/>
    <mergeCell ref="Q8:Q9"/>
    <mergeCell ref="R8:AA8"/>
    <mergeCell ref="AB8:AB9"/>
    <mergeCell ref="Q36:AB3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24"/>
  <sheetViews>
    <sheetView topLeftCell="G1" zoomScale="55" zoomScaleNormal="55" workbookViewId="0">
      <selection activeCell="U77" sqref="U77:AC88"/>
    </sheetView>
  </sheetViews>
  <sheetFormatPr defaultColWidth="9.109375" defaultRowHeight="23.1" customHeight="1" x14ac:dyDescent="0.3"/>
  <cols>
    <col min="1" max="1" width="9.109375" style="88"/>
    <col min="2" max="2" width="35.44140625" style="88" bestFit="1" customWidth="1"/>
    <col min="3" max="3" width="16.5546875" style="88" bestFit="1" customWidth="1"/>
    <col min="4" max="4" width="14.33203125" style="88" bestFit="1" customWidth="1"/>
    <col min="5" max="5" width="17.33203125" style="88" bestFit="1" customWidth="1"/>
    <col min="6" max="9" width="15.5546875" style="88" bestFit="1" customWidth="1"/>
    <col min="10" max="11" width="17.33203125" style="88" bestFit="1" customWidth="1"/>
    <col min="12" max="14" width="9.109375" style="88"/>
    <col min="15" max="15" width="30.5546875" style="88" customWidth="1"/>
    <col min="16" max="16" width="17.44140625" style="88" bestFit="1" customWidth="1"/>
    <col min="17" max="17" width="17.6640625" style="88" bestFit="1" customWidth="1"/>
    <col min="18" max="18" width="16.5546875" style="88" bestFit="1" customWidth="1"/>
    <col min="19" max="20" width="10.88671875" style="88" bestFit="1" customWidth="1"/>
    <col min="21" max="21" width="17.88671875" style="88" customWidth="1"/>
    <col min="22" max="29" width="9.88671875" style="295" customWidth="1"/>
    <col min="30" max="30" width="9.88671875" style="88" bestFit="1" customWidth="1"/>
    <col min="31" max="16384" width="9.109375" style="88"/>
  </cols>
  <sheetData>
    <row r="2" spans="1:29" ht="23.1" customHeight="1" x14ac:dyDescent="0.25">
      <c r="A2" s="293"/>
      <c r="B2" s="294" t="s">
        <v>70</v>
      </c>
      <c r="C2" s="126">
        <v>1</v>
      </c>
      <c r="H2" s="126"/>
      <c r="N2" s="293"/>
      <c r="O2" s="294" t="s">
        <v>70</v>
      </c>
      <c r="P2" s="126">
        <v>1</v>
      </c>
    </row>
    <row r="3" spans="1:29" ht="23.1" customHeight="1" x14ac:dyDescent="0.25">
      <c r="A3" s="293"/>
      <c r="B3" s="294" t="s">
        <v>71</v>
      </c>
      <c r="C3" s="88" t="s">
        <v>69</v>
      </c>
      <c r="H3" s="126"/>
      <c r="N3" s="293"/>
      <c r="O3" s="294" t="s">
        <v>71</v>
      </c>
      <c r="P3" s="88" t="s">
        <v>69</v>
      </c>
    </row>
    <row r="4" spans="1:29" ht="23.1" customHeight="1" x14ac:dyDescent="0.25">
      <c r="A4" s="293"/>
      <c r="B4" s="88" t="s">
        <v>464</v>
      </c>
      <c r="C4" s="88" t="s">
        <v>283</v>
      </c>
      <c r="H4" s="126"/>
      <c r="N4" s="293"/>
      <c r="O4" s="88" t="s">
        <v>464</v>
      </c>
      <c r="P4" s="88" t="s">
        <v>283</v>
      </c>
    </row>
    <row r="5" spans="1:29" ht="23.1" customHeight="1" x14ac:dyDescent="0.25">
      <c r="A5" s="293"/>
      <c r="B5" s="294" t="s">
        <v>72</v>
      </c>
      <c r="C5" s="88" t="s">
        <v>283</v>
      </c>
      <c r="N5" s="293"/>
      <c r="O5" s="294" t="s">
        <v>72</v>
      </c>
      <c r="P5" s="88" t="s">
        <v>283</v>
      </c>
    </row>
    <row r="6" spans="1:29" ht="23.1" customHeight="1" x14ac:dyDescent="0.25">
      <c r="A6" s="293"/>
      <c r="B6" s="294" t="s">
        <v>79</v>
      </c>
      <c r="C6" s="126">
        <v>0</v>
      </c>
      <c r="K6" s="295"/>
      <c r="N6" s="293"/>
      <c r="O6" s="294" t="s">
        <v>79</v>
      </c>
      <c r="P6" s="126">
        <v>0</v>
      </c>
    </row>
    <row r="7" spans="1:29" ht="23.1" customHeight="1" x14ac:dyDescent="0.3">
      <c r="A7" s="293"/>
      <c r="B7" s="294" t="s">
        <v>88</v>
      </c>
      <c r="C7" s="88" t="s">
        <v>89</v>
      </c>
      <c r="K7" s="295"/>
      <c r="N7" s="293"/>
      <c r="O7" s="294" t="s">
        <v>88</v>
      </c>
      <c r="P7" s="88" t="s">
        <v>89</v>
      </c>
      <c r="U7" s="520" t="s">
        <v>379</v>
      </c>
      <c r="V7" s="520"/>
      <c r="W7" s="520"/>
      <c r="X7" s="520"/>
      <c r="Y7" s="520"/>
      <c r="Z7" s="520"/>
      <c r="AA7" s="520"/>
      <c r="AB7" s="520"/>
      <c r="AC7" s="520"/>
    </row>
    <row r="8" spans="1:29" ht="23.1" customHeight="1" x14ac:dyDescent="0.3">
      <c r="U8" s="521" t="s">
        <v>465</v>
      </c>
      <c r="V8" s="522" t="s">
        <v>651</v>
      </c>
      <c r="W8" s="522"/>
      <c r="X8" s="522"/>
      <c r="Y8" s="522"/>
      <c r="Z8" s="522"/>
      <c r="AA8" s="522"/>
      <c r="AB8" s="522"/>
      <c r="AC8" s="522"/>
    </row>
    <row r="9" spans="1:29" ht="23.1" customHeight="1" x14ac:dyDescent="0.3">
      <c r="D9" s="296" t="s">
        <v>235</v>
      </c>
      <c r="O9" s="88" t="s">
        <v>101</v>
      </c>
      <c r="P9" s="88" t="s">
        <v>168</v>
      </c>
      <c r="U9" s="521"/>
      <c r="V9" s="297" t="str">
        <f>MID(D10,3,99)</f>
        <v>N/A</v>
      </c>
      <c r="W9" s="297">
        <v>0</v>
      </c>
      <c r="X9" s="297" t="str">
        <f t="shared" ref="X9:Z9" si="0">MID(F10,3,99)</f>
        <v>&lt;50k</v>
      </c>
      <c r="Y9" s="297" t="str">
        <f t="shared" si="0"/>
        <v>50-100k</v>
      </c>
      <c r="Z9" s="297" t="str">
        <f t="shared" si="0"/>
        <v>100-500k</v>
      </c>
      <c r="AA9" s="297" t="s">
        <v>678</v>
      </c>
      <c r="AB9" s="297" t="s">
        <v>679</v>
      </c>
      <c r="AC9" s="297" t="s">
        <v>168</v>
      </c>
    </row>
    <row r="10" spans="1:29" ht="23.1" customHeight="1" x14ac:dyDescent="0.3">
      <c r="B10" s="88" t="s">
        <v>101</v>
      </c>
      <c r="C10" s="88" t="s">
        <v>466</v>
      </c>
      <c r="D10" s="296" t="s">
        <v>114</v>
      </c>
      <c r="E10" s="296" t="s">
        <v>259</v>
      </c>
      <c r="F10" s="296" t="s">
        <v>260</v>
      </c>
      <c r="G10" s="296" t="s">
        <v>262</v>
      </c>
      <c r="H10" s="296" t="s">
        <v>467</v>
      </c>
      <c r="I10" s="296" t="s">
        <v>468</v>
      </c>
      <c r="J10" s="296" t="s">
        <v>469</v>
      </c>
      <c r="K10" s="88" t="s">
        <v>136</v>
      </c>
      <c r="O10" s="88" t="s">
        <v>167</v>
      </c>
      <c r="P10" s="298">
        <v>1496855</v>
      </c>
      <c r="Q10" s="88" t="s">
        <v>470</v>
      </c>
      <c r="U10" s="299" t="s">
        <v>673</v>
      </c>
      <c r="V10" s="300" t="str">
        <f>IF(D11&gt;0,D11,"")</f>
        <v/>
      </c>
      <c r="W10" s="300" t="str">
        <f t="shared" ref="W10:AC17" si="1">IF(E11&gt;0,E11,"")</f>
        <v/>
      </c>
      <c r="X10" s="300" t="str">
        <f t="shared" si="1"/>
        <v/>
      </c>
      <c r="Y10" s="300">
        <f t="shared" si="1"/>
        <v>3949</v>
      </c>
      <c r="Z10" s="300">
        <f t="shared" si="1"/>
        <v>44006</v>
      </c>
      <c r="AA10" s="300">
        <f t="shared" si="1"/>
        <v>15673</v>
      </c>
      <c r="AB10" s="300">
        <f t="shared" si="1"/>
        <v>1105</v>
      </c>
      <c r="AC10" s="300">
        <f t="shared" si="1"/>
        <v>64733</v>
      </c>
    </row>
    <row r="11" spans="1:29" ht="23.1" customHeight="1" x14ac:dyDescent="0.3">
      <c r="B11" s="88" t="s">
        <v>167</v>
      </c>
      <c r="C11" s="88" t="s">
        <v>471</v>
      </c>
      <c r="D11" s="91"/>
      <c r="E11" s="91"/>
      <c r="F11" s="91"/>
      <c r="G11" s="91">
        <v>3949</v>
      </c>
      <c r="H11" s="91">
        <v>44006</v>
      </c>
      <c r="I11" s="91">
        <v>15673</v>
      </c>
      <c r="J11" s="91">
        <v>1105</v>
      </c>
      <c r="K11" s="91">
        <v>64733</v>
      </c>
      <c r="O11" s="88" t="s">
        <v>111</v>
      </c>
      <c r="P11" s="91">
        <v>220653886589.96576</v>
      </c>
      <c r="U11" s="301" t="s">
        <v>668</v>
      </c>
      <c r="V11" s="302" t="str">
        <f t="shared" ref="V11:V17" si="2">IF(D12&gt;0,D12,"")</f>
        <v/>
      </c>
      <c r="W11" s="302" t="str">
        <f t="shared" si="1"/>
        <v/>
      </c>
      <c r="X11" s="302">
        <f t="shared" si="1"/>
        <v>21576</v>
      </c>
      <c r="Y11" s="302">
        <f t="shared" si="1"/>
        <v>34585</v>
      </c>
      <c r="Z11" s="302">
        <f t="shared" si="1"/>
        <v>13652</v>
      </c>
      <c r="AA11" s="302">
        <f t="shared" si="1"/>
        <v>676</v>
      </c>
      <c r="AB11" s="302">
        <f t="shared" si="1"/>
        <v>12</v>
      </c>
      <c r="AC11" s="302">
        <f t="shared" si="1"/>
        <v>70501</v>
      </c>
    </row>
    <row r="12" spans="1:29" ht="23.1" customHeight="1" x14ac:dyDescent="0.3">
      <c r="C12" s="88" t="s">
        <v>472</v>
      </c>
      <c r="D12" s="91"/>
      <c r="E12" s="91"/>
      <c r="F12" s="91">
        <v>21576</v>
      </c>
      <c r="G12" s="91">
        <v>34585</v>
      </c>
      <c r="H12" s="91">
        <v>13652</v>
      </c>
      <c r="I12" s="91">
        <v>676</v>
      </c>
      <c r="J12" s="91">
        <v>12</v>
      </c>
      <c r="K12" s="91">
        <v>70501</v>
      </c>
      <c r="O12" s="88" t="s">
        <v>473</v>
      </c>
      <c r="P12" s="91">
        <v>-4370456791023.9409</v>
      </c>
      <c r="U12" s="299" t="s">
        <v>669</v>
      </c>
      <c r="V12" s="300" t="str">
        <f t="shared" si="2"/>
        <v/>
      </c>
      <c r="W12" s="300" t="str">
        <f t="shared" si="1"/>
        <v/>
      </c>
      <c r="X12" s="300">
        <f t="shared" si="1"/>
        <v>65484</v>
      </c>
      <c r="Y12" s="300">
        <f t="shared" si="1"/>
        <v>8668</v>
      </c>
      <c r="Z12" s="300">
        <f t="shared" si="1"/>
        <v>3579</v>
      </c>
      <c r="AA12" s="300">
        <f t="shared" si="1"/>
        <v>247</v>
      </c>
      <c r="AB12" s="300">
        <f t="shared" si="1"/>
        <v>2</v>
      </c>
      <c r="AC12" s="300">
        <f t="shared" si="1"/>
        <v>77980</v>
      </c>
    </row>
    <row r="13" spans="1:29" ht="23.1" customHeight="1" x14ac:dyDescent="0.3">
      <c r="C13" s="88" t="s">
        <v>474</v>
      </c>
      <c r="D13" s="91"/>
      <c r="E13" s="91"/>
      <c r="F13" s="91">
        <v>65484</v>
      </c>
      <c r="G13" s="91">
        <v>8668</v>
      </c>
      <c r="H13" s="91">
        <v>3579</v>
      </c>
      <c r="I13" s="91">
        <v>247</v>
      </c>
      <c r="J13" s="91">
        <v>2</v>
      </c>
      <c r="K13" s="91">
        <v>77980</v>
      </c>
      <c r="O13" s="88" t="s">
        <v>110</v>
      </c>
      <c r="P13" s="91">
        <v>1495335</v>
      </c>
      <c r="U13" s="414" t="s">
        <v>670</v>
      </c>
      <c r="V13" s="302" t="str">
        <f t="shared" si="2"/>
        <v/>
      </c>
      <c r="W13" s="302">
        <f t="shared" si="1"/>
        <v>71608</v>
      </c>
      <c r="X13" s="302">
        <f t="shared" si="1"/>
        <v>288562</v>
      </c>
      <c r="Y13" s="302">
        <f t="shared" si="1"/>
        <v>5814</v>
      </c>
      <c r="Z13" s="302">
        <f t="shared" si="1"/>
        <v>2711</v>
      </c>
      <c r="AA13" s="302">
        <f t="shared" si="1"/>
        <v>218</v>
      </c>
      <c r="AB13" s="302">
        <f t="shared" si="1"/>
        <v>13</v>
      </c>
      <c r="AC13" s="302">
        <f t="shared" si="1"/>
        <v>368926</v>
      </c>
    </row>
    <row r="14" spans="1:29" ht="23.1" customHeight="1" x14ac:dyDescent="0.3">
      <c r="C14" s="88" t="s">
        <v>475</v>
      </c>
      <c r="D14" s="91"/>
      <c r="E14" s="91">
        <v>71608</v>
      </c>
      <c r="F14" s="91">
        <v>288562</v>
      </c>
      <c r="G14" s="91">
        <v>5814</v>
      </c>
      <c r="H14" s="91">
        <v>2711</v>
      </c>
      <c r="I14" s="91">
        <v>218</v>
      </c>
      <c r="J14" s="91">
        <v>13</v>
      </c>
      <c r="K14" s="91">
        <v>368926</v>
      </c>
      <c r="O14" s="88" t="s">
        <v>476</v>
      </c>
      <c r="P14" s="91">
        <v>-24512966782.839523</v>
      </c>
      <c r="U14" s="413" t="s">
        <v>671</v>
      </c>
      <c r="V14" s="300" t="str">
        <f t="shared" si="2"/>
        <v/>
      </c>
      <c r="W14" s="300">
        <f t="shared" si="1"/>
        <v>57450</v>
      </c>
      <c r="X14" s="300">
        <f t="shared" si="1"/>
        <v>327198</v>
      </c>
      <c r="Y14" s="300">
        <f t="shared" si="1"/>
        <v>13665</v>
      </c>
      <c r="Z14" s="300">
        <f t="shared" si="1"/>
        <v>8131</v>
      </c>
      <c r="AA14" s="300">
        <f t="shared" si="1"/>
        <v>658</v>
      </c>
      <c r="AB14" s="300">
        <f t="shared" si="1"/>
        <v>14</v>
      </c>
      <c r="AC14" s="300">
        <f t="shared" si="1"/>
        <v>407116</v>
      </c>
    </row>
    <row r="15" spans="1:29" ht="23.1" customHeight="1" x14ac:dyDescent="0.3">
      <c r="C15" s="88" t="s">
        <v>477</v>
      </c>
      <c r="D15" s="91"/>
      <c r="E15" s="91">
        <v>57450</v>
      </c>
      <c r="F15" s="91">
        <v>327198</v>
      </c>
      <c r="G15" s="91">
        <v>13665</v>
      </c>
      <c r="H15" s="91">
        <v>8131</v>
      </c>
      <c r="I15" s="91">
        <v>658</v>
      </c>
      <c r="J15" s="91">
        <v>14</v>
      </c>
      <c r="K15" s="91">
        <v>407116</v>
      </c>
      <c r="O15" s="88" t="s">
        <v>478</v>
      </c>
      <c r="P15" s="91">
        <v>851740392045.22119</v>
      </c>
      <c r="U15" s="414" t="s">
        <v>672</v>
      </c>
      <c r="V15" s="302" t="str">
        <f t="shared" si="2"/>
        <v/>
      </c>
      <c r="W15" s="302">
        <f t="shared" si="1"/>
        <v>52209</v>
      </c>
      <c r="X15" s="302">
        <f t="shared" si="1"/>
        <v>231146</v>
      </c>
      <c r="Y15" s="302">
        <f t="shared" si="1"/>
        <v>26869</v>
      </c>
      <c r="Z15" s="302">
        <f t="shared" si="1"/>
        <v>29240</v>
      </c>
      <c r="AA15" s="302">
        <f t="shared" si="1"/>
        <v>4291</v>
      </c>
      <c r="AB15" s="302">
        <f t="shared" si="1"/>
        <v>72</v>
      </c>
      <c r="AC15" s="302">
        <f t="shared" si="1"/>
        <v>343827</v>
      </c>
    </row>
    <row r="16" spans="1:29" ht="23.1" customHeight="1" x14ac:dyDescent="0.3">
      <c r="C16" s="88" t="s">
        <v>479</v>
      </c>
      <c r="D16" s="91"/>
      <c r="E16" s="91">
        <v>52209</v>
      </c>
      <c r="F16" s="91">
        <v>231146</v>
      </c>
      <c r="G16" s="91">
        <v>26869</v>
      </c>
      <c r="H16" s="91">
        <v>29240</v>
      </c>
      <c r="I16" s="91">
        <v>4291</v>
      </c>
      <c r="J16" s="91">
        <v>72</v>
      </c>
      <c r="K16" s="91">
        <v>343827</v>
      </c>
      <c r="O16" s="88" t="s">
        <v>480</v>
      </c>
      <c r="P16" s="91">
        <v>792779</v>
      </c>
      <c r="T16" s="88" t="s">
        <v>601</v>
      </c>
      <c r="U16" s="419" t="s">
        <v>601</v>
      </c>
      <c r="V16" s="300" t="str">
        <f t="shared" si="2"/>
        <v/>
      </c>
      <c r="W16" s="300">
        <f t="shared" si="1"/>
        <v>28618</v>
      </c>
      <c r="X16" s="300">
        <f t="shared" si="1"/>
        <v>71676</v>
      </c>
      <c r="Y16" s="300">
        <f t="shared" si="1"/>
        <v>13610</v>
      </c>
      <c r="Z16" s="300">
        <f t="shared" si="1"/>
        <v>27985</v>
      </c>
      <c r="AA16" s="300">
        <f t="shared" si="1"/>
        <v>17093</v>
      </c>
      <c r="AB16" s="300">
        <f t="shared" si="1"/>
        <v>3270</v>
      </c>
      <c r="AC16" s="300">
        <f t="shared" si="1"/>
        <v>162252</v>
      </c>
    </row>
    <row r="17" spans="2:30" ht="23.1" customHeight="1" x14ac:dyDescent="0.3">
      <c r="C17" s="88" t="s">
        <v>481</v>
      </c>
      <c r="D17" s="91"/>
      <c r="E17" s="91">
        <v>28618</v>
      </c>
      <c r="F17" s="91">
        <v>71676</v>
      </c>
      <c r="G17" s="91">
        <v>13610</v>
      </c>
      <c r="H17" s="91">
        <v>27985</v>
      </c>
      <c r="I17" s="91">
        <v>17093</v>
      </c>
      <c r="J17" s="91">
        <v>3270</v>
      </c>
      <c r="K17" s="91">
        <v>162252</v>
      </c>
      <c r="U17" s="301" t="str">
        <f t="shared" ref="U17" si="3">MID(C18,3,99)</f>
        <v>N/A</v>
      </c>
      <c r="V17" s="302">
        <f t="shared" si="2"/>
        <v>1520</v>
      </c>
      <c r="W17" s="302" t="str">
        <f t="shared" si="1"/>
        <v/>
      </c>
      <c r="X17" s="302" t="str">
        <f t="shared" si="1"/>
        <v/>
      </c>
      <c r="Y17" s="302" t="str">
        <f t="shared" si="1"/>
        <v/>
      </c>
      <c r="Z17" s="302" t="str">
        <f t="shared" si="1"/>
        <v/>
      </c>
      <c r="AA17" s="302" t="str">
        <f t="shared" si="1"/>
        <v/>
      </c>
      <c r="AB17" s="302" t="str">
        <f t="shared" si="1"/>
        <v/>
      </c>
      <c r="AC17" s="302">
        <f t="shared" si="1"/>
        <v>1520</v>
      </c>
    </row>
    <row r="18" spans="2:30" ht="23.1" customHeight="1" x14ac:dyDescent="0.3">
      <c r="C18" s="88" t="s">
        <v>114</v>
      </c>
      <c r="D18" s="91">
        <v>1520</v>
      </c>
      <c r="E18" s="91"/>
      <c r="F18" s="91"/>
      <c r="G18" s="91"/>
      <c r="H18" s="91"/>
      <c r="I18" s="91"/>
      <c r="J18" s="91"/>
      <c r="K18" s="91">
        <v>1520</v>
      </c>
      <c r="U18" s="313" t="s">
        <v>168</v>
      </c>
      <c r="V18" s="303">
        <f>SUM(V10:V17)</f>
        <v>1520</v>
      </c>
      <c r="W18" s="303">
        <f t="shared" ref="W18:AC18" si="4">SUM(W10:W17)</f>
        <v>209885</v>
      </c>
      <c r="X18" s="303">
        <f t="shared" si="4"/>
        <v>1005642</v>
      </c>
      <c r="Y18" s="303">
        <f t="shared" si="4"/>
        <v>107160</v>
      </c>
      <c r="Z18" s="303">
        <f t="shared" si="4"/>
        <v>129304</v>
      </c>
      <c r="AA18" s="303">
        <f t="shared" si="4"/>
        <v>38856</v>
      </c>
      <c r="AB18" s="303">
        <f t="shared" si="4"/>
        <v>4488</v>
      </c>
      <c r="AC18" s="303">
        <f t="shared" si="4"/>
        <v>1496855</v>
      </c>
      <c r="AD18" s="298">
        <v>1496855</v>
      </c>
    </row>
    <row r="19" spans="2:30" ht="23.1" customHeight="1" x14ac:dyDescent="0.25">
      <c r="B19" s="88" t="s">
        <v>111</v>
      </c>
      <c r="C19" s="88" t="s">
        <v>471</v>
      </c>
      <c r="D19" s="91"/>
      <c r="E19" s="91"/>
      <c r="F19" s="91"/>
      <c r="G19" s="91">
        <v>350506477.57970035</v>
      </c>
      <c r="H19" s="91">
        <v>10148582447.873604</v>
      </c>
      <c r="I19" s="91">
        <v>19002337400.89468</v>
      </c>
      <c r="J19" s="91">
        <v>26231452681.584087</v>
      </c>
      <c r="K19" s="91">
        <v>55732879007.932068</v>
      </c>
      <c r="X19" s="304"/>
      <c r="AB19" s="304"/>
    </row>
    <row r="20" spans="2:30" ht="23.1" customHeight="1" x14ac:dyDescent="0.25">
      <c r="C20" s="88" t="s">
        <v>472</v>
      </c>
      <c r="D20" s="91"/>
      <c r="E20" s="91"/>
      <c r="F20" s="91">
        <v>817494744.53410029</v>
      </c>
      <c r="G20" s="91">
        <v>2435251763.926506</v>
      </c>
      <c r="H20" s="91">
        <v>2291522689.8968053</v>
      </c>
      <c r="I20" s="91">
        <v>591072988.57990062</v>
      </c>
      <c r="J20" s="91">
        <v>91819435.802100003</v>
      </c>
      <c r="K20" s="91">
        <v>6227161622.7394133</v>
      </c>
      <c r="X20" s="305"/>
      <c r="Y20" s="306"/>
      <c r="Z20" s="306"/>
      <c r="AA20" s="306"/>
      <c r="AB20" s="305"/>
    </row>
    <row r="21" spans="2:30" ht="23.1" customHeight="1" x14ac:dyDescent="0.3">
      <c r="C21" s="88" t="s">
        <v>474</v>
      </c>
      <c r="D21" s="91"/>
      <c r="E21" s="91"/>
      <c r="F21" s="91">
        <v>1498822224.4356077</v>
      </c>
      <c r="G21" s="91">
        <v>581267058.50790036</v>
      </c>
      <c r="H21" s="91">
        <v>623335888.87350059</v>
      </c>
      <c r="I21" s="91">
        <v>261865044.49559999</v>
      </c>
      <c r="J21" s="91">
        <v>27333734.087000001</v>
      </c>
      <c r="K21" s="91">
        <v>2992623950.3996086</v>
      </c>
      <c r="N21" s="307"/>
      <c r="O21" s="294" t="s">
        <v>70</v>
      </c>
      <c r="P21" s="308">
        <v>1</v>
      </c>
      <c r="U21" s="520" t="s">
        <v>677</v>
      </c>
      <c r="V21" s="520"/>
      <c r="W21" s="520"/>
      <c r="X21" s="520"/>
      <c r="Y21" s="520"/>
      <c r="Z21" s="520"/>
      <c r="AA21" s="520"/>
      <c r="AB21" s="520"/>
      <c r="AC21" s="520"/>
    </row>
    <row r="22" spans="2:30" ht="23.1" customHeight="1" x14ac:dyDescent="0.3">
      <c r="C22" s="88" t="s">
        <v>475</v>
      </c>
      <c r="D22" s="91"/>
      <c r="E22" s="91">
        <v>0</v>
      </c>
      <c r="F22" s="91">
        <v>1934420844.4638906</v>
      </c>
      <c r="G22" s="91">
        <v>392257500.85479999</v>
      </c>
      <c r="H22" s="91">
        <v>500335571.9168998</v>
      </c>
      <c r="I22" s="91">
        <v>216875248.63690001</v>
      </c>
      <c r="J22" s="91">
        <v>208882488.46529999</v>
      </c>
      <c r="K22" s="91">
        <v>3252771654.33779</v>
      </c>
      <c r="N22" s="307"/>
      <c r="O22" s="294" t="s">
        <v>71</v>
      </c>
      <c r="P22" s="294" t="s">
        <v>69</v>
      </c>
      <c r="U22" s="521" t="s">
        <v>465</v>
      </c>
      <c r="V22" s="522" t="s">
        <v>651</v>
      </c>
      <c r="W22" s="522"/>
      <c r="X22" s="522"/>
      <c r="Y22" s="522"/>
      <c r="Z22" s="522"/>
      <c r="AA22" s="522"/>
      <c r="AB22" s="522"/>
      <c r="AC22" s="522"/>
    </row>
    <row r="23" spans="2:30" ht="23.1" customHeight="1" x14ac:dyDescent="0.3">
      <c r="C23" s="88" t="s">
        <v>477</v>
      </c>
      <c r="D23" s="91"/>
      <c r="E23" s="91">
        <v>0</v>
      </c>
      <c r="F23" s="91">
        <v>2543772505.238903</v>
      </c>
      <c r="G23" s="91">
        <v>943081567.50229943</v>
      </c>
      <c r="H23" s="91">
        <v>1508644955.9703002</v>
      </c>
      <c r="I23" s="91">
        <v>629182756.31389964</v>
      </c>
      <c r="J23" s="91">
        <v>219797921.25660002</v>
      </c>
      <c r="K23" s="91">
        <v>5844479706.2820024</v>
      </c>
      <c r="N23" s="307"/>
      <c r="O23" s="88" t="s">
        <v>464</v>
      </c>
      <c r="P23" s="88" t="s">
        <v>283</v>
      </c>
      <c r="U23" s="521"/>
      <c r="V23" s="297" t="str">
        <f>V9</f>
        <v>N/A</v>
      </c>
      <c r="W23" s="297">
        <f t="shared" ref="W23:AC23" si="5">W9</f>
        <v>0</v>
      </c>
      <c r="X23" s="297" t="str">
        <f t="shared" si="5"/>
        <v>&lt;50k</v>
      </c>
      <c r="Y23" s="297" t="str">
        <f t="shared" si="5"/>
        <v>50-100k</v>
      </c>
      <c r="Z23" s="297" t="str">
        <f t="shared" si="5"/>
        <v>100-500k</v>
      </c>
      <c r="AA23" s="297" t="str">
        <f t="shared" si="5"/>
        <v>500k-5m</v>
      </c>
      <c r="AB23" s="297" t="str">
        <f t="shared" si="5"/>
        <v>&gt;5m</v>
      </c>
      <c r="AC23" s="297" t="str">
        <f t="shared" si="5"/>
        <v>Total</v>
      </c>
    </row>
    <row r="24" spans="2:30" ht="23.1" customHeight="1" x14ac:dyDescent="0.25">
      <c r="C24" s="88" t="s">
        <v>479</v>
      </c>
      <c r="D24" s="91"/>
      <c r="E24" s="91">
        <v>0</v>
      </c>
      <c r="F24" s="91">
        <v>2356118574.8199024</v>
      </c>
      <c r="G24" s="91">
        <v>1904610887.4379938</v>
      </c>
      <c r="H24" s="91">
        <v>5949551504.3715181</v>
      </c>
      <c r="I24" s="91">
        <v>4259508676.2946043</v>
      </c>
      <c r="J24" s="91">
        <v>860169474.11950016</v>
      </c>
      <c r="K24" s="91">
        <v>15329959117.043518</v>
      </c>
      <c r="N24" s="307"/>
      <c r="O24" s="294" t="s">
        <v>72</v>
      </c>
      <c r="P24" s="308">
        <v>0</v>
      </c>
      <c r="U24" s="299" t="s">
        <v>673</v>
      </c>
      <c r="V24" s="309"/>
      <c r="W24" s="309"/>
      <c r="X24" s="309" t="str">
        <f t="shared" ref="X24:AC30" si="6">IF(F11&gt;0,F94,"")</f>
        <v/>
      </c>
      <c r="Y24" s="309">
        <f t="shared" si="6"/>
        <v>350506477.57970035</v>
      </c>
      <c r="Z24" s="309">
        <f t="shared" si="6"/>
        <v>10148400798.273603</v>
      </c>
      <c r="AA24" s="309">
        <f t="shared" si="6"/>
        <v>19001621123.494678</v>
      </c>
      <c r="AB24" s="309">
        <f t="shared" si="6"/>
        <v>26051167168.934288</v>
      </c>
      <c r="AC24" s="309">
        <f t="shared" si="6"/>
        <v>55551695568.282272</v>
      </c>
      <c r="AD24" s="310"/>
    </row>
    <row r="25" spans="2:30" ht="23.1" customHeight="1" x14ac:dyDescent="0.25">
      <c r="C25" s="88" t="s">
        <v>481</v>
      </c>
      <c r="D25" s="91"/>
      <c r="E25" s="91">
        <v>0</v>
      </c>
      <c r="F25" s="91">
        <v>834984231.99380386</v>
      </c>
      <c r="G25" s="91">
        <v>983421508.41559911</v>
      </c>
      <c r="H25" s="91">
        <v>6647261679.5988073</v>
      </c>
      <c r="I25" s="91">
        <v>25163710884.875259</v>
      </c>
      <c r="J25" s="91">
        <v>97644633226.348572</v>
      </c>
      <c r="K25" s="91">
        <v>131274011531.23204</v>
      </c>
      <c r="N25" s="307"/>
      <c r="O25" s="294" t="s">
        <v>79</v>
      </c>
      <c r="P25" s="308">
        <v>0</v>
      </c>
      <c r="U25" s="301" t="s">
        <v>668</v>
      </c>
      <c r="V25" s="311"/>
      <c r="W25" s="311"/>
      <c r="X25" s="311">
        <f t="shared" si="6"/>
        <v>817494744.53410029</v>
      </c>
      <c r="Y25" s="311">
        <f t="shared" si="6"/>
        <v>2435251763.926506</v>
      </c>
      <c r="Z25" s="311">
        <f t="shared" si="6"/>
        <v>2291522689.8968053</v>
      </c>
      <c r="AA25" s="311">
        <f t="shared" si="6"/>
        <v>591072988.57990062</v>
      </c>
      <c r="AB25" s="311">
        <f t="shared" si="6"/>
        <v>91819435.802100003</v>
      </c>
      <c r="AC25" s="311">
        <f t="shared" si="6"/>
        <v>6227161622.7394133</v>
      </c>
      <c r="AD25" s="310"/>
    </row>
    <row r="26" spans="2:30" ht="23.1" customHeight="1" x14ac:dyDescent="0.25">
      <c r="C26" s="88" t="s">
        <v>114</v>
      </c>
      <c r="D26" s="91">
        <v>0</v>
      </c>
      <c r="E26" s="91"/>
      <c r="F26" s="91"/>
      <c r="G26" s="91"/>
      <c r="H26" s="91"/>
      <c r="I26" s="91"/>
      <c r="J26" s="91"/>
      <c r="K26" s="91">
        <v>0</v>
      </c>
      <c r="N26" s="307"/>
      <c r="O26" s="294" t="s">
        <v>88</v>
      </c>
      <c r="P26" s="294" t="s">
        <v>89</v>
      </c>
      <c r="U26" s="299" t="s">
        <v>669</v>
      </c>
      <c r="V26" s="309"/>
      <c r="W26" s="309"/>
      <c r="X26" s="309">
        <f t="shared" si="6"/>
        <v>1498822224.4356077</v>
      </c>
      <c r="Y26" s="309">
        <f t="shared" si="6"/>
        <v>581267058.50790036</v>
      </c>
      <c r="Z26" s="309">
        <f t="shared" si="6"/>
        <v>623335888.87350059</v>
      </c>
      <c r="AA26" s="309">
        <f t="shared" si="6"/>
        <v>261865044.49559999</v>
      </c>
      <c r="AB26" s="309">
        <f t="shared" si="6"/>
        <v>27333734.087000001</v>
      </c>
      <c r="AC26" s="309">
        <f t="shared" si="6"/>
        <v>2992623950.3996086</v>
      </c>
      <c r="AD26" s="310"/>
    </row>
    <row r="27" spans="2:30" ht="23.1" customHeight="1" x14ac:dyDescent="0.25">
      <c r="B27" s="88" t="s">
        <v>473</v>
      </c>
      <c r="C27" s="88" t="s">
        <v>471</v>
      </c>
      <c r="D27" s="91"/>
      <c r="E27" s="91"/>
      <c r="F27" s="91"/>
      <c r="G27" s="91">
        <v>313302295.62329984</v>
      </c>
      <c r="H27" s="91">
        <v>7098863198.7919941</v>
      </c>
      <c r="I27" s="91">
        <v>11488350536.157541</v>
      </c>
      <c r="J27" s="91">
        <v>13430640467.893021</v>
      </c>
      <c r="K27" s="91">
        <v>32331156498.465855</v>
      </c>
      <c r="U27" s="301" t="str">
        <f t="shared" ref="U27:U31" si="7">U13</f>
        <v>-5k - 5k</v>
      </c>
      <c r="V27" s="311"/>
      <c r="W27" s="311"/>
      <c r="X27" s="311">
        <f t="shared" si="6"/>
        <v>1934420844.4638906</v>
      </c>
      <c r="Y27" s="311">
        <f t="shared" si="6"/>
        <v>392257500.85479999</v>
      </c>
      <c r="Z27" s="311">
        <f t="shared" si="6"/>
        <v>500335571.9168998</v>
      </c>
      <c r="AA27" s="311">
        <f t="shared" si="6"/>
        <v>216875248.63690001</v>
      </c>
      <c r="AB27" s="311">
        <f t="shared" si="6"/>
        <v>138686271.16529998</v>
      </c>
      <c r="AC27" s="311">
        <f t="shared" si="6"/>
        <v>3182575437.0377898</v>
      </c>
      <c r="AD27" s="310"/>
    </row>
    <row r="28" spans="2:30" ht="23.1" customHeight="1" x14ac:dyDescent="0.25">
      <c r="C28" s="88" t="s">
        <v>472</v>
      </c>
      <c r="D28" s="91"/>
      <c r="E28" s="91"/>
      <c r="F28" s="91">
        <v>608420804.7160989</v>
      </c>
      <c r="G28" s="91">
        <v>1473749390.3329992</v>
      </c>
      <c r="H28" s="91">
        <v>635976597.74690044</v>
      </c>
      <c r="I28" s="91">
        <v>30338743.918899983</v>
      </c>
      <c r="J28" s="91">
        <v>539035.89909999992</v>
      </c>
      <c r="K28" s="91">
        <v>2749024572.6139984</v>
      </c>
      <c r="O28" s="88" t="s">
        <v>101</v>
      </c>
      <c r="P28" s="88" t="s">
        <v>168</v>
      </c>
      <c r="U28" s="299" t="str">
        <f t="shared" si="7"/>
        <v>-50k - -5k</v>
      </c>
      <c r="V28" s="309"/>
      <c r="W28" s="309"/>
      <c r="X28" s="309">
        <f t="shared" si="6"/>
        <v>2543772505.238903</v>
      </c>
      <c r="Y28" s="309">
        <f t="shared" si="6"/>
        <v>943081567.50229943</v>
      </c>
      <c r="Z28" s="309">
        <f t="shared" si="6"/>
        <v>1508644955.9703002</v>
      </c>
      <c r="AA28" s="309">
        <f t="shared" si="6"/>
        <v>629182756.31389964</v>
      </c>
      <c r="AB28" s="309">
        <f t="shared" si="6"/>
        <v>219797921.25660002</v>
      </c>
      <c r="AC28" s="309">
        <f t="shared" si="6"/>
        <v>5844479706.2820024</v>
      </c>
      <c r="AD28" s="310"/>
    </row>
    <row r="29" spans="2:30" ht="23.1" customHeight="1" x14ac:dyDescent="0.25">
      <c r="C29" s="88" t="s">
        <v>474</v>
      </c>
      <c r="D29" s="91"/>
      <c r="E29" s="91"/>
      <c r="F29" s="91">
        <v>702537307.28769922</v>
      </c>
      <c r="G29" s="91">
        <v>111055330.41969994</v>
      </c>
      <c r="H29" s="91">
        <v>44377172.649999999</v>
      </c>
      <c r="I29" s="91">
        <v>2978428.9614999997</v>
      </c>
      <c r="J29" s="91">
        <v>26016.719400000002</v>
      </c>
      <c r="K29" s="91">
        <v>860974256.0382992</v>
      </c>
      <c r="O29" s="88" t="s">
        <v>167</v>
      </c>
      <c r="P29" s="91">
        <v>1496809</v>
      </c>
      <c r="U29" s="301" t="str">
        <f t="shared" si="7"/>
        <v>-500k - -50k</v>
      </c>
      <c r="V29" s="311"/>
      <c r="W29" s="311"/>
      <c r="X29" s="311">
        <f t="shared" si="6"/>
        <v>2356118574.8199024</v>
      </c>
      <c r="Y29" s="311">
        <f t="shared" si="6"/>
        <v>1904610887.4379938</v>
      </c>
      <c r="Z29" s="311">
        <f t="shared" si="6"/>
        <v>5949551504.3715181</v>
      </c>
      <c r="AA29" s="311">
        <f t="shared" si="6"/>
        <v>4259508676.2946043</v>
      </c>
      <c r="AB29" s="311">
        <f t="shared" si="6"/>
        <v>860169474.11950016</v>
      </c>
      <c r="AC29" s="311">
        <f t="shared" si="6"/>
        <v>15329959117.043518</v>
      </c>
      <c r="AD29" s="310"/>
    </row>
    <row r="30" spans="2:30" ht="23.1" customHeight="1" x14ac:dyDescent="0.25">
      <c r="C30" s="88" t="s">
        <v>475</v>
      </c>
      <c r="D30" s="91"/>
      <c r="E30" s="91">
        <v>-52952241.124999911</v>
      </c>
      <c r="F30" s="91">
        <v>-178216988.53510037</v>
      </c>
      <c r="G30" s="91">
        <v>228569.21489999993</v>
      </c>
      <c r="H30" s="91">
        <v>-245326.90440000041</v>
      </c>
      <c r="I30" s="91">
        <v>17406.258100000003</v>
      </c>
      <c r="J30" s="91">
        <v>-10744.3379</v>
      </c>
      <c r="K30" s="91">
        <v>-231179325.4294003</v>
      </c>
      <c r="O30" s="88" t="s">
        <v>111</v>
      </c>
      <c r="P30" s="312">
        <v>210100459782.76111</v>
      </c>
      <c r="Q30" s="88" t="s">
        <v>482</v>
      </c>
      <c r="U30" s="299" t="str">
        <f t="shared" si="7"/>
        <v>&lt;-500k</v>
      </c>
      <c r="V30" s="309"/>
      <c r="W30" s="309"/>
      <c r="X30" s="309">
        <f t="shared" si="6"/>
        <v>834984231.99380386</v>
      </c>
      <c r="Y30" s="309">
        <f t="shared" si="6"/>
        <v>983421508.41559911</v>
      </c>
      <c r="Z30" s="309">
        <f t="shared" si="6"/>
        <v>6647261679.5988073</v>
      </c>
      <c r="AA30" s="309">
        <f t="shared" si="6"/>
        <v>25159141326.115459</v>
      </c>
      <c r="AB30" s="309">
        <f t="shared" si="6"/>
        <v>87347155634.853058</v>
      </c>
      <c r="AC30" s="309">
        <f t="shared" si="6"/>
        <v>120971964380.97673</v>
      </c>
      <c r="AD30" s="310"/>
    </row>
    <row r="31" spans="2:30" ht="23.1" customHeight="1" x14ac:dyDescent="0.25">
      <c r="C31" s="88" t="s">
        <v>477</v>
      </c>
      <c r="D31" s="91"/>
      <c r="E31" s="91">
        <v>-1239259063.8153977</v>
      </c>
      <c r="F31" s="91">
        <v>-6515314212.436471</v>
      </c>
      <c r="G31" s="91">
        <v>-336587294.2021001</v>
      </c>
      <c r="H31" s="91">
        <v>-212819856.90950006</v>
      </c>
      <c r="I31" s="91">
        <v>-18238981.217399992</v>
      </c>
      <c r="J31" s="91">
        <v>-306910.41650000005</v>
      </c>
      <c r="K31" s="91">
        <v>-8322526318.9973688</v>
      </c>
      <c r="O31" s="88" t="s">
        <v>473</v>
      </c>
      <c r="P31" s="312">
        <v>-4267568906881.6396</v>
      </c>
      <c r="Q31" s="88" t="s">
        <v>483</v>
      </c>
      <c r="U31" s="301" t="str">
        <f t="shared" si="7"/>
        <v>N/A</v>
      </c>
      <c r="V31" s="311"/>
      <c r="W31" s="311"/>
      <c r="X31" s="311"/>
      <c r="Y31" s="311"/>
      <c r="Z31" s="311"/>
      <c r="AA31" s="311"/>
      <c r="AB31" s="311"/>
      <c r="AC31" s="311"/>
      <c r="AD31" s="310"/>
    </row>
    <row r="32" spans="2:30" ht="23.1" customHeight="1" x14ac:dyDescent="0.3">
      <c r="C32" s="88" t="s">
        <v>479</v>
      </c>
      <c r="D32" s="91"/>
      <c r="E32" s="91">
        <v>-8925860793.8286972</v>
      </c>
      <c r="F32" s="91">
        <v>-38718694215.552895</v>
      </c>
      <c r="G32" s="91">
        <v>-5053475068.9911747</v>
      </c>
      <c r="H32" s="91">
        <v>-6293031317.2796869</v>
      </c>
      <c r="I32" s="91">
        <v>-1075998549.3627999</v>
      </c>
      <c r="J32" s="91">
        <v>-19500022.633999992</v>
      </c>
      <c r="K32" s="91">
        <v>-60086559967.649254</v>
      </c>
      <c r="O32" s="88" t="s">
        <v>110</v>
      </c>
      <c r="P32" s="91">
        <v>1495289</v>
      </c>
      <c r="Q32" s="312">
        <f>P31/P32</f>
        <v>-2854009.4302048897</v>
      </c>
      <c r="R32" s="88" t="s">
        <v>484</v>
      </c>
      <c r="U32" s="313" t="s">
        <v>168</v>
      </c>
      <c r="V32" s="420"/>
      <c r="W32" s="420"/>
      <c r="X32" s="420">
        <f t="shared" ref="X32" si="8">SUM(X24:X31)</f>
        <v>9985613125.486208</v>
      </c>
      <c r="Y32" s="420">
        <f t="shared" ref="Y32:AC32" si="9">SUM(Y24:Y31)</f>
        <v>7590396764.2247992</v>
      </c>
      <c r="Z32" s="420">
        <f t="shared" si="9"/>
        <v>27669053088.901436</v>
      </c>
      <c r="AA32" s="420">
        <f t="shared" si="9"/>
        <v>50119267163.931046</v>
      </c>
      <c r="AB32" s="420">
        <f t="shared" si="9"/>
        <v>114736129640.21785</v>
      </c>
      <c r="AC32" s="420">
        <f t="shared" si="9"/>
        <v>210100459782.76135</v>
      </c>
      <c r="AD32" s="315">
        <v>210100459782.76111</v>
      </c>
    </row>
    <row r="33" spans="2:30" ht="23.1" customHeight="1" x14ac:dyDescent="0.25">
      <c r="C33" s="88" t="s">
        <v>481</v>
      </c>
      <c r="D33" s="91"/>
      <c r="E33" s="91">
        <v>-1759399469020.1711</v>
      </c>
      <c r="F33" s="91">
        <v>-449483846618.35254</v>
      </c>
      <c r="G33" s="91">
        <v>-142028780338.07837</v>
      </c>
      <c r="H33" s="91">
        <v>-319733234772.03906</v>
      </c>
      <c r="I33" s="91">
        <v>-601276402522.30017</v>
      </c>
      <c r="J33" s="91">
        <v>-1064757603577.624</v>
      </c>
      <c r="K33" s="91">
        <v>-4336679336848.5649</v>
      </c>
      <c r="O33" s="88" t="s">
        <v>476</v>
      </c>
      <c r="P33" s="91">
        <v>-23826907936.37648</v>
      </c>
      <c r="X33" s="304"/>
      <c r="Y33" s="304"/>
      <c r="Z33" s="304"/>
      <c r="AA33" s="304"/>
      <c r="AB33" s="304"/>
    </row>
    <row r="34" spans="2:30" ht="23.1" customHeight="1" x14ac:dyDescent="0.25">
      <c r="C34" s="88" t="s">
        <v>114</v>
      </c>
      <c r="D34" s="91">
        <v>-1078343890.3077006</v>
      </c>
      <c r="E34" s="91"/>
      <c r="F34" s="91"/>
      <c r="G34" s="91"/>
      <c r="H34" s="91"/>
      <c r="I34" s="91"/>
      <c r="J34" s="91"/>
      <c r="K34" s="91">
        <v>-1078343890.3077006</v>
      </c>
      <c r="O34" s="88" t="s">
        <v>478</v>
      </c>
      <c r="P34" s="312">
        <v>851418593586.22119</v>
      </c>
      <c r="Q34" s="88" t="s">
        <v>485</v>
      </c>
      <c r="X34" s="305"/>
      <c r="Y34" s="305"/>
      <c r="Z34" s="305"/>
      <c r="AA34" s="305"/>
      <c r="AB34" s="305"/>
    </row>
    <row r="35" spans="2:30" ht="23.1" customHeight="1" x14ac:dyDescent="0.3">
      <c r="B35" s="88" t="s">
        <v>110</v>
      </c>
      <c r="C35" s="88" t="s">
        <v>471</v>
      </c>
      <c r="D35" s="91"/>
      <c r="E35" s="91"/>
      <c r="F35" s="91"/>
      <c r="G35" s="91">
        <v>3949</v>
      </c>
      <c r="H35" s="91">
        <v>44006</v>
      </c>
      <c r="I35" s="91">
        <v>15673</v>
      </c>
      <c r="J35" s="91">
        <v>1105</v>
      </c>
      <c r="K35" s="91">
        <v>64733</v>
      </c>
      <c r="O35" s="88" t="s">
        <v>480</v>
      </c>
      <c r="P35" s="91">
        <v>792735</v>
      </c>
      <c r="U35" s="520" t="s">
        <v>676</v>
      </c>
      <c r="V35" s="520"/>
      <c r="W35" s="520"/>
      <c r="X35" s="520"/>
      <c r="Y35" s="520"/>
      <c r="Z35" s="520"/>
      <c r="AA35" s="520"/>
      <c r="AB35" s="520"/>
      <c r="AC35" s="520"/>
    </row>
    <row r="36" spans="2:30" ht="23.1" customHeight="1" x14ac:dyDescent="0.3">
      <c r="C36" s="88" t="s">
        <v>472</v>
      </c>
      <c r="D36" s="91"/>
      <c r="E36" s="91"/>
      <c r="F36" s="91">
        <v>21576</v>
      </c>
      <c r="G36" s="91">
        <v>34585</v>
      </c>
      <c r="H36" s="91">
        <v>13652</v>
      </c>
      <c r="I36" s="91">
        <v>676</v>
      </c>
      <c r="J36" s="91">
        <v>12</v>
      </c>
      <c r="K36" s="91">
        <v>70501</v>
      </c>
      <c r="U36" s="521" t="s">
        <v>465</v>
      </c>
      <c r="V36" s="522" t="s">
        <v>651</v>
      </c>
      <c r="W36" s="522"/>
      <c r="X36" s="522"/>
      <c r="Y36" s="522"/>
      <c r="Z36" s="522"/>
      <c r="AA36" s="522"/>
      <c r="AB36" s="522"/>
      <c r="AC36" s="522"/>
    </row>
    <row r="37" spans="2:30" ht="23.1" customHeight="1" x14ac:dyDescent="0.3">
      <c r="C37" s="88" t="s">
        <v>474</v>
      </c>
      <c r="D37" s="91"/>
      <c r="E37" s="91"/>
      <c r="F37" s="91">
        <v>65484</v>
      </c>
      <c r="G37" s="91">
        <v>8668</v>
      </c>
      <c r="H37" s="91">
        <v>3579</v>
      </c>
      <c r="I37" s="91">
        <v>247</v>
      </c>
      <c r="J37" s="91">
        <v>2</v>
      </c>
      <c r="K37" s="91">
        <v>77980</v>
      </c>
      <c r="U37" s="521"/>
      <c r="V37" s="297" t="str">
        <f>V9</f>
        <v>N/A</v>
      </c>
      <c r="W37" s="297">
        <f t="shared" ref="W37:AC37" si="10">W9</f>
        <v>0</v>
      </c>
      <c r="X37" s="297" t="str">
        <f t="shared" si="10"/>
        <v>&lt;50k</v>
      </c>
      <c r="Y37" s="297" t="str">
        <f t="shared" si="10"/>
        <v>50-100k</v>
      </c>
      <c r="Z37" s="297" t="str">
        <f t="shared" si="10"/>
        <v>100-500k</v>
      </c>
      <c r="AA37" s="297" t="str">
        <f t="shared" si="10"/>
        <v>500k-5m</v>
      </c>
      <c r="AB37" s="297" t="str">
        <f t="shared" si="10"/>
        <v>&gt;5m</v>
      </c>
      <c r="AC37" s="297" t="str">
        <f t="shared" si="10"/>
        <v>Total</v>
      </c>
    </row>
    <row r="38" spans="2:30" ht="23.1" customHeight="1" x14ac:dyDescent="0.3">
      <c r="C38" s="88" t="s">
        <v>475</v>
      </c>
      <c r="D38" s="91"/>
      <c r="E38" s="91">
        <v>71608</v>
      </c>
      <c r="F38" s="91">
        <v>288562</v>
      </c>
      <c r="G38" s="91">
        <v>5814</v>
      </c>
      <c r="H38" s="91">
        <v>2711</v>
      </c>
      <c r="I38" s="91">
        <v>218</v>
      </c>
      <c r="J38" s="91">
        <v>13</v>
      </c>
      <c r="K38" s="91">
        <v>368926</v>
      </c>
      <c r="U38" s="299" t="s">
        <v>673</v>
      </c>
      <c r="V38" s="309" t="str">
        <f>IF(D11&gt;0,D102,"")</f>
        <v/>
      </c>
      <c r="W38" s="309" t="str">
        <f t="shared" ref="W38:AC38" si="11">IF(E11&gt;0,E102,"")</f>
        <v/>
      </c>
      <c r="X38" s="309" t="str">
        <f t="shared" si="11"/>
        <v/>
      </c>
      <c r="Y38" s="309">
        <f t="shared" si="11"/>
        <v>313302295.62329984</v>
      </c>
      <c r="Z38" s="309">
        <f t="shared" si="11"/>
        <v>7098721801.0919952</v>
      </c>
      <c r="AA38" s="309">
        <f t="shared" si="11"/>
        <v>11487634258.757542</v>
      </c>
      <c r="AB38" s="309">
        <f t="shared" si="11"/>
        <v>13278841368.335117</v>
      </c>
      <c r="AC38" s="309">
        <f t="shared" si="11"/>
        <v>32178499723.807953</v>
      </c>
      <c r="AD38" s="310"/>
    </row>
    <row r="39" spans="2:30" ht="23.1" customHeight="1" x14ac:dyDescent="0.3">
      <c r="C39" s="88" t="s">
        <v>477</v>
      </c>
      <c r="D39" s="91"/>
      <c r="E39" s="91">
        <v>57450</v>
      </c>
      <c r="F39" s="91">
        <v>327198</v>
      </c>
      <c r="G39" s="91">
        <v>13665</v>
      </c>
      <c r="H39" s="91">
        <v>8131</v>
      </c>
      <c r="I39" s="91">
        <v>658</v>
      </c>
      <c r="J39" s="91">
        <v>14</v>
      </c>
      <c r="K39" s="91">
        <v>407116</v>
      </c>
      <c r="N39" s="319"/>
      <c r="O39" s="294" t="s">
        <v>70</v>
      </c>
      <c r="P39" s="308">
        <v>1</v>
      </c>
      <c r="U39" s="301" t="s">
        <v>668</v>
      </c>
      <c r="V39" s="311" t="str">
        <f t="shared" ref="V39:AC45" si="12">IF(D12&gt;0,D103,"")</f>
        <v/>
      </c>
      <c r="W39" s="311" t="str">
        <f t="shared" si="12"/>
        <v/>
      </c>
      <c r="X39" s="311">
        <f t="shared" si="12"/>
        <v>608420804.7160989</v>
      </c>
      <c r="Y39" s="311">
        <f t="shared" si="12"/>
        <v>1473749390.3329992</v>
      </c>
      <c r="Z39" s="311">
        <f t="shared" si="12"/>
        <v>635976597.74690044</v>
      </c>
      <c r="AA39" s="311">
        <f t="shared" si="12"/>
        <v>30338743.918899983</v>
      </c>
      <c r="AB39" s="311">
        <f t="shared" si="12"/>
        <v>539035.89909999992</v>
      </c>
      <c r="AC39" s="311">
        <f t="shared" si="12"/>
        <v>2749024572.6139984</v>
      </c>
      <c r="AD39" s="310"/>
    </row>
    <row r="40" spans="2:30" ht="23.1" customHeight="1" x14ac:dyDescent="0.3">
      <c r="C40" s="88" t="s">
        <v>479</v>
      </c>
      <c r="D40" s="91"/>
      <c r="E40" s="91">
        <v>52209</v>
      </c>
      <c r="F40" s="91">
        <v>231146</v>
      </c>
      <c r="G40" s="91">
        <v>26869</v>
      </c>
      <c r="H40" s="91">
        <v>29240</v>
      </c>
      <c r="I40" s="91">
        <v>4291</v>
      </c>
      <c r="J40" s="91">
        <v>72</v>
      </c>
      <c r="K40" s="91">
        <v>343827</v>
      </c>
      <c r="N40" s="319"/>
      <c r="O40" s="294" t="s">
        <v>71</v>
      </c>
      <c r="P40" s="294" t="s">
        <v>69</v>
      </c>
      <c r="U40" s="299" t="s">
        <v>669</v>
      </c>
      <c r="V40" s="309" t="str">
        <f t="shared" si="12"/>
        <v/>
      </c>
      <c r="W40" s="309" t="str">
        <f t="shared" si="12"/>
        <v/>
      </c>
      <c r="X40" s="309">
        <f t="shared" si="12"/>
        <v>702537307.28769922</v>
      </c>
      <c r="Y40" s="309">
        <f t="shared" si="12"/>
        <v>111055330.41969994</v>
      </c>
      <c r="Z40" s="309">
        <f t="shared" si="12"/>
        <v>44377172.649999999</v>
      </c>
      <c r="AA40" s="309">
        <f t="shared" si="12"/>
        <v>2978428.9614999997</v>
      </c>
      <c r="AB40" s="309">
        <f t="shared" si="12"/>
        <v>26016.719400000002</v>
      </c>
      <c r="AC40" s="309">
        <f t="shared" si="12"/>
        <v>860974256.0382992</v>
      </c>
      <c r="AD40" s="310"/>
    </row>
    <row r="41" spans="2:30" ht="23.1" customHeight="1" x14ac:dyDescent="0.3">
      <c r="C41" s="88" t="s">
        <v>481</v>
      </c>
      <c r="D41" s="91"/>
      <c r="E41" s="91">
        <v>28618</v>
      </c>
      <c r="F41" s="91">
        <v>71676</v>
      </c>
      <c r="G41" s="91">
        <v>13610</v>
      </c>
      <c r="H41" s="91">
        <v>27985</v>
      </c>
      <c r="I41" s="91">
        <v>17093</v>
      </c>
      <c r="J41" s="91">
        <v>3270</v>
      </c>
      <c r="K41" s="91">
        <v>162252</v>
      </c>
      <c r="N41" s="319"/>
      <c r="O41" s="88" t="s">
        <v>464</v>
      </c>
      <c r="P41" s="88" t="s">
        <v>486</v>
      </c>
      <c r="U41" s="301" t="str">
        <f t="shared" ref="U41:U45" si="13">U13</f>
        <v>-5k - 5k</v>
      </c>
      <c r="V41" s="311" t="str">
        <f t="shared" si="12"/>
        <v/>
      </c>
      <c r="W41" s="311">
        <f t="shared" si="12"/>
        <v>-52952241.124999911</v>
      </c>
      <c r="X41" s="311">
        <f t="shared" si="12"/>
        <v>-178216988.53510037</v>
      </c>
      <c r="Y41" s="311">
        <f t="shared" si="12"/>
        <v>228569.21489999993</v>
      </c>
      <c r="Z41" s="311">
        <f t="shared" si="12"/>
        <v>-245326.90440000041</v>
      </c>
      <c r="AA41" s="311">
        <f t="shared" si="12"/>
        <v>17406.258100000003</v>
      </c>
      <c r="AB41" s="311">
        <f t="shared" si="12"/>
        <v>-10744.3379</v>
      </c>
      <c r="AC41" s="311">
        <f t="shared" si="12"/>
        <v>-231179325.4294003</v>
      </c>
      <c r="AD41" s="310"/>
    </row>
    <row r="42" spans="2:30" ht="23.1" customHeight="1" x14ac:dyDescent="0.3">
      <c r="C42" s="88" t="s">
        <v>114</v>
      </c>
      <c r="D42" s="91">
        <v>0</v>
      </c>
      <c r="E42" s="91"/>
      <c r="F42" s="91"/>
      <c r="G42" s="91"/>
      <c r="H42" s="91"/>
      <c r="I42" s="91"/>
      <c r="J42" s="91"/>
      <c r="K42" s="91">
        <v>0</v>
      </c>
      <c r="N42" s="319"/>
      <c r="O42" s="294" t="s">
        <v>72</v>
      </c>
      <c r="P42" s="308">
        <v>0</v>
      </c>
      <c r="U42" s="299" t="str">
        <f t="shared" si="13"/>
        <v>-50k - -5k</v>
      </c>
      <c r="V42" s="309" t="str">
        <f t="shared" si="12"/>
        <v/>
      </c>
      <c r="W42" s="309">
        <f t="shared" si="12"/>
        <v>-1239259063.8153977</v>
      </c>
      <c r="X42" s="309">
        <f t="shared" si="12"/>
        <v>-6515314212.436471</v>
      </c>
      <c r="Y42" s="309">
        <f t="shared" si="12"/>
        <v>-336587294.2021001</v>
      </c>
      <c r="Z42" s="309">
        <f t="shared" si="12"/>
        <v>-212819856.90950006</v>
      </c>
      <c r="AA42" s="309">
        <f t="shared" si="12"/>
        <v>-18238981.217399992</v>
      </c>
      <c r="AB42" s="309">
        <f t="shared" si="12"/>
        <v>-306910.41650000005</v>
      </c>
      <c r="AC42" s="309">
        <f t="shared" si="12"/>
        <v>-8322526318.9973688</v>
      </c>
      <c r="AD42" s="310"/>
    </row>
    <row r="43" spans="2:30" ht="23.1" customHeight="1" x14ac:dyDescent="0.3">
      <c r="B43" s="88" t="s">
        <v>476</v>
      </c>
      <c r="C43" s="88" t="s">
        <v>471</v>
      </c>
      <c r="D43" s="91"/>
      <c r="E43" s="91"/>
      <c r="F43" s="91"/>
      <c r="G43" s="91">
        <v>-10175672.157609431</v>
      </c>
      <c r="H43" s="91">
        <v>-327857812.75908422</v>
      </c>
      <c r="I43" s="91">
        <v>-1049939189.7472032</v>
      </c>
      <c r="J43" s="91">
        <v>-808942574.62845814</v>
      </c>
      <c r="K43" s="91">
        <v>-2196915249.2923551</v>
      </c>
      <c r="N43" s="319"/>
      <c r="O43" s="294" t="s">
        <v>79</v>
      </c>
      <c r="P43" s="308">
        <v>0</v>
      </c>
      <c r="U43" s="301" t="str">
        <f t="shared" si="13"/>
        <v>-500k - -50k</v>
      </c>
      <c r="V43" s="311" t="str">
        <f t="shared" si="12"/>
        <v/>
      </c>
      <c r="W43" s="311">
        <f t="shared" si="12"/>
        <v>-8925860793.8286972</v>
      </c>
      <c r="X43" s="311">
        <f t="shared" si="12"/>
        <v>-38718694215.552895</v>
      </c>
      <c r="Y43" s="311">
        <f t="shared" si="12"/>
        <v>-5053475068.9911747</v>
      </c>
      <c r="Z43" s="311">
        <f t="shared" si="12"/>
        <v>-6293031317.2796869</v>
      </c>
      <c r="AA43" s="311">
        <f t="shared" si="12"/>
        <v>-1075998549.3627999</v>
      </c>
      <c r="AB43" s="311">
        <f t="shared" si="12"/>
        <v>-19500022.633999992</v>
      </c>
      <c r="AC43" s="311">
        <f t="shared" si="12"/>
        <v>-60086559967.649254</v>
      </c>
      <c r="AD43" s="310"/>
    </row>
    <row r="44" spans="2:30" ht="23.1" customHeight="1" x14ac:dyDescent="0.3">
      <c r="C44" s="88" t="s">
        <v>472</v>
      </c>
      <c r="D44" s="91"/>
      <c r="E44" s="91"/>
      <c r="F44" s="91">
        <v>-63500919.524185583</v>
      </c>
      <c r="G44" s="91">
        <v>-73246436.973215118</v>
      </c>
      <c r="H44" s="91">
        <v>-75145086.792755157</v>
      </c>
      <c r="I44" s="91">
        <v>-25276612.229299974</v>
      </c>
      <c r="J44" s="91">
        <v>185914.64689999999</v>
      </c>
      <c r="K44" s="91">
        <v>-236983140.87255582</v>
      </c>
      <c r="N44" s="319"/>
      <c r="O44" s="294" t="s">
        <v>88</v>
      </c>
      <c r="P44" s="294" t="s">
        <v>89</v>
      </c>
      <c r="U44" s="299" t="str">
        <f t="shared" si="13"/>
        <v>&lt;-500k</v>
      </c>
      <c r="V44" s="309" t="str">
        <f t="shared" si="12"/>
        <v/>
      </c>
      <c r="W44" s="309">
        <f t="shared" si="12"/>
        <v>-1759399469020.1711</v>
      </c>
      <c r="X44" s="309">
        <f t="shared" si="12"/>
        <v>-449483846618.35254</v>
      </c>
      <c r="Y44" s="309">
        <f t="shared" si="12"/>
        <v>-142028780338.07837</v>
      </c>
      <c r="Z44" s="309">
        <f t="shared" si="12"/>
        <v>-319733234772.03906</v>
      </c>
      <c r="AA44" s="309">
        <f t="shared" si="12"/>
        <v>-600773896805.69153</v>
      </c>
      <c r="AB44" s="309">
        <f t="shared" si="12"/>
        <v>-962219568377.26978</v>
      </c>
      <c r="AC44" s="309">
        <f t="shared" si="12"/>
        <v>-4233638795931.6016</v>
      </c>
      <c r="AD44" s="310"/>
    </row>
    <row r="45" spans="2:30" ht="23.1" customHeight="1" x14ac:dyDescent="0.3">
      <c r="C45" s="88" t="s">
        <v>474</v>
      </c>
      <c r="D45" s="91"/>
      <c r="E45" s="91"/>
      <c r="F45" s="91">
        <v>-76757403.249636456</v>
      </c>
      <c r="G45" s="91">
        <v>3965351.5254999991</v>
      </c>
      <c r="H45" s="91">
        <v>-109067.96439999597</v>
      </c>
      <c r="I45" s="91">
        <v>-9948336.0879999995</v>
      </c>
      <c r="J45" s="91">
        <v>1421.4333999999999</v>
      </c>
      <c r="K45" s="91">
        <v>-82848034.343136445</v>
      </c>
      <c r="U45" s="301" t="str">
        <f t="shared" si="13"/>
        <v>N/A</v>
      </c>
      <c r="V45" s="311"/>
      <c r="W45" s="311" t="str">
        <f t="shared" si="12"/>
        <v/>
      </c>
      <c r="X45" s="311" t="str">
        <f t="shared" si="12"/>
        <v/>
      </c>
      <c r="Y45" s="311" t="str">
        <f t="shared" si="12"/>
        <v/>
      </c>
      <c r="Z45" s="311" t="str">
        <f t="shared" si="12"/>
        <v/>
      </c>
      <c r="AA45" s="311" t="str">
        <f t="shared" si="12"/>
        <v/>
      </c>
      <c r="AB45" s="311" t="str">
        <f t="shared" si="12"/>
        <v/>
      </c>
      <c r="AC45" s="311"/>
      <c r="AD45" s="310"/>
    </row>
    <row r="46" spans="2:30" ht="23.1" customHeight="1" x14ac:dyDescent="0.3">
      <c r="C46" s="88" t="s">
        <v>475</v>
      </c>
      <c r="D46" s="91"/>
      <c r="E46" s="91">
        <v>-6795667116.2058649</v>
      </c>
      <c r="F46" s="91">
        <v>-225290257.40369135</v>
      </c>
      <c r="G46" s="91">
        <v>-10010276.998270571</v>
      </c>
      <c r="H46" s="91">
        <v>-53821715.653099976</v>
      </c>
      <c r="I46" s="91">
        <v>-22925567.829700004</v>
      </c>
      <c r="J46" s="91">
        <v>-4476753.4000000004</v>
      </c>
      <c r="K46" s="91">
        <v>-7112191687.4906273</v>
      </c>
      <c r="O46" s="88" t="s">
        <v>101</v>
      </c>
      <c r="P46" s="88" t="s">
        <v>168</v>
      </c>
      <c r="U46" s="313" t="s">
        <v>168</v>
      </c>
      <c r="V46" s="420">
        <f t="shared" ref="V46:X46" si="14">SUM(V38:V45)</f>
        <v>0</v>
      </c>
      <c r="W46" s="420">
        <f t="shared" si="14"/>
        <v>-1769617541118.9402</v>
      </c>
      <c r="X46" s="420">
        <f t="shared" si="14"/>
        <v>-493585113922.87323</v>
      </c>
      <c r="Y46" s="420">
        <f t="shared" ref="Y46:AC46" si="15">SUM(Y38:Y45)</f>
        <v>-145520507115.68076</v>
      </c>
      <c r="Z46" s="420">
        <f t="shared" si="15"/>
        <v>-318460255701.64374</v>
      </c>
      <c r="AA46" s="420">
        <f t="shared" si="15"/>
        <v>-590347165498.37573</v>
      </c>
      <c r="AB46" s="420">
        <f t="shared" si="15"/>
        <v>-948959979633.70459</v>
      </c>
      <c r="AC46" s="420">
        <f t="shared" si="15"/>
        <v>-4266490562991.2173</v>
      </c>
      <c r="AD46" s="315">
        <v>-4267568906881.6396</v>
      </c>
    </row>
    <row r="47" spans="2:30" ht="23.1" customHeight="1" x14ac:dyDescent="0.3">
      <c r="C47" s="88" t="s">
        <v>477</v>
      </c>
      <c r="D47" s="91"/>
      <c r="E47" s="91">
        <v>-240838026.35434309</v>
      </c>
      <c r="F47" s="91">
        <v>-158498782.90093482</v>
      </c>
      <c r="G47" s="91">
        <v>-23582980.285511289</v>
      </c>
      <c r="H47" s="91">
        <v>-8015491.0104592182</v>
      </c>
      <c r="I47" s="91">
        <v>-14537541.412999991</v>
      </c>
      <c r="J47" s="91">
        <v>-367843.3</v>
      </c>
      <c r="K47" s="91">
        <v>-445840665.26424843</v>
      </c>
      <c r="O47" s="88" t="s">
        <v>167</v>
      </c>
      <c r="P47" s="91">
        <v>1310188</v>
      </c>
    </row>
    <row r="48" spans="2:30" ht="23.1" customHeight="1" x14ac:dyDescent="0.3">
      <c r="C48" s="88" t="s">
        <v>479</v>
      </c>
      <c r="D48" s="91"/>
      <c r="E48" s="91">
        <v>-856831113.53903711</v>
      </c>
      <c r="F48" s="91">
        <v>-435457723.266321</v>
      </c>
      <c r="G48" s="91">
        <v>-52393709.397518679</v>
      </c>
      <c r="H48" s="91">
        <v>-428848085.29087472</v>
      </c>
      <c r="I48" s="91">
        <v>-191509657.01856858</v>
      </c>
      <c r="J48" s="91">
        <v>-25157275.592000004</v>
      </c>
      <c r="K48" s="91">
        <v>-1990197564.10432</v>
      </c>
      <c r="O48" s="88" t="s">
        <v>111</v>
      </c>
      <c r="P48" s="91">
        <v>204142432710.8912</v>
      </c>
    </row>
    <row r="49" spans="2:30" ht="23.1" customHeight="1" x14ac:dyDescent="0.3">
      <c r="C49" s="88" t="s">
        <v>481</v>
      </c>
      <c r="D49" s="91"/>
      <c r="E49" s="91">
        <v>-10317939892.674732</v>
      </c>
      <c r="F49" s="91">
        <v>-3365189734.6085305</v>
      </c>
      <c r="G49" s="91">
        <v>-1654315647.4366961</v>
      </c>
      <c r="H49" s="91">
        <v>-1346928411.2646663</v>
      </c>
      <c r="I49" s="91">
        <v>5202393055.5303907</v>
      </c>
      <c r="J49" s="91">
        <v>-941843129.4613502</v>
      </c>
      <c r="K49" s="91">
        <v>-12423823759.915585</v>
      </c>
      <c r="O49" s="88" t="s">
        <v>473</v>
      </c>
      <c r="P49" s="91">
        <v>-4187348738359.02</v>
      </c>
      <c r="U49" s="520" t="s">
        <v>487</v>
      </c>
      <c r="V49" s="520"/>
      <c r="W49" s="520"/>
      <c r="X49" s="520"/>
      <c r="Y49" s="520"/>
      <c r="Z49" s="520"/>
      <c r="AA49" s="520"/>
      <c r="AB49" s="520"/>
      <c r="AC49" s="520"/>
    </row>
    <row r="50" spans="2:30" ht="23.1" customHeight="1" x14ac:dyDescent="0.3">
      <c r="C50" s="88" t="s">
        <v>114</v>
      </c>
      <c r="D50" s="91">
        <v>-24166681.557100002</v>
      </c>
      <c r="E50" s="91"/>
      <c r="F50" s="91"/>
      <c r="G50" s="91"/>
      <c r="H50" s="91"/>
      <c r="I50" s="91"/>
      <c r="J50" s="91"/>
      <c r="K50" s="91">
        <v>-24166681.557100002</v>
      </c>
      <c r="O50" s="88" t="s">
        <v>110</v>
      </c>
      <c r="P50" s="91">
        <v>1309109</v>
      </c>
      <c r="U50" s="521" t="s">
        <v>465</v>
      </c>
      <c r="V50" s="522" t="s">
        <v>651</v>
      </c>
      <c r="W50" s="522"/>
      <c r="X50" s="522"/>
      <c r="Y50" s="522"/>
      <c r="Z50" s="522"/>
      <c r="AA50" s="522"/>
      <c r="AB50" s="522"/>
      <c r="AC50" s="522"/>
    </row>
    <row r="51" spans="2:30" ht="23.1" customHeight="1" x14ac:dyDescent="0.3">
      <c r="B51" s="88" t="s">
        <v>478</v>
      </c>
      <c r="C51" s="88" t="s">
        <v>471</v>
      </c>
      <c r="D51" s="91"/>
      <c r="E51" s="91"/>
      <c r="F51" s="91"/>
      <c r="G51" s="91">
        <v>47610334.789799988</v>
      </c>
      <c r="H51" s="91">
        <v>631205633.64550006</v>
      </c>
      <c r="I51" s="91">
        <v>1828961169.4030986</v>
      </c>
      <c r="J51" s="91">
        <v>28856806325.465591</v>
      </c>
      <c r="K51" s="91">
        <v>31364583463.303989</v>
      </c>
      <c r="O51" s="88" t="s">
        <v>476</v>
      </c>
      <c r="P51" s="324">
        <v>-40781115680.038025</v>
      </c>
      <c r="Q51" s="88" t="s">
        <v>488</v>
      </c>
      <c r="U51" s="521"/>
      <c r="V51" s="297" t="str">
        <f t="shared" ref="V51:AC51" si="16">V9</f>
        <v>N/A</v>
      </c>
      <c r="W51" s="297">
        <f t="shared" si="16"/>
        <v>0</v>
      </c>
      <c r="X51" s="297" t="str">
        <f t="shared" si="16"/>
        <v>&lt;50k</v>
      </c>
      <c r="Y51" s="297" t="str">
        <f t="shared" si="16"/>
        <v>50-100k</v>
      </c>
      <c r="Z51" s="297" t="str">
        <f t="shared" si="16"/>
        <v>100-500k</v>
      </c>
      <c r="AA51" s="297" t="str">
        <f t="shared" si="16"/>
        <v>500k-5m</v>
      </c>
      <c r="AB51" s="297" t="str">
        <f t="shared" si="16"/>
        <v>&gt;5m</v>
      </c>
      <c r="AC51" s="297" t="str">
        <f t="shared" si="16"/>
        <v>Total</v>
      </c>
    </row>
    <row r="52" spans="2:30" ht="23.1" customHeight="1" x14ac:dyDescent="0.3">
      <c r="C52" s="88" t="s">
        <v>472</v>
      </c>
      <c r="D52" s="91"/>
      <c r="E52" s="91"/>
      <c r="F52" s="91">
        <v>138797959.8344</v>
      </c>
      <c r="G52" s="91">
        <v>121146165.55489984</v>
      </c>
      <c r="H52" s="91">
        <v>46646837.120899998</v>
      </c>
      <c r="I52" s="91">
        <v>43576902.302899994</v>
      </c>
      <c r="J52" s="91">
        <v>4235933.4669000003</v>
      </c>
      <c r="K52" s="91">
        <v>354403798.27999985</v>
      </c>
      <c r="O52" s="88" t="s">
        <v>478</v>
      </c>
      <c r="P52" s="91">
        <v>850121026294.99927</v>
      </c>
      <c r="U52" s="299" t="s">
        <v>673</v>
      </c>
      <c r="V52" s="421" t="str">
        <f>IF(D11&gt;0,O102,"")</f>
        <v/>
      </c>
      <c r="W52" s="421" t="str">
        <f t="shared" ref="W52:AC52" si="17">IF(E11&gt;0,P102,"")</f>
        <v/>
      </c>
      <c r="X52" s="421" t="str">
        <f t="shared" si="17"/>
        <v/>
      </c>
      <c r="Y52" s="421">
        <f t="shared" si="17"/>
        <v>79337.12221405415</v>
      </c>
      <c r="Z52" s="421">
        <f t="shared" si="17"/>
        <v>161316.25499584127</v>
      </c>
      <c r="AA52" s="421">
        <f t="shared" si="17"/>
        <v>733003.71737860783</v>
      </c>
      <c r="AB52" s="421">
        <f t="shared" si="17"/>
        <v>12082658.205946421</v>
      </c>
      <c r="AC52" s="421">
        <f t="shared" si="17"/>
        <v>497157.19928633375</v>
      </c>
      <c r="AD52" s="326"/>
    </row>
    <row r="53" spans="2:30" ht="23.1" customHeight="1" x14ac:dyDescent="0.3">
      <c r="C53" s="88" t="s">
        <v>474</v>
      </c>
      <c r="D53" s="91"/>
      <c r="E53" s="91"/>
      <c r="F53" s="91">
        <v>714914745.32019949</v>
      </c>
      <c r="G53" s="91">
        <v>26720746.681399997</v>
      </c>
      <c r="H53" s="91">
        <v>10699389.385300001</v>
      </c>
      <c r="I53" s="91">
        <v>5591205.6509999996</v>
      </c>
      <c r="J53" s="91">
        <v>0</v>
      </c>
      <c r="K53" s="91">
        <v>757926087.03789949</v>
      </c>
      <c r="O53" s="88" t="s">
        <v>480</v>
      </c>
      <c r="P53" s="91">
        <v>606697</v>
      </c>
      <c r="U53" s="301" t="s">
        <v>668</v>
      </c>
      <c r="V53" s="422" t="str">
        <f t="shared" ref="V53:AC59" si="18">IF(D12&gt;0,O103,"")</f>
        <v/>
      </c>
      <c r="W53" s="422" t="str">
        <f t="shared" si="18"/>
        <v/>
      </c>
      <c r="X53" s="422">
        <f t="shared" si="18"/>
        <v>28198.962027998652</v>
      </c>
      <c r="Y53" s="422">
        <f t="shared" si="18"/>
        <v>42612.386593407522</v>
      </c>
      <c r="Z53" s="422">
        <f t="shared" si="18"/>
        <v>46584.86652116177</v>
      </c>
      <c r="AA53" s="422">
        <f t="shared" si="18"/>
        <v>44879.798696597609</v>
      </c>
      <c r="AB53" s="422">
        <f t="shared" si="18"/>
        <v>44919.658258333329</v>
      </c>
      <c r="AC53" s="422">
        <f t="shared" si="18"/>
        <v>38992.703261145209</v>
      </c>
      <c r="AD53" s="326"/>
    </row>
    <row r="54" spans="2:30" ht="23.1" customHeight="1" x14ac:dyDescent="0.3">
      <c r="C54" s="88" t="s">
        <v>475</v>
      </c>
      <c r="D54" s="91"/>
      <c r="E54" s="91">
        <v>39941867972.56871</v>
      </c>
      <c r="F54" s="91">
        <v>948245346.46369672</v>
      </c>
      <c r="G54" s="91">
        <v>16844158.678499989</v>
      </c>
      <c r="H54" s="91">
        <v>7749993.6082000006</v>
      </c>
      <c r="I54" s="91">
        <v>16498271.408599999</v>
      </c>
      <c r="J54" s="91">
        <v>21158050</v>
      </c>
      <c r="K54" s="91">
        <v>40952363792.727707</v>
      </c>
      <c r="U54" s="299" t="s">
        <v>669</v>
      </c>
      <c r="V54" s="421" t="str">
        <f t="shared" si="18"/>
        <v/>
      </c>
      <c r="W54" s="421" t="str">
        <f t="shared" si="18"/>
        <v/>
      </c>
      <c r="X54" s="421">
        <f t="shared" si="18"/>
        <v>10728.381089849418</v>
      </c>
      <c r="Y54" s="421">
        <f t="shared" si="18"/>
        <v>12812.105493735571</v>
      </c>
      <c r="Z54" s="421">
        <f t="shared" si="18"/>
        <v>12399.321779826767</v>
      </c>
      <c r="AA54" s="421">
        <f t="shared" si="18"/>
        <v>12058.416848178136</v>
      </c>
      <c r="AB54" s="421">
        <f t="shared" si="18"/>
        <v>13008.359700000001</v>
      </c>
      <c r="AC54" s="421">
        <f t="shared" si="18"/>
        <v>11040.962503697092</v>
      </c>
      <c r="AD54" s="326"/>
    </row>
    <row r="55" spans="2:30" ht="23.1" customHeight="1" x14ac:dyDescent="0.3">
      <c r="C55" s="88" t="s">
        <v>477</v>
      </c>
      <c r="D55" s="91"/>
      <c r="E55" s="91">
        <v>3409972766.1030912</v>
      </c>
      <c r="F55" s="91">
        <v>567849394.56139839</v>
      </c>
      <c r="G55" s="91">
        <v>31439156.109799985</v>
      </c>
      <c r="H55" s="91">
        <v>81653158.939000055</v>
      </c>
      <c r="I55" s="91">
        <v>22611489.343499999</v>
      </c>
      <c r="J55" s="91">
        <v>4128400</v>
      </c>
      <c r="K55" s="91">
        <v>4117654365.0567899</v>
      </c>
      <c r="U55" s="301" t="str">
        <f t="shared" ref="U55:U59" si="19">U13</f>
        <v>-5k - 5k</v>
      </c>
      <c r="V55" s="422" t="str">
        <f t="shared" si="18"/>
        <v/>
      </c>
      <c r="W55" s="423">
        <f t="shared" si="18"/>
        <v>-739.47381752038757</v>
      </c>
      <c r="X55" s="423">
        <f t="shared" si="18"/>
        <v>-617.60380277063632</v>
      </c>
      <c r="Y55" s="423">
        <f t="shared" si="18"/>
        <v>39.313590454076355</v>
      </c>
      <c r="Z55" s="423">
        <f t="shared" si="18"/>
        <v>-90.493140686093838</v>
      </c>
      <c r="AA55" s="423">
        <f t="shared" si="18"/>
        <v>79.845220642201852</v>
      </c>
      <c r="AB55" s="423">
        <f t="shared" si="18"/>
        <v>-895.36149166666667</v>
      </c>
      <c r="AC55" s="423">
        <f t="shared" si="18"/>
        <v>-626.62960067601898</v>
      </c>
      <c r="AD55" s="326"/>
    </row>
    <row r="56" spans="2:30" ht="23.1" customHeight="1" x14ac:dyDescent="0.3">
      <c r="C56" s="88" t="s">
        <v>479</v>
      </c>
      <c r="D56" s="91"/>
      <c r="E56" s="91">
        <v>2102851380.5861008</v>
      </c>
      <c r="F56" s="91">
        <v>781060206.16030073</v>
      </c>
      <c r="G56" s="91">
        <v>76505702.132099912</v>
      </c>
      <c r="H56" s="91">
        <v>355495927.68000001</v>
      </c>
      <c r="I56" s="91">
        <v>287559754.31000006</v>
      </c>
      <c r="J56" s="91">
        <v>49797413.087200001</v>
      </c>
      <c r="K56" s="91">
        <v>3653270383.9557018</v>
      </c>
      <c r="U56" s="299" t="str">
        <f t="shared" si="19"/>
        <v>-50k - -5k</v>
      </c>
      <c r="V56" s="421" t="str">
        <f t="shared" si="18"/>
        <v/>
      </c>
      <c r="W56" s="421">
        <f t="shared" si="18"/>
        <v>-21571.089013322849</v>
      </c>
      <c r="X56" s="421">
        <f t="shared" si="18"/>
        <v>-19912.451214360939</v>
      </c>
      <c r="Y56" s="421">
        <f t="shared" si="18"/>
        <v>-24631.342422400299</v>
      </c>
      <c r="Z56" s="421">
        <f t="shared" si="18"/>
        <v>-26173.884750891655</v>
      </c>
      <c r="AA56" s="421">
        <f t="shared" si="18"/>
        <v>-27718.816439817616</v>
      </c>
      <c r="AB56" s="421">
        <f t="shared" si="18"/>
        <v>-21922.17260714286</v>
      </c>
      <c r="AC56" s="421">
        <f t="shared" si="18"/>
        <v>-20442.641210361096</v>
      </c>
      <c r="AD56" s="326"/>
    </row>
    <row r="57" spans="2:30" ht="23.1" customHeight="1" x14ac:dyDescent="0.3">
      <c r="C57" s="88" t="s">
        <v>481</v>
      </c>
      <c r="D57" s="91"/>
      <c r="E57" s="91">
        <v>618288572243.79968</v>
      </c>
      <c r="F57" s="91">
        <v>14906390048.743603</v>
      </c>
      <c r="G57" s="91">
        <v>17683591165.696083</v>
      </c>
      <c r="H57" s="91">
        <v>8377521068.8987932</v>
      </c>
      <c r="I57" s="91">
        <v>34389858500.8424</v>
      </c>
      <c r="J57" s="91">
        <v>76881944344.600861</v>
      </c>
      <c r="K57" s="91">
        <v>770527877372.58142</v>
      </c>
      <c r="U57" s="301" t="str">
        <f t="shared" si="19"/>
        <v>-500k - -50k</v>
      </c>
      <c r="V57" s="422" t="str">
        <f t="shared" si="18"/>
        <v/>
      </c>
      <c r="W57" s="422">
        <f t="shared" si="18"/>
        <v>-170964.02524140853</v>
      </c>
      <c r="X57" s="422">
        <f t="shared" si="18"/>
        <v>-167507.52431602924</v>
      </c>
      <c r="Y57" s="422">
        <f t="shared" si="18"/>
        <v>-188078.27120440561</v>
      </c>
      <c r="Z57" s="422">
        <f t="shared" si="18"/>
        <v>-215219.94929137095</v>
      </c>
      <c r="AA57" s="422">
        <f t="shared" si="18"/>
        <v>-250757.06114257747</v>
      </c>
      <c r="AB57" s="422">
        <f t="shared" si="18"/>
        <v>-270833.64769444434</v>
      </c>
      <c r="AC57" s="422">
        <f t="shared" si="18"/>
        <v>-174758.11954165687</v>
      </c>
      <c r="AD57" s="326"/>
    </row>
    <row r="58" spans="2:30" ht="23.1" customHeight="1" x14ac:dyDescent="0.3">
      <c r="C58" s="88" t="s">
        <v>114</v>
      </c>
      <c r="D58" s="91">
        <v>12312782.283100002</v>
      </c>
      <c r="E58" s="91"/>
      <c r="F58" s="91"/>
      <c r="G58" s="91"/>
      <c r="H58" s="91"/>
      <c r="I58" s="91"/>
      <c r="J58" s="91"/>
      <c r="K58" s="91">
        <v>12312782.283100002</v>
      </c>
      <c r="U58" s="299" t="str">
        <f t="shared" si="19"/>
        <v>&lt;-500k</v>
      </c>
      <c r="V58" s="421" t="str">
        <f t="shared" si="18"/>
        <v/>
      </c>
      <c r="W58" s="421">
        <f t="shared" si="18"/>
        <v>-61478771.018945113</v>
      </c>
      <c r="X58" s="421">
        <f t="shared" si="18"/>
        <v>-6271050.9322276991</v>
      </c>
      <c r="Y58" s="421">
        <f t="shared" si="18"/>
        <v>-10435619.422342276</v>
      </c>
      <c r="Z58" s="421">
        <f t="shared" si="18"/>
        <v>-11425164.722960124</v>
      </c>
      <c r="AA58" s="421">
        <f t="shared" si="18"/>
        <v>-35151477.198858552</v>
      </c>
      <c r="AB58" s="421">
        <f t="shared" si="18"/>
        <v>-297440361.1676259</v>
      </c>
      <c r="AC58" s="421">
        <f t="shared" si="18"/>
        <v>-26098935.33848042</v>
      </c>
      <c r="AD58" s="326"/>
    </row>
    <row r="59" spans="2:30" ht="23.1" customHeight="1" x14ac:dyDescent="0.3">
      <c r="B59" s="88" t="s">
        <v>480</v>
      </c>
      <c r="C59" s="88" t="s">
        <v>471</v>
      </c>
      <c r="D59" s="91"/>
      <c r="E59" s="91"/>
      <c r="F59" s="91"/>
      <c r="G59" s="91">
        <v>1911</v>
      </c>
      <c r="H59" s="91">
        <v>18575</v>
      </c>
      <c r="I59" s="91">
        <v>6212</v>
      </c>
      <c r="J59" s="91">
        <v>543</v>
      </c>
      <c r="K59" s="91">
        <v>27241</v>
      </c>
      <c r="U59" s="301" t="str">
        <f t="shared" si="19"/>
        <v>N/A</v>
      </c>
      <c r="V59" s="422"/>
      <c r="W59" s="422" t="str">
        <f t="shared" si="18"/>
        <v/>
      </c>
      <c r="X59" s="422" t="str">
        <f t="shared" si="18"/>
        <v/>
      </c>
      <c r="Y59" s="422" t="str">
        <f t="shared" si="18"/>
        <v/>
      </c>
      <c r="Z59" s="422" t="str">
        <f t="shared" si="18"/>
        <v/>
      </c>
      <c r="AA59" s="422" t="str">
        <f t="shared" si="18"/>
        <v/>
      </c>
      <c r="AB59" s="422" t="str">
        <f t="shared" si="18"/>
        <v/>
      </c>
      <c r="AC59" s="422"/>
      <c r="AD59" s="326"/>
    </row>
    <row r="60" spans="2:30" ht="23.1" customHeight="1" x14ac:dyDescent="0.3">
      <c r="C60" s="88" t="s">
        <v>472</v>
      </c>
      <c r="D60" s="91"/>
      <c r="E60" s="91"/>
      <c r="F60" s="91">
        <v>11793</v>
      </c>
      <c r="G60" s="91">
        <v>17758</v>
      </c>
      <c r="H60" s="91">
        <v>5922</v>
      </c>
      <c r="I60" s="91">
        <v>327</v>
      </c>
      <c r="J60" s="91">
        <v>9</v>
      </c>
      <c r="K60" s="91">
        <v>35809</v>
      </c>
      <c r="U60" s="313" t="s">
        <v>168</v>
      </c>
      <c r="V60" s="424"/>
      <c r="W60" s="424">
        <f t="shared" ref="W60:Y60" si="20">P110</f>
        <v>-8431367.3731755018</v>
      </c>
      <c r="X60" s="424">
        <f t="shared" si="20"/>
        <v>-490815.93044331204</v>
      </c>
      <c r="Y60" s="424">
        <f t="shared" si="20"/>
        <v>-1357974.1238865319</v>
      </c>
      <c r="Z60" s="424">
        <f>S110</f>
        <v>-2462899.2034341334</v>
      </c>
      <c r="AA60" s="424">
        <f t="shared" ref="AA60:AC60" si="21">T110</f>
        <v>-15194377.92444279</v>
      </c>
      <c r="AB60" s="424">
        <f t="shared" si="21"/>
        <v>-213441290.96574551</v>
      </c>
      <c r="AC60" s="424">
        <f t="shared" si="21"/>
        <v>-2854009.4302048134</v>
      </c>
      <c r="AD60" s="326">
        <v>-2854009.4302048897</v>
      </c>
    </row>
    <row r="61" spans="2:30" ht="23.1" customHeight="1" x14ac:dyDescent="0.3">
      <c r="C61" s="88" t="s">
        <v>474</v>
      </c>
      <c r="D61" s="91"/>
      <c r="E61" s="91"/>
      <c r="F61" s="91">
        <v>38215</v>
      </c>
      <c r="G61" s="91">
        <v>4306</v>
      </c>
      <c r="H61" s="91">
        <v>1631</v>
      </c>
      <c r="I61" s="91">
        <v>131</v>
      </c>
      <c r="J61" s="91">
        <v>2</v>
      </c>
      <c r="K61" s="91">
        <v>44285</v>
      </c>
    </row>
    <row r="62" spans="2:30" ht="23.1" customHeight="1" x14ac:dyDescent="0.3">
      <c r="C62" s="88" t="s">
        <v>475</v>
      </c>
      <c r="D62" s="91"/>
      <c r="E62" s="91">
        <v>60866</v>
      </c>
      <c r="F62" s="91">
        <v>189510</v>
      </c>
      <c r="G62" s="91">
        <v>2927</v>
      </c>
      <c r="H62" s="91">
        <v>1392</v>
      </c>
      <c r="I62" s="91">
        <v>121</v>
      </c>
      <c r="J62" s="91">
        <v>12</v>
      </c>
      <c r="K62" s="91">
        <v>254828</v>
      </c>
    </row>
    <row r="63" spans="2:30" ht="23.1" customHeight="1" x14ac:dyDescent="0.3">
      <c r="C63" s="88" t="s">
        <v>477</v>
      </c>
      <c r="D63" s="91"/>
      <c r="E63" s="91">
        <v>30203</v>
      </c>
      <c r="F63" s="91">
        <v>164555</v>
      </c>
      <c r="G63" s="91">
        <v>6239</v>
      </c>
      <c r="H63" s="91">
        <v>3719</v>
      </c>
      <c r="I63" s="91">
        <v>324</v>
      </c>
      <c r="J63" s="91">
        <v>13</v>
      </c>
      <c r="K63" s="91">
        <v>205053</v>
      </c>
      <c r="U63" s="520" t="s">
        <v>675</v>
      </c>
      <c r="V63" s="520"/>
      <c r="W63" s="520"/>
      <c r="X63" s="520"/>
      <c r="Y63" s="520"/>
      <c r="Z63" s="520"/>
      <c r="AA63" s="520"/>
      <c r="AB63" s="520"/>
      <c r="AC63" s="520"/>
    </row>
    <row r="64" spans="2:30" ht="23.1" customHeight="1" x14ac:dyDescent="0.3">
      <c r="C64" s="88" t="s">
        <v>479</v>
      </c>
      <c r="D64" s="91"/>
      <c r="E64" s="91">
        <v>24380</v>
      </c>
      <c r="F64" s="91">
        <v>96637</v>
      </c>
      <c r="G64" s="91">
        <v>11688</v>
      </c>
      <c r="H64" s="91">
        <v>12971</v>
      </c>
      <c r="I64" s="91">
        <v>1945</v>
      </c>
      <c r="J64" s="91">
        <v>39</v>
      </c>
      <c r="K64" s="91">
        <v>147660</v>
      </c>
      <c r="U64" s="521" t="s">
        <v>465</v>
      </c>
      <c r="V64" s="522" t="s">
        <v>651</v>
      </c>
      <c r="W64" s="522"/>
      <c r="X64" s="522"/>
      <c r="Y64" s="522"/>
      <c r="Z64" s="522"/>
      <c r="AA64" s="522"/>
      <c r="AB64" s="522"/>
      <c r="AC64" s="522"/>
    </row>
    <row r="65" spans="1:30" ht="23.1" customHeight="1" x14ac:dyDescent="0.3">
      <c r="C65" s="88" t="s">
        <v>481</v>
      </c>
      <c r="D65" s="91"/>
      <c r="E65" s="91">
        <v>18065</v>
      </c>
      <c r="F65" s="91">
        <v>30773</v>
      </c>
      <c r="G65" s="91">
        <v>6016</v>
      </c>
      <c r="H65" s="91">
        <v>12452</v>
      </c>
      <c r="I65" s="91">
        <v>7936</v>
      </c>
      <c r="J65" s="91">
        <v>1541</v>
      </c>
      <c r="K65" s="91">
        <v>76783</v>
      </c>
      <c r="U65" s="521"/>
      <c r="V65" s="297" t="str">
        <f t="shared" ref="V65:AC65" si="22">V23</f>
        <v>N/A</v>
      </c>
      <c r="W65" s="297">
        <f t="shared" si="22"/>
        <v>0</v>
      </c>
      <c r="X65" s="297" t="str">
        <f t="shared" si="22"/>
        <v>&lt;50k</v>
      </c>
      <c r="Y65" s="297" t="str">
        <f t="shared" si="22"/>
        <v>50-100k</v>
      </c>
      <c r="Z65" s="297" t="str">
        <f t="shared" si="22"/>
        <v>100-500k</v>
      </c>
      <c r="AA65" s="297" t="str">
        <f t="shared" si="22"/>
        <v>500k-5m</v>
      </c>
      <c r="AB65" s="297" t="str">
        <f t="shared" si="22"/>
        <v>&gt;5m</v>
      </c>
      <c r="AC65" s="297" t="str">
        <f t="shared" si="22"/>
        <v>Total</v>
      </c>
    </row>
    <row r="66" spans="1:30" ht="23.1" customHeight="1" x14ac:dyDescent="0.3">
      <c r="C66" s="88" t="s">
        <v>114</v>
      </c>
      <c r="D66" s="91">
        <v>1120</v>
      </c>
      <c r="E66" s="91"/>
      <c r="F66" s="91"/>
      <c r="G66" s="91"/>
      <c r="H66" s="91"/>
      <c r="I66" s="91"/>
      <c r="J66" s="91"/>
      <c r="K66" s="91">
        <v>1120</v>
      </c>
      <c r="U66" s="299" t="s">
        <v>673</v>
      </c>
      <c r="V66" s="309" t="str">
        <f>IF(D11&gt;0,D194,"")</f>
        <v/>
      </c>
      <c r="W66" s="309" t="str">
        <f t="shared" ref="W66:AC66" si="23">IF(E11&gt;0,E194,"")</f>
        <v/>
      </c>
      <c r="X66" s="309" t="str">
        <f t="shared" si="23"/>
        <v/>
      </c>
      <c r="Y66" s="309">
        <f t="shared" si="23"/>
        <v>-15430236.798809433</v>
      </c>
      <c r="Z66" s="309">
        <f t="shared" si="23"/>
        <v>-382820791.0151841</v>
      </c>
      <c r="AA66" s="309">
        <f t="shared" si="23"/>
        <v>-1108127363.994204</v>
      </c>
      <c r="AB66" s="309">
        <f t="shared" si="23"/>
        <v>-820700151.48605812</v>
      </c>
      <c r="AC66" s="309">
        <f t="shared" si="23"/>
        <v>-2327078543.2942557</v>
      </c>
      <c r="AD66" s="310"/>
    </row>
    <row r="67" spans="1:30" ht="23.1" customHeight="1" x14ac:dyDescent="0.3">
      <c r="B67" s="88" t="s">
        <v>171</v>
      </c>
      <c r="D67" s="91">
        <v>1520</v>
      </c>
      <c r="E67" s="91">
        <v>209885</v>
      </c>
      <c r="F67" s="91">
        <v>1005642</v>
      </c>
      <c r="G67" s="91">
        <v>107160</v>
      </c>
      <c r="H67" s="91">
        <v>129304</v>
      </c>
      <c r="I67" s="91">
        <v>38856</v>
      </c>
      <c r="J67" s="91">
        <v>4488</v>
      </c>
      <c r="K67" s="91">
        <v>1496855</v>
      </c>
      <c r="U67" s="301" t="s">
        <v>668</v>
      </c>
      <c r="V67" s="311" t="str">
        <f t="shared" ref="V67:AC73" si="24">IF(D12&gt;0,D195,"")</f>
        <v/>
      </c>
      <c r="W67" s="311" t="str">
        <f t="shared" si="24"/>
        <v/>
      </c>
      <c r="X67" s="311">
        <f t="shared" si="24"/>
        <v>-75028412.618085667</v>
      </c>
      <c r="Y67" s="311">
        <f t="shared" si="24"/>
        <v>-89602562.429615021</v>
      </c>
      <c r="Z67" s="311">
        <f t="shared" si="24"/>
        <v>-82625519.127855197</v>
      </c>
      <c r="AA67" s="311">
        <f t="shared" si="24"/>
        <v>-28279361.653199971</v>
      </c>
      <c r="AB67" s="311">
        <f t="shared" si="24"/>
        <v>185914.64689999999</v>
      </c>
      <c r="AC67" s="311">
        <f t="shared" si="24"/>
        <v>-275349941.18185586</v>
      </c>
      <c r="AD67" s="310"/>
    </row>
    <row r="68" spans="1:30" ht="23.1" customHeight="1" x14ac:dyDescent="0.3">
      <c r="B68" s="88" t="s">
        <v>172</v>
      </c>
      <c r="D68" s="91">
        <v>0</v>
      </c>
      <c r="E68" s="91">
        <v>0</v>
      </c>
      <c r="F68" s="91">
        <v>9985613125.486208</v>
      </c>
      <c r="G68" s="91">
        <v>7590396764.2247992</v>
      </c>
      <c r="H68" s="91">
        <v>27669234738.501438</v>
      </c>
      <c r="I68" s="91">
        <v>50124553000.090851</v>
      </c>
      <c r="J68" s="91">
        <v>125284088961.66316</v>
      </c>
      <c r="K68" s="91">
        <v>220653886589.96643</v>
      </c>
      <c r="U68" s="299" t="s">
        <v>669</v>
      </c>
      <c r="V68" s="309" t="str">
        <f t="shared" si="24"/>
        <v/>
      </c>
      <c r="W68" s="309" t="str">
        <f t="shared" si="24"/>
        <v/>
      </c>
      <c r="X68" s="309">
        <f t="shared" si="24"/>
        <v>-107059748.31563646</v>
      </c>
      <c r="Y68" s="309">
        <f t="shared" si="24"/>
        <v>-16475292.279899977</v>
      </c>
      <c r="Z68" s="309">
        <f t="shared" si="24"/>
        <v>-2243358.4886000063</v>
      </c>
      <c r="AA68" s="309">
        <f t="shared" si="24"/>
        <v>-9997849.0212999992</v>
      </c>
      <c r="AB68" s="309">
        <f t="shared" si="24"/>
        <v>1421.4333999999999</v>
      </c>
      <c r="AC68" s="309">
        <f t="shared" si="24"/>
        <v>-135774826.67203644</v>
      </c>
      <c r="AD68" s="310"/>
    </row>
    <row r="69" spans="1:30" ht="23.1" customHeight="1" x14ac:dyDescent="0.3">
      <c r="B69" s="88" t="s">
        <v>489</v>
      </c>
      <c r="D69" s="91">
        <v>-1078343890.3077006</v>
      </c>
      <c r="E69" s="91">
        <v>-1769617541118.9402</v>
      </c>
      <c r="F69" s="91">
        <v>-493585113922.87323</v>
      </c>
      <c r="G69" s="91">
        <v>-145520507115.68076</v>
      </c>
      <c r="H69" s="91">
        <v>-318460114303.94373</v>
      </c>
      <c r="I69" s="91">
        <v>-590848954937.58435</v>
      </c>
      <c r="J69" s="91">
        <v>-1051346215734.5009</v>
      </c>
      <c r="K69" s="91">
        <v>-4370456791023.8306</v>
      </c>
      <c r="U69" s="301" t="str">
        <f t="shared" ref="U69:U73" si="25">U27</f>
        <v>-5k - 5k</v>
      </c>
      <c r="V69" s="311" t="str">
        <f t="shared" si="24"/>
        <v/>
      </c>
      <c r="W69" s="311">
        <f t="shared" si="24"/>
        <v>-6807380757.818265</v>
      </c>
      <c r="X69" s="311">
        <f t="shared" si="24"/>
        <v>-297766846.91869122</v>
      </c>
      <c r="Y69" s="311">
        <f t="shared" si="24"/>
        <v>-21696714.01897053</v>
      </c>
      <c r="Z69" s="311">
        <f t="shared" si="24"/>
        <v>-54491809.844399981</v>
      </c>
      <c r="AA69" s="311">
        <f t="shared" si="24"/>
        <v>-22931083.372100003</v>
      </c>
      <c r="AB69" s="311">
        <f t="shared" si="24"/>
        <v>-4476753.4000000004</v>
      </c>
      <c r="AC69" s="311">
        <f t="shared" si="24"/>
        <v>-7208743965.372427</v>
      </c>
      <c r="AD69" s="310"/>
    </row>
    <row r="70" spans="1:30" ht="23.1" customHeight="1" x14ac:dyDescent="0.3">
      <c r="B70" s="88" t="s">
        <v>373</v>
      </c>
      <c r="D70" s="91">
        <v>0</v>
      </c>
      <c r="E70" s="91">
        <v>209885</v>
      </c>
      <c r="F70" s="91">
        <v>1005642</v>
      </c>
      <c r="G70" s="91">
        <v>107160</v>
      </c>
      <c r="H70" s="91">
        <v>129304</v>
      </c>
      <c r="I70" s="91">
        <v>38856</v>
      </c>
      <c r="J70" s="91">
        <v>4488</v>
      </c>
      <c r="K70" s="91">
        <v>1495335</v>
      </c>
      <c r="U70" s="299" t="str">
        <f t="shared" si="25"/>
        <v>-50k - -5k</v>
      </c>
      <c r="V70" s="309" t="str">
        <f t="shared" si="24"/>
        <v/>
      </c>
      <c r="W70" s="309">
        <f t="shared" si="24"/>
        <v>-294809544.79054123</v>
      </c>
      <c r="X70" s="309">
        <f t="shared" si="24"/>
        <v>-452645547.85263407</v>
      </c>
      <c r="Y70" s="309">
        <f t="shared" si="24"/>
        <v>-40554324.904511362</v>
      </c>
      <c r="Z70" s="309">
        <f t="shared" si="24"/>
        <v>-28313079.614959251</v>
      </c>
      <c r="AA70" s="309">
        <f t="shared" si="24"/>
        <v>-15741579.062599991</v>
      </c>
      <c r="AB70" s="309">
        <f t="shared" si="24"/>
        <v>-367843.3</v>
      </c>
      <c r="AC70" s="309">
        <f t="shared" si="24"/>
        <v>-832431919.5252459</v>
      </c>
      <c r="AD70" s="310"/>
    </row>
    <row r="71" spans="1:30" ht="23.1" customHeight="1" x14ac:dyDescent="0.3">
      <c r="B71" s="88" t="s">
        <v>490</v>
      </c>
      <c r="D71" s="91">
        <v>-24166681.557100002</v>
      </c>
      <c r="E71" s="91">
        <v>-18211276148.773979</v>
      </c>
      <c r="F71" s="91">
        <v>-4324694820.9532995</v>
      </c>
      <c r="G71" s="91">
        <v>-1819759371.7233212</v>
      </c>
      <c r="H71" s="91">
        <v>-2240725670.7353396</v>
      </c>
      <c r="I71" s="91">
        <v>3888256151.2046189</v>
      </c>
      <c r="J71" s="91">
        <v>-1780600240.3015082</v>
      </c>
      <c r="K71" s="91">
        <v>-24512966782.839928</v>
      </c>
      <c r="U71" s="301" t="str">
        <f t="shared" si="25"/>
        <v>-500k - -50k</v>
      </c>
      <c r="V71" s="311" t="str">
        <f t="shared" si="24"/>
        <v/>
      </c>
      <c r="W71" s="311">
        <f t="shared" si="24"/>
        <v>-998396147.33923805</v>
      </c>
      <c r="X71" s="311">
        <f t="shared" si="24"/>
        <v>-1269990328.9245141</v>
      </c>
      <c r="Y71" s="311">
        <f t="shared" si="24"/>
        <v>-131009123.15731865</v>
      </c>
      <c r="Z71" s="311">
        <f t="shared" si="24"/>
        <v>-525341883.93227541</v>
      </c>
      <c r="AA71" s="311">
        <f t="shared" si="24"/>
        <v>-218726943.69386858</v>
      </c>
      <c r="AB71" s="311">
        <f t="shared" si="24"/>
        <v>-32236449.492000006</v>
      </c>
      <c r="AC71" s="311">
        <f t="shared" si="24"/>
        <v>-3175700876.5392146</v>
      </c>
      <c r="AD71" s="310"/>
    </row>
    <row r="72" spans="1:30" ht="23.1" customHeight="1" x14ac:dyDescent="0.3">
      <c r="B72" s="88" t="s">
        <v>491</v>
      </c>
      <c r="D72" s="91">
        <v>12312782.283100002</v>
      </c>
      <c r="E72" s="91">
        <v>663743264363.05762</v>
      </c>
      <c r="F72" s="91">
        <v>18057257701.083599</v>
      </c>
      <c r="G72" s="91">
        <v>18003857429.642582</v>
      </c>
      <c r="H72" s="91">
        <v>9510972009.2776928</v>
      </c>
      <c r="I72" s="91">
        <v>36594657293.261497</v>
      </c>
      <c r="J72" s="91">
        <v>105818070466.62054</v>
      </c>
      <c r="K72" s="91">
        <v>851740392045.22656</v>
      </c>
      <c r="U72" s="299" t="str">
        <f t="shared" si="25"/>
        <v>&lt;-500k</v>
      </c>
      <c r="V72" s="309" t="str">
        <f t="shared" si="24"/>
        <v/>
      </c>
      <c r="W72" s="309">
        <f t="shared" si="24"/>
        <v>-17259068722.273449</v>
      </c>
      <c r="X72" s="309">
        <f t="shared" si="24"/>
        <v>-5317419327.117445</v>
      </c>
      <c r="Y72" s="309">
        <f t="shared" si="24"/>
        <v>-1965540820.3720937</v>
      </c>
      <c r="Z72" s="309">
        <f t="shared" si="24"/>
        <v>-2813658482.996244</v>
      </c>
      <c r="AA72" s="309">
        <f t="shared" si="24"/>
        <v>2304168413.2896934</v>
      </c>
      <c r="AB72" s="309">
        <f t="shared" si="24"/>
        <v>-1743922705.5119569</v>
      </c>
      <c r="AC72" s="309">
        <f t="shared" si="24"/>
        <v>-26795441644.981491</v>
      </c>
      <c r="AD72" s="310"/>
    </row>
    <row r="73" spans="1:30" ht="23.1" customHeight="1" x14ac:dyDescent="0.3">
      <c r="B73" s="88" t="s">
        <v>492</v>
      </c>
      <c r="D73" s="91">
        <v>1120</v>
      </c>
      <c r="E73" s="91">
        <v>133514</v>
      </c>
      <c r="F73" s="91">
        <v>531483</v>
      </c>
      <c r="G73" s="91">
        <v>50845</v>
      </c>
      <c r="H73" s="91">
        <v>56662</v>
      </c>
      <c r="I73" s="91">
        <v>16996</v>
      </c>
      <c r="J73" s="91">
        <v>2159</v>
      </c>
      <c r="K73" s="91">
        <v>792779</v>
      </c>
      <c r="U73" s="301" t="str">
        <f t="shared" si="25"/>
        <v>N/A</v>
      </c>
      <c r="V73" s="311">
        <f t="shared" si="24"/>
        <v>-30593962.470499933</v>
      </c>
      <c r="W73" s="311" t="str">
        <f t="shared" si="24"/>
        <v/>
      </c>
      <c r="X73" s="311" t="str">
        <f t="shared" si="24"/>
        <v/>
      </c>
      <c r="Y73" s="311" t="str">
        <f t="shared" si="24"/>
        <v/>
      </c>
      <c r="Z73" s="311" t="str">
        <f t="shared" si="24"/>
        <v/>
      </c>
      <c r="AA73" s="311" t="str">
        <f t="shared" si="24"/>
        <v/>
      </c>
      <c r="AB73" s="311" t="str">
        <f t="shared" si="24"/>
        <v/>
      </c>
      <c r="AC73" s="311">
        <f t="shared" si="24"/>
        <v>-30593962.470499933</v>
      </c>
      <c r="AD73" s="310"/>
    </row>
    <row r="74" spans="1:30" ht="23.1" customHeight="1" x14ac:dyDescent="0.3">
      <c r="U74" s="313" t="s">
        <v>168</v>
      </c>
      <c r="V74" s="420">
        <f>SUM(V66:V73)</f>
        <v>-30593962.470499933</v>
      </c>
      <c r="W74" s="420">
        <f t="shared" ref="W74:AC74" si="26">SUM(W66:W73)</f>
        <v>-25359655172.221493</v>
      </c>
      <c r="X74" s="420">
        <f t="shared" si="26"/>
        <v>-7519910211.7470064</v>
      </c>
      <c r="Y74" s="420">
        <f t="shared" si="26"/>
        <v>-2280309073.9612188</v>
      </c>
      <c r="Z74" s="420">
        <f t="shared" si="26"/>
        <v>-3889494925.0195179</v>
      </c>
      <c r="AA74" s="420">
        <f t="shared" si="26"/>
        <v>900364232.49242067</v>
      </c>
      <c r="AB74" s="420">
        <f t="shared" si="26"/>
        <v>-2601516567.109715</v>
      </c>
      <c r="AC74" s="420">
        <f t="shared" si="26"/>
        <v>-40781115680.037025</v>
      </c>
      <c r="AD74" s="330">
        <v>-40781115680.038025</v>
      </c>
    </row>
    <row r="75" spans="1:30" ht="23.1" customHeight="1" x14ac:dyDescent="0.3">
      <c r="U75" s="417"/>
      <c r="V75" s="418"/>
      <c r="W75" s="418"/>
      <c r="X75" s="418"/>
      <c r="Y75" s="418"/>
      <c r="Z75" s="418"/>
      <c r="AA75" s="418"/>
      <c r="AB75" s="418"/>
      <c r="AC75" s="418"/>
    </row>
    <row r="77" spans="1:30" ht="23.1" customHeight="1" x14ac:dyDescent="0.3">
      <c r="A77" s="307"/>
      <c r="B77" s="294" t="s">
        <v>70</v>
      </c>
      <c r="C77" s="308">
        <v>1</v>
      </c>
      <c r="H77" s="126"/>
      <c r="U77" s="520" t="s">
        <v>674</v>
      </c>
      <c r="V77" s="520"/>
      <c r="W77" s="520"/>
      <c r="X77" s="520"/>
      <c r="Y77" s="520"/>
      <c r="Z77" s="520"/>
      <c r="AA77" s="520"/>
      <c r="AB77" s="520"/>
      <c r="AC77" s="520"/>
    </row>
    <row r="78" spans="1:30" ht="23.1" customHeight="1" x14ac:dyDescent="0.3">
      <c r="A78" s="307"/>
      <c r="B78" s="294" t="s">
        <v>71</v>
      </c>
      <c r="C78" s="294" t="s">
        <v>69</v>
      </c>
      <c r="H78" s="126"/>
      <c r="U78" s="521" t="s">
        <v>465</v>
      </c>
      <c r="V78" s="522" t="s">
        <v>651</v>
      </c>
      <c r="W78" s="522"/>
      <c r="X78" s="522"/>
      <c r="Y78" s="522"/>
      <c r="Z78" s="522"/>
      <c r="AA78" s="522"/>
      <c r="AB78" s="522"/>
      <c r="AC78" s="522"/>
    </row>
    <row r="79" spans="1:30" ht="23.1" customHeight="1" x14ac:dyDescent="0.3">
      <c r="A79" s="307"/>
      <c r="B79" s="88" t="s">
        <v>464</v>
      </c>
      <c r="C79" s="88" t="s">
        <v>283</v>
      </c>
      <c r="H79" s="126"/>
      <c r="U79" s="521"/>
      <c r="V79" s="297" t="str">
        <f t="shared" ref="V79:AC79" si="27">V37</f>
        <v>N/A</v>
      </c>
      <c r="W79" s="297">
        <f t="shared" si="27"/>
        <v>0</v>
      </c>
      <c r="X79" s="297" t="str">
        <f t="shared" si="27"/>
        <v>&lt;50k</v>
      </c>
      <c r="Y79" s="297" t="str">
        <f t="shared" si="27"/>
        <v>50-100k</v>
      </c>
      <c r="Z79" s="297" t="str">
        <f t="shared" si="27"/>
        <v>100-500k</v>
      </c>
      <c r="AA79" s="297" t="str">
        <f t="shared" si="27"/>
        <v>500k-5m</v>
      </c>
      <c r="AB79" s="297" t="str">
        <f t="shared" si="27"/>
        <v>&gt;5m</v>
      </c>
      <c r="AC79" s="297" t="str">
        <f t="shared" si="27"/>
        <v>Total</v>
      </c>
    </row>
    <row r="80" spans="1:30" ht="23.1" customHeight="1" x14ac:dyDescent="0.3">
      <c r="A80" s="307"/>
      <c r="B80" s="294" t="s">
        <v>72</v>
      </c>
      <c r="C80" s="308">
        <v>0</v>
      </c>
      <c r="U80" s="299" t="s">
        <v>673</v>
      </c>
      <c r="V80" s="309" t="str">
        <f>IF(D11&gt;0,D126,"")</f>
        <v/>
      </c>
      <c r="W80" s="309" t="str">
        <f t="shared" ref="W80:AC80" si="28">IF(E11&gt;0,E126,"")</f>
        <v/>
      </c>
      <c r="X80" s="309" t="str">
        <f t="shared" si="28"/>
        <v/>
      </c>
      <c r="Y80" s="309">
        <f t="shared" si="28"/>
        <v>47610334.789799988</v>
      </c>
      <c r="Z80" s="309">
        <f t="shared" si="28"/>
        <v>631205633.64550006</v>
      </c>
      <c r="AA80" s="309">
        <f t="shared" si="28"/>
        <v>1515109880.4030986</v>
      </c>
      <c r="AB80" s="309">
        <f t="shared" si="28"/>
        <v>28856806325.465591</v>
      </c>
      <c r="AC80" s="309">
        <f t="shared" si="28"/>
        <v>31050732174.303989</v>
      </c>
    </row>
    <row r="81" spans="1:30" ht="23.1" customHeight="1" x14ac:dyDescent="0.3">
      <c r="A81" s="307"/>
      <c r="B81" s="294" t="s">
        <v>79</v>
      </c>
      <c r="C81" s="308">
        <v>0</v>
      </c>
      <c r="K81" s="295"/>
      <c r="U81" s="301" t="s">
        <v>668</v>
      </c>
      <c r="V81" s="311" t="str">
        <f t="shared" ref="V81:AC87" si="29">IF(D12&gt;0,D127,"")</f>
        <v/>
      </c>
      <c r="W81" s="311" t="str">
        <f t="shared" si="29"/>
        <v/>
      </c>
      <c r="X81" s="311">
        <f t="shared" si="29"/>
        <v>138797959.8344</v>
      </c>
      <c r="Y81" s="311">
        <f t="shared" si="29"/>
        <v>121146165.55489984</v>
      </c>
      <c r="Z81" s="311">
        <f t="shared" si="29"/>
        <v>46646837.120899998</v>
      </c>
      <c r="AA81" s="311">
        <f t="shared" si="29"/>
        <v>43576902.302899994</v>
      </c>
      <c r="AB81" s="311">
        <f t="shared" si="29"/>
        <v>4235933.4669000003</v>
      </c>
      <c r="AC81" s="311">
        <f t="shared" si="29"/>
        <v>354403798.27999985</v>
      </c>
    </row>
    <row r="82" spans="1:30" ht="23.1" customHeight="1" x14ac:dyDescent="0.3">
      <c r="A82" s="307"/>
      <c r="B82" s="294" t="s">
        <v>88</v>
      </c>
      <c r="C82" s="294" t="s">
        <v>89</v>
      </c>
      <c r="K82" s="295"/>
      <c r="U82" s="299" t="s">
        <v>669</v>
      </c>
      <c r="V82" s="309" t="str">
        <f t="shared" si="29"/>
        <v/>
      </c>
      <c r="W82" s="309" t="str">
        <f t="shared" si="29"/>
        <v/>
      </c>
      <c r="X82" s="309">
        <f t="shared" si="29"/>
        <v>714914745.32019949</v>
      </c>
      <c r="Y82" s="309">
        <f t="shared" si="29"/>
        <v>26720746.681399997</v>
      </c>
      <c r="Z82" s="309">
        <f t="shared" si="29"/>
        <v>10699389.385300001</v>
      </c>
      <c r="AA82" s="309">
        <f t="shared" si="29"/>
        <v>5591205.6509999996</v>
      </c>
      <c r="AB82" s="309">
        <f t="shared" si="29"/>
        <v>0</v>
      </c>
      <c r="AC82" s="309">
        <f t="shared" si="29"/>
        <v>757926087.03789949</v>
      </c>
    </row>
    <row r="83" spans="1:30" ht="23.1" customHeight="1" x14ac:dyDescent="0.3">
      <c r="U83" s="301" t="str">
        <f t="shared" ref="U83:U87" si="30">U41</f>
        <v>-5k - 5k</v>
      </c>
      <c r="V83" s="311" t="str">
        <f t="shared" si="29"/>
        <v/>
      </c>
      <c r="W83" s="311">
        <f t="shared" si="29"/>
        <v>39941867972.56871</v>
      </c>
      <c r="X83" s="311">
        <f t="shared" si="29"/>
        <v>948245346.46369672</v>
      </c>
      <c r="Y83" s="311">
        <f t="shared" si="29"/>
        <v>16844158.678499989</v>
      </c>
      <c r="Z83" s="311">
        <f t="shared" si="29"/>
        <v>7749993.6082000006</v>
      </c>
      <c r="AA83" s="311">
        <f t="shared" si="29"/>
        <v>16498271.408599999</v>
      </c>
      <c r="AB83" s="311">
        <f t="shared" si="29"/>
        <v>21158050</v>
      </c>
      <c r="AC83" s="311">
        <f t="shared" si="29"/>
        <v>40952363792.727707</v>
      </c>
    </row>
    <row r="84" spans="1:30" ht="23.1" customHeight="1" x14ac:dyDescent="0.3">
      <c r="D84" s="296" t="s">
        <v>235</v>
      </c>
      <c r="U84" s="299" t="str">
        <f t="shared" si="30"/>
        <v>-50k - -5k</v>
      </c>
      <c r="V84" s="309" t="str">
        <f t="shared" si="29"/>
        <v/>
      </c>
      <c r="W84" s="309">
        <f t="shared" si="29"/>
        <v>3409972766.1030912</v>
      </c>
      <c r="X84" s="309">
        <f t="shared" si="29"/>
        <v>567849394.56139839</v>
      </c>
      <c r="Y84" s="309">
        <f t="shared" si="29"/>
        <v>31439156.109799985</v>
      </c>
      <c r="Z84" s="309">
        <f t="shared" si="29"/>
        <v>81653158.939000055</v>
      </c>
      <c r="AA84" s="309">
        <f t="shared" si="29"/>
        <v>22611489.343499999</v>
      </c>
      <c r="AB84" s="309">
        <f t="shared" si="29"/>
        <v>4128400</v>
      </c>
      <c r="AC84" s="309">
        <f t="shared" si="29"/>
        <v>4117654365.0567899</v>
      </c>
    </row>
    <row r="85" spans="1:30" ht="23.1" customHeight="1" x14ac:dyDescent="0.3">
      <c r="B85" s="88" t="s">
        <v>101</v>
      </c>
      <c r="C85" s="88" t="s">
        <v>466</v>
      </c>
      <c r="D85" s="296" t="s">
        <v>114</v>
      </c>
      <c r="E85" s="296" t="s">
        <v>259</v>
      </c>
      <c r="F85" s="296" t="s">
        <v>260</v>
      </c>
      <c r="G85" s="296" t="s">
        <v>262</v>
      </c>
      <c r="H85" s="296" t="s">
        <v>253</v>
      </c>
      <c r="I85" s="296" t="s">
        <v>468</v>
      </c>
      <c r="J85" s="296" t="s">
        <v>469</v>
      </c>
      <c r="K85" s="88" t="s">
        <v>136</v>
      </c>
      <c r="U85" s="301" t="str">
        <f t="shared" si="30"/>
        <v>-500k - -50k</v>
      </c>
      <c r="V85" s="311" t="str">
        <f t="shared" si="29"/>
        <v/>
      </c>
      <c r="W85" s="311">
        <f t="shared" si="29"/>
        <v>2102851380.5861008</v>
      </c>
      <c r="X85" s="311">
        <f t="shared" si="29"/>
        <v>781060206.16030073</v>
      </c>
      <c r="Y85" s="311">
        <f t="shared" si="29"/>
        <v>76505702.132099912</v>
      </c>
      <c r="Z85" s="311">
        <f t="shared" si="29"/>
        <v>355495927.68000001</v>
      </c>
      <c r="AA85" s="311">
        <f t="shared" si="29"/>
        <v>287559754.31000006</v>
      </c>
      <c r="AB85" s="311">
        <f t="shared" si="29"/>
        <v>49797413.087200001</v>
      </c>
      <c r="AC85" s="311">
        <f t="shared" si="29"/>
        <v>3653270383.9557018</v>
      </c>
    </row>
    <row r="86" spans="1:30" ht="23.1" customHeight="1" x14ac:dyDescent="0.3">
      <c r="B86" s="88" t="s">
        <v>167</v>
      </c>
      <c r="C86" s="88" t="s">
        <v>471</v>
      </c>
      <c r="D86" s="91"/>
      <c r="E86" s="91"/>
      <c r="F86" s="91"/>
      <c r="G86" s="91">
        <v>3949</v>
      </c>
      <c r="H86" s="91">
        <v>44005</v>
      </c>
      <c r="I86" s="91">
        <v>15672</v>
      </c>
      <c r="J86" s="91">
        <v>1099</v>
      </c>
      <c r="K86" s="91">
        <v>64725</v>
      </c>
      <c r="U86" s="299" t="str">
        <f t="shared" si="30"/>
        <v>&lt;-500k</v>
      </c>
      <c r="V86" s="309" t="str">
        <f t="shared" si="29"/>
        <v/>
      </c>
      <c r="W86" s="309">
        <f t="shared" si="29"/>
        <v>91917572243.799683</v>
      </c>
      <c r="X86" s="309">
        <f t="shared" si="29"/>
        <v>14906390048.743603</v>
      </c>
      <c r="Y86" s="309">
        <f t="shared" si="29"/>
        <v>17683591165.696083</v>
      </c>
      <c r="Z86" s="309">
        <f t="shared" si="29"/>
        <v>8377521068.8987932</v>
      </c>
      <c r="AA86" s="309">
        <f t="shared" si="29"/>
        <v>34388723190.8424</v>
      </c>
      <c r="AB86" s="309">
        <f t="shared" si="29"/>
        <v>76875132484.600861</v>
      </c>
      <c r="AC86" s="309">
        <f t="shared" si="29"/>
        <v>244148930202.58142</v>
      </c>
    </row>
    <row r="87" spans="1:30" ht="23.1" customHeight="1" x14ac:dyDescent="0.3">
      <c r="C87" s="88" t="s">
        <v>472</v>
      </c>
      <c r="D87" s="91"/>
      <c r="E87" s="91"/>
      <c r="F87" s="91">
        <v>21576</v>
      </c>
      <c r="G87" s="91">
        <v>34585</v>
      </c>
      <c r="H87" s="91">
        <v>13652</v>
      </c>
      <c r="I87" s="91">
        <v>676</v>
      </c>
      <c r="J87" s="91">
        <v>12</v>
      </c>
      <c r="K87" s="91">
        <v>70501</v>
      </c>
      <c r="U87" s="301" t="str">
        <f t="shared" si="30"/>
        <v>N/A</v>
      </c>
      <c r="V87" s="311">
        <f t="shared" si="29"/>
        <v>12312782.283100002</v>
      </c>
      <c r="W87" s="311" t="str">
        <f t="shared" si="29"/>
        <v/>
      </c>
      <c r="X87" s="311" t="str">
        <f t="shared" si="29"/>
        <v/>
      </c>
      <c r="Y87" s="311" t="str">
        <f t="shared" si="29"/>
        <v/>
      </c>
      <c r="Z87" s="311" t="str">
        <f t="shared" si="29"/>
        <v/>
      </c>
      <c r="AA87" s="311" t="str">
        <f t="shared" si="29"/>
        <v/>
      </c>
      <c r="AB87" s="311" t="str">
        <f t="shared" si="29"/>
        <v/>
      </c>
      <c r="AC87" s="311">
        <f t="shared" si="29"/>
        <v>12312782.283100002</v>
      </c>
    </row>
    <row r="88" spans="1:30" ht="23.1" customHeight="1" x14ac:dyDescent="0.3">
      <c r="C88" s="88" t="s">
        <v>474</v>
      </c>
      <c r="D88" s="91"/>
      <c r="E88" s="91"/>
      <c r="F88" s="91">
        <v>65484</v>
      </c>
      <c r="G88" s="91">
        <v>8668</v>
      </c>
      <c r="H88" s="91">
        <v>3579</v>
      </c>
      <c r="I88" s="91">
        <v>247</v>
      </c>
      <c r="J88" s="91">
        <v>2</v>
      </c>
      <c r="K88" s="91">
        <v>77980</v>
      </c>
      <c r="U88" s="313" t="s">
        <v>168</v>
      </c>
      <c r="V88" s="420">
        <f>SUM(V80:V87)</f>
        <v>12312782.283100002</v>
      </c>
      <c r="W88" s="420">
        <f t="shared" ref="W88:AC88" si="31">SUM(W80:W87)</f>
        <v>137372264363.05759</v>
      </c>
      <c r="X88" s="420">
        <f t="shared" si="31"/>
        <v>18057257701.083599</v>
      </c>
      <c r="Y88" s="420">
        <f t="shared" si="31"/>
        <v>18003857429.642582</v>
      </c>
      <c r="Z88" s="420">
        <f t="shared" si="31"/>
        <v>9510972009.2776928</v>
      </c>
      <c r="AA88" s="420">
        <f t="shared" si="31"/>
        <v>36279670694.261497</v>
      </c>
      <c r="AB88" s="420">
        <f t="shared" si="31"/>
        <v>105811258606.62054</v>
      </c>
      <c r="AC88" s="420">
        <f t="shared" si="31"/>
        <v>325047593586.22656</v>
      </c>
      <c r="AD88" s="315">
        <v>851418593586.22119</v>
      </c>
    </row>
    <row r="89" spans="1:30" ht="23.1" customHeight="1" x14ac:dyDescent="0.3">
      <c r="C89" s="88" t="s">
        <v>475</v>
      </c>
      <c r="D89" s="91"/>
      <c r="E89" s="91">
        <v>71608</v>
      </c>
      <c r="F89" s="91">
        <v>288562</v>
      </c>
      <c r="G89" s="91">
        <v>5814</v>
      </c>
      <c r="H89" s="91">
        <v>2711</v>
      </c>
      <c r="I89" s="91">
        <v>218</v>
      </c>
      <c r="J89" s="91">
        <v>12</v>
      </c>
      <c r="K89" s="91">
        <v>368925</v>
      </c>
      <c r="AD89" s="88" t="s">
        <v>614</v>
      </c>
    </row>
    <row r="90" spans="1:30" ht="23.1" customHeight="1" x14ac:dyDescent="0.3">
      <c r="C90" s="88" t="s">
        <v>477</v>
      </c>
      <c r="D90" s="91"/>
      <c r="E90" s="91">
        <v>57450</v>
      </c>
      <c r="F90" s="91">
        <v>327198</v>
      </c>
      <c r="G90" s="91">
        <v>13665</v>
      </c>
      <c r="H90" s="91">
        <v>8131</v>
      </c>
      <c r="I90" s="91">
        <v>658</v>
      </c>
      <c r="J90" s="91">
        <v>14</v>
      </c>
      <c r="K90" s="91">
        <v>407116</v>
      </c>
    </row>
    <row r="91" spans="1:30" ht="23.1" customHeight="1" x14ac:dyDescent="0.3">
      <c r="C91" s="88" t="s">
        <v>479</v>
      </c>
      <c r="D91" s="91"/>
      <c r="E91" s="91">
        <v>52209</v>
      </c>
      <c r="F91" s="91">
        <v>231146</v>
      </c>
      <c r="G91" s="91">
        <v>26869</v>
      </c>
      <c r="H91" s="91">
        <v>29240</v>
      </c>
      <c r="I91" s="91">
        <v>4291</v>
      </c>
      <c r="J91" s="91">
        <v>72</v>
      </c>
      <c r="K91" s="91">
        <v>343827</v>
      </c>
    </row>
    <row r="92" spans="1:30" ht="23.1" customHeight="1" x14ac:dyDescent="0.3">
      <c r="C92" s="88" t="s">
        <v>481</v>
      </c>
      <c r="D92" s="91"/>
      <c r="E92" s="91">
        <v>28618</v>
      </c>
      <c r="F92" s="91">
        <v>71676</v>
      </c>
      <c r="G92" s="91">
        <v>13610</v>
      </c>
      <c r="H92" s="91">
        <v>27985</v>
      </c>
      <c r="I92" s="91">
        <v>17091</v>
      </c>
      <c r="J92" s="91">
        <v>3235</v>
      </c>
      <c r="K92" s="91">
        <v>162215</v>
      </c>
    </row>
    <row r="93" spans="1:30" ht="23.1" customHeight="1" x14ac:dyDescent="0.3">
      <c r="C93" s="88" t="s">
        <v>114</v>
      </c>
      <c r="D93" s="91">
        <v>1520</v>
      </c>
      <c r="E93" s="91"/>
      <c r="F93" s="91"/>
      <c r="G93" s="91"/>
      <c r="H93" s="91"/>
      <c r="I93" s="91"/>
      <c r="J93" s="91"/>
      <c r="K93" s="91">
        <v>1520</v>
      </c>
    </row>
    <row r="94" spans="1:30" ht="23.1" customHeight="1" x14ac:dyDescent="0.3">
      <c r="B94" s="88" t="s">
        <v>111</v>
      </c>
      <c r="C94" s="88" t="s">
        <v>471</v>
      </c>
      <c r="D94" s="91"/>
      <c r="E94" s="91"/>
      <c r="F94" s="91"/>
      <c r="G94" s="91">
        <v>350506477.57970035</v>
      </c>
      <c r="H94" s="91">
        <v>10148400798.273603</v>
      </c>
      <c r="I94" s="91">
        <v>19001621123.494678</v>
      </c>
      <c r="J94" s="91">
        <v>26051167168.934288</v>
      </c>
      <c r="K94" s="91">
        <v>55551695568.282272</v>
      </c>
    </row>
    <row r="95" spans="1:30" ht="23.1" customHeight="1" x14ac:dyDescent="0.3">
      <c r="C95" s="88" t="s">
        <v>472</v>
      </c>
      <c r="D95" s="91"/>
      <c r="E95" s="91"/>
      <c r="F95" s="91">
        <v>817494744.53410029</v>
      </c>
      <c r="G95" s="91">
        <v>2435251763.926506</v>
      </c>
      <c r="H95" s="91">
        <v>2291522689.8968053</v>
      </c>
      <c r="I95" s="91">
        <v>591072988.57990062</v>
      </c>
      <c r="J95" s="91">
        <v>91819435.802100003</v>
      </c>
      <c r="K95" s="91">
        <v>6227161622.7394133</v>
      </c>
    </row>
    <row r="96" spans="1:30" ht="23.1" customHeight="1" x14ac:dyDescent="0.3">
      <c r="C96" s="88" t="s">
        <v>474</v>
      </c>
      <c r="D96" s="91"/>
      <c r="E96" s="91"/>
      <c r="F96" s="91">
        <v>1498822224.4356077</v>
      </c>
      <c r="G96" s="91">
        <v>581267058.50790036</v>
      </c>
      <c r="H96" s="91">
        <v>623335888.87350059</v>
      </c>
      <c r="I96" s="91">
        <v>261865044.49559999</v>
      </c>
      <c r="J96" s="91">
        <v>27333734.087000001</v>
      </c>
      <c r="K96" s="91">
        <v>2992623950.3996086</v>
      </c>
    </row>
    <row r="97" spans="2:22" ht="23.1" customHeight="1" x14ac:dyDescent="0.3">
      <c r="C97" s="88" t="s">
        <v>475</v>
      </c>
      <c r="D97" s="91"/>
      <c r="E97" s="91">
        <v>0</v>
      </c>
      <c r="F97" s="91">
        <v>1934420844.4638906</v>
      </c>
      <c r="G97" s="91">
        <v>392257500.85479999</v>
      </c>
      <c r="H97" s="91">
        <v>500335571.9168998</v>
      </c>
      <c r="I97" s="91">
        <v>216875248.63690001</v>
      </c>
      <c r="J97" s="91">
        <v>138686271.16529998</v>
      </c>
      <c r="K97" s="91">
        <v>3182575437.0377898</v>
      </c>
    </row>
    <row r="98" spans="2:22" ht="23.1" customHeight="1" x14ac:dyDescent="0.3">
      <c r="C98" s="88" t="s">
        <v>477</v>
      </c>
      <c r="D98" s="91"/>
      <c r="E98" s="91">
        <v>0</v>
      </c>
      <c r="F98" s="91">
        <v>2543772505.238903</v>
      </c>
      <c r="G98" s="91">
        <v>943081567.50229943</v>
      </c>
      <c r="H98" s="91">
        <v>1508644955.9703002</v>
      </c>
      <c r="I98" s="91">
        <v>629182756.31389964</v>
      </c>
      <c r="J98" s="91">
        <v>219797921.25660002</v>
      </c>
      <c r="K98" s="91">
        <v>5844479706.2820024</v>
      </c>
    </row>
    <row r="99" spans="2:22" ht="23.1" customHeight="1" x14ac:dyDescent="0.3">
      <c r="C99" s="88" t="s">
        <v>479</v>
      </c>
      <c r="D99" s="91"/>
      <c r="E99" s="91">
        <v>0</v>
      </c>
      <c r="F99" s="91">
        <v>2356118574.8199024</v>
      </c>
      <c r="G99" s="91">
        <v>1904610887.4379938</v>
      </c>
      <c r="H99" s="91">
        <v>5949551504.3715181</v>
      </c>
      <c r="I99" s="91">
        <v>4259508676.2946043</v>
      </c>
      <c r="J99" s="91">
        <v>860169474.11950016</v>
      </c>
      <c r="K99" s="91">
        <v>15329959117.043518</v>
      </c>
    </row>
    <row r="100" spans="2:22" ht="23.1" customHeight="1" x14ac:dyDescent="0.3">
      <c r="C100" s="88" t="s">
        <v>481</v>
      </c>
      <c r="D100" s="91"/>
      <c r="E100" s="91">
        <v>0</v>
      </c>
      <c r="F100" s="91">
        <v>834984231.99380386</v>
      </c>
      <c r="G100" s="91">
        <v>983421508.41559911</v>
      </c>
      <c r="H100" s="91">
        <v>6647261679.5988073</v>
      </c>
      <c r="I100" s="91">
        <v>25159141326.115459</v>
      </c>
      <c r="J100" s="91">
        <v>87347155634.853058</v>
      </c>
      <c r="K100" s="91">
        <v>120971964380.97673</v>
      </c>
    </row>
    <row r="101" spans="2:22" ht="23.1" customHeight="1" x14ac:dyDescent="0.3">
      <c r="C101" s="88" t="s">
        <v>114</v>
      </c>
      <c r="D101" s="91">
        <v>0</v>
      </c>
      <c r="E101" s="91"/>
      <c r="F101" s="91"/>
      <c r="G101" s="91"/>
      <c r="H101" s="91"/>
      <c r="I101" s="91"/>
      <c r="J101" s="91"/>
      <c r="K101" s="91">
        <v>0</v>
      </c>
    </row>
    <row r="102" spans="2:22" ht="23.1" customHeight="1" x14ac:dyDescent="0.3">
      <c r="B102" s="88" t="s">
        <v>473</v>
      </c>
      <c r="C102" s="88" t="s">
        <v>471</v>
      </c>
      <c r="D102" s="91"/>
      <c r="E102" s="91"/>
      <c r="F102" s="91"/>
      <c r="G102" s="91">
        <v>313302295.62329984</v>
      </c>
      <c r="H102" s="91">
        <v>7098721801.0919952</v>
      </c>
      <c r="I102" s="91">
        <v>11487634258.757542</v>
      </c>
      <c r="J102" s="91">
        <v>13278841368.335117</v>
      </c>
      <c r="K102" s="91">
        <v>32178499723.807953</v>
      </c>
      <c r="O102" s="304" t="e">
        <f t="shared" ref="O102:V109" si="32">D102/D110</f>
        <v>#DIV/0!</v>
      </c>
      <c r="P102" s="304" t="e">
        <f t="shared" si="32"/>
        <v>#DIV/0!</v>
      </c>
      <c r="Q102" s="304" t="e">
        <f t="shared" si="32"/>
        <v>#DIV/0!</v>
      </c>
      <c r="R102" s="304">
        <f t="shared" si="32"/>
        <v>79337.12221405415</v>
      </c>
      <c r="S102" s="304">
        <f t="shared" si="32"/>
        <v>161316.25499584127</v>
      </c>
      <c r="T102" s="304">
        <f t="shared" si="32"/>
        <v>733003.71737860783</v>
      </c>
      <c r="U102" s="304">
        <f t="shared" si="32"/>
        <v>12082658.205946421</v>
      </c>
      <c r="V102" s="304">
        <f t="shared" si="32"/>
        <v>497157.19928633375</v>
      </c>
    </row>
    <row r="103" spans="2:22" ht="23.1" customHeight="1" x14ac:dyDescent="0.3">
      <c r="C103" s="88" t="s">
        <v>472</v>
      </c>
      <c r="D103" s="91"/>
      <c r="E103" s="91"/>
      <c r="F103" s="91">
        <v>608420804.7160989</v>
      </c>
      <c r="G103" s="91">
        <v>1473749390.3329992</v>
      </c>
      <c r="H103" s="91">
        <v>635976597.74690044</v>
      </c>
      <c r="I103" s="91">
        <v>30338743.918899983</v>
      </c>
      <c r="J103" s="91">
        <v>539035.89909999992</v>
      </c>
      <c r="K103" s="91">
        <v>2749024572.6139984</v>
      </c>
      <c r="O103" s="304" t="e">
        <f t="shared" si="32"/>
        <v>#DIV/0!</v>
      </c>
      <c r="P103" s="304" t="e">
        <f t="shared" si="32"/>
        <v>#DIV/0!</v>
      </c>
      <c r="Q103" s="304">
        <f t="shared" si="32"/>
        <v>28198.962027998652</v>
      </c>
      <c r="R103" s="304">
        <f t="shared" si="32"/>
        <v>42612.386593407522</v>
      </c>
      <c r="S103" s="304">
        <f t="shared" si="32"/>
        <v>46584.86652116177</v>
      </c>
      <c r="T103" s="304">
        <f t="shared" si="32"/>
        <v>44879.798696597609</v>
      </c>
      <c r="U103" s="304">
        <f t="shared" si="32"/>
        <v>44919.658258333329</v>
      </c>
      <c r="V103" s="304">
        <f t="shared" si="32"/>
        <v>38992.703261145209</v>
      </c>
    </row>
    <row r="104" spans="2:22" ht="23.1" customHeight="1" x14ac:dyDescent="0.3">
      <c r="C104" s="88" t="s">
        <v>474</v>
      </c>
      <c r="D104" s="91"/>
      <c r="E104" s="91"/>
      <c r="F104" s="91">
        <v>702537307.28769922</v>
      </c>
      <c r="G104" s="91">
        <v>111055330.41969994</v>
      </c>
      <c r="H104" s="91">
        <v>44377172.649999999</v>
      </c>
      <c r="I104" s="91">
        <v>2978428.9614999997</v>
      </c>
      <c r="J104" s="91">
        <v>26016.719400000002</v>
      </c>
      <c r="K104" s="91">
        <v>860974256.0382992</v>
      </c>
      <c r="O104" s="304" t="e">
        <f t="shared" si="32"/>
        <v>#DIV/0!</v>
      </c>
      <c r="P104" s="304" t="e">
        <f t="shared" si="32"/>
        <v>#DIV/0!</v>
      </c>
      <c r="Q104" s="304">
        <f t="shared" si="32"/>
        <v>10728.381089849418</v>
      </c>
      <c r="R104" s="304">
        <f t="shared" si="32"/>
        <v>12812.105493735571</v>
      </c>
      <c r="S104" s="304">
        <f t="shared" si="32"/>
        <v>12399.321779826767</v>
      </c>
      <c r="T104" s="304">
        <f t="shared" si="32"/>
        <v>12058.416848178136</v>
      </c>
      <c r="U104" s="304">
        <f t="shared" si="32"/>
        <v>13008.359700000001</v>
      </c>
      <c r="V104" s="304">
        <f t="shared" si="32"/>
        <v>11040.962503697092</v>
      </c>
    </row>
    <row r="105" spans="2:22" ht="23.1" customHeight="1" x14ac:dyDescent="0.3">
      <c r="C105" s="88" t="s">
        <v>475</v>
      </c>
      <c r="D105" s="91"/>
      <c r="E105" s="91">
        <v>-52952241.124999911</v>
      </c>
      <c r="F105" s="91">
        <v>-178216988.53510037</v>
      </c>
      <c r="G105" s="91">
        <v>228569.21489999993</v>
      </c>
      <c r="H105" s="91">
        <v>-245326.90440000041</v>
      </c>
      <c r="I105" s="91">
        <v>17406.258100000003</v>
      </c>
      <c r="J105" s="91">
        <v>-10744.3379</v>
      </c>
      <c r="K105" s="91">
        <v>-231179325.4294003</v>
      </c>
      <c r="O105" s="304" t="e">
        <f t="shared" si="32"/>
        <v>#DIV/0!</v>
      </c>
      <c r="P105" s="304">
        <f t="shared" si="32"/>
        <v>-739.47381752038757</v>
      </c>
      <c r="Q105" s="304">
        <f t="shared" si="32"/>
        <v>-617.60380277063632</v>
      </c>
      <c r="R105" s="304">
        <f t="shared" si="32"/>
        <v>39.313590454076355</v>
      </c>
      <c r="S105" s="304">
        <f t="shared" si="32"/>
        <v>-90.493140686093838</v>
      </c>
      <c r="T105" s="304">
        <f t="shared" si="32"/>
        <v>79.845220642201852</v>
      </c>
      <c r="U105" s="304">
        <f t="shared" si="32"/>
        <v>-895.36149166666667</v>
      </c>
      <c r="V105" s="304">
        <f t="shared" si="32"/>
        <v>-626.62960067601898</v>
      </c>
    </row>
    <row r="106" spans="2:22" ht="23.1" customHeight="1" x14ac:dyDescent="0.3">
      <c r="C106" s="88" t="s">
        <v>477</v>
      </c>
      <c r="D106" s="91"/>
      <c r="E106" s="91">
        <v>-1239259063.8153977</v>
      </c>
      <c r="F106" s="91">
        <v>-6515314212.436471</v>
      </c>
      <c r="G106" s="91">
        <v>-336587294.2021001</v>
      </c>
      <c r="H106" s="91">
        <v>-212819856.90950006</v>
      </c>
      <c r="I106" s="91">
        <v>-18238981.217399992</v>
      </c>
      <c r="J106" s="91">
        <v>-306910.41650000005</v>
      </c>
      <c r="K106" s="91">
        <v>-8322526318.9973688</v>
      </c>
      <c r="O106" s="304" t="e">
        <f t="shared" si="32"/>
        <v>#DIV/0!</v>
      </c>
      <c r="P106" s="304">
        <f t="shared" si="32"/>
        <v>-21571.089013322849</v>
      </c>
      <c r="Q106" s="304">
        <f t="shared" si="32"/>
        <v>-19912.451214360939</v>
      </c>
      <c r="R106" s="304">
        <f t="shared" si="32"/>
        <v>-24631.342422400299</v>
      </c>
      <c r="S106" s="304">
        <f t="shared" si="32"/>
        <v>-26173.884750891655</v>
      </c>
      <c r="T106" s="304">
        <f t="shared" si="32"/>
        <v>-27718.816439817616</v>
      </c>
      <c r="U106" s="304">
        <f t="shared" si="32"/>
        <v>-21922.17260714286</v>
      </c>
      <c r="V106" s="304">
        <f t="shared" si="32"/>
        <v>-20442.641210361096</v>
      </c>
    </row>
    <row r="107" spans="2:22" ht="23.1" customHeight="1" x14ac:dyDescent="0.3">
      <c r="C107" s="88" t="s">
        <v>479</v>
      </c>
      <c r="D107" s="91"/>
      <c r="E107" s="91">
        <v>-8925860793.8286972</v>
      </c>
      <c r="F107" s="91">
        <v>-38718694215.552895</v>
      </c>
      <c r="G107" s="91">
        <v>-5053475068.9911747</v>
      </c>
      <c r="H107" s="91">
        <v>-6293031317.2796869</v>
      </c>
      <c r="I107" s="91">
        <v>-1075998549.3627999</v>
      </c>
      <c r="J107" s="91">
        <v>-19500022.633999992</v>
      </c>
      <c r="K107" s="91">
        <v>-60086559967.649254</v>
      </c>
      <c r="O107" s="304" t="e">
        <f t="shared" si="32"/>
        <v>#DIV/0!</v>
      </c>
      <c r="P107" s="304">
        <f t="shared" si="32"/>
        <v>-170964.02524140853</v>
      </c>
      <c r="Q107" s="304">
        <f t="shared" si="32"/>
        <v>-167507.52431602924</v>
      </c>
      <c r="R107" s="304">
        <f t="shared" si="32"/>
        <v>-188078.27120440561</v>
      </c>
      <c r="S107" s="304">
        <f t="shared" si="32"/>
        <v>-215219.94929137095</v>
      </c>
      <c r="T107" s="304">
        <f t="shared" si="32"/>
        <v>-250757.06114257747</v>
      </c>
      <c r="U107" s="304">
        <f t="shared" si="32"/>
        <v>-270833.64769444434</v>
      </c>
      <c r="V107" s="304">
        <f t="shared" si="32"/>
        <v>-174758.11954165687</v>
      </c>
    </row>
    <row r="108" spans="2:22" ht="23.1" customHeight="1" x14ac:dyDescent="0.3">
      <c r="C108" s="88" t="s">
        <v>481</v>
      </c>
      <c r="D108" s="91"/>
      <c r="E108" s="91">
        <v>-1759399469020.1711</v>
      </c>
      <c r="F108" s="91">
        <v>-449483846618.35254</v>
      </c>
      <c r="G108" s="91">
        <v>-142028780338.07837</v>
      </c>
      <c r="H108" s="91">
        <v>-319733234772.03906</v>
      </c>
      <c r="I108" s="91">
        <v>-600773896805.69153</v>
      </c>
      <c r="J108" s="91">
        <v>-962219568377.26978</v>
      </c>
      <c r="K108" s="91">
        <v>-4233638795931.6016</v>
      </c>
      <c r="O108" s="304" t="e">
        <f t="shared" si="32"/>
        <v>#DIV/0!</v>
      </c>
      <c r="P108" s="304">
        <f t="shared" si="32"/>
        <v>-61478771.018945113</v>
      </c>
      <c r="Q108" s="304">
        <f t="shared" si="32"/>
        <v>-6271050.9322276991</v>
      </c>
      <c r="R108" s="304">
        <f t="shared" si="32"/>
        <v>-10435619.422342276</v>
      </c>
      <c r="S108" s="304">
        <f t="shared" si="32"/>
        <v>-11425164.722960124</v>
      </c>
      <c r="T108" s="304">
        <f t="shared" si="32"/>
        <v>-35151477.198858552</v>
      </c>
      <c r="U108" s="304">
        <f t="shared" si="32"/>
        <v>-297440361.1676259</v>
      </c>
      <c r="V108" s="304">
        <f t="shared" si="32"/>
        <v>-26098935.33848042</v>
      </c>
    </row>
    <row r="109" spans="2:22" ht="23.1" customHeight="1" x14ac:dyDescent="0.3">
      <c r="C109" s="88" t="s">
        <v>114</v>
      </c>
      <c r="D109" s="91">
        <v>-1078343890.3077006</v>
      </c>
      <c r="E109" s="91"/>
      <c r="F109" s="91"/>
      <c r="G109" s="91"/>
      <c r="H109" s="91"/>
      <c r="I109" s="91"/>
      <c r="J109" s="91"/>
      <c r="K109" s="91">
        <v>-1078343890.3077006</v>
      </c>
      <c r="O109" s="304" t="e">
        <f t="shared" si="32"/>
        <v>#DIV/0!</v>
      </c>
      <c r="P109" s="304" t="e">
        <f t="shared" si="32"/>
        <v>#DIV/0!</v>
      </c>
      <c r="Q109" s="304" t="e">
        <f t="shared" si="32"/>
        <v>#DIV/0!</v>
      </c>
      <c r="R109" s="304" t="e">
        <f t="shared" si="32"/>
        <v>#DIV/0!</v>
      </c>
      <c r="S109" s="304" t="e">
        <f t="shared" si="32"/>
        <v>#DIV/0!</v>
      </c>
      <c r="T109" s="304" t="e">
        <f t="shared" si="32"/>
        <v>#DIV/0!</v>
      </c>
      <c r="U109" s="304" t="e">
        <f t="shared" si="32"/>
        <v>#DIV/0!</v>
      </c>
      <c r="V109" s="304" t="e">
        <f t="shared" si="32"/>
        <v>#DIV/0!</v>
      </c>
    </row>
    <row r="110" spans="2:22" ht="23.1" customHeight="1" x14ac:dyDescent="0.3">
      <c r="B110" s="88" t="s">
        <v>110</v>
      </c>
      <c r="C110" s="88" t="s">
        <v>471</v>
      </c>
      <c r="D110" s="91"/>
      <c r="E110" s="91"/>
      <c r="F110" s="91"/>
      <c r="G110" s="91">
        <v>3949</v>
      </c>
      <c r="H110" s="91">
        <v>44005</v>
      </c>
      <c r="I110" s="91">
        <v>15672</v>
      </c>
      <c r="J110" s="91">
        <v>1099</v>
      </c>
      <c r="K110" s="91">
        <v>64725</v>
      </c>
      <c r="O110" s="304" t="e">
        <f>SUM(D102:D109)/SUM(D110:D117)</f>
        <v>#DIV/0!</v>
      </c>
      <c r="P110" s="304">
        <f t="shared" ref="P110:V110" si="33">SUM(E102:E109)/SUM(E110:E117)</f>
        <v>-8431367.3731755018</v>
      </c>
      <c r="Q110" s="304">
        <f t="shared" si="33"/>
        <v>-490815.93044331204</v>
      </c>
      <c r="R110" s="304">
        <f t="shared" si="33"/>
        <v>-1357974.1238865319</v>
      </c>
      <c r="S110" s="304">
        <f t="shared" si="33"/>
        <v>-2462899.2034341334</v>
      </c>
      <c r="T110" s="304">
        <f t="shared" si="33"/>
        <v>-15194377.92444279</v>
      </c>
      <c r="U110" s="304">
        <f t="shared" si="33"/>
        <v>-213441290.96574551</v>
      </c>
      <c r="V110" s="304">
        <f t="shared" si="33"/>
        <v>-2854009.4302048134</v>
      </c>
    </row>
    <row r="111" spans="2:22" ht="23.1" customHeight="1" x14ac:dyDescent="0.3">
      <c r="C111" s="88" t="s">
        <v>472</v>
      </c>
      <c r="D111" s="91"/>
      <c r="E111" s="91"/>
      <c r="F111" s="91">
        <v>21576</v>
      </c>
      <c r="G111" s="91">
        <v>34585</v>
      </c>
      <c r="H111" s="91">
        <v>13652</v>
      </c>
      <c r="I111" s="91">
        <v>676</v>
      </c>
      <c r="J111" s="91">
        <v>12</v>
      </c>
      <c r="K111" s="91">
        <v>70501</v>
      </c>
    </row>
    <row r="112" spans="2:22" ht="23.1" customHeight="1" x14ac:dyDescent="0.3">
      <c r="C112" s="88" t="s">
        <v>474</v>
      </c>
      <c r="D112" s="91"/>
      <c r="E112" s="91"/>
      <c r="F112" s="91">
        <v>65484</v>
      </c>
      <c r="G112" s="91">
        <v>8668</v>
      </c>
      <c r="H112" s="91">
        <v>3579</v>
      </c>
      <c r="I112" s="91">
        <v>247</v>
      </c>
      <c r="J112" s="91">
        <v>2</v>
      </c>
      <c r="K112" s="91">
        <v>77980</v>
      </c>
    </row>
    <row r="113" spans="2:11" ht="23.1" customHeight="1" x14ac:dyDescent="0.3">
      <c r="C113" s="88" t="s">
        <v>475</v>
      </c>
      <c r="D113" s="91"/>
      <c r="E113" s="91">
        <v>71608</v>
      </c>
      <c r="F113" s="91">
        <v>288562</v>
      </c>
      <c r="G113" s="91">
        <v>5814</v>
      </c>
      <c r="H113" s="91">
        <v>2711</v>
      </c>
      <c r="I113" s="91">
        <v>218</v>
      </c>
      <c r="J113" s="91">
        <v>12</v>
      </c>
      <c r="K113" s="91">
        <v>368925</v>
      </c>
    </row>
    <row r="114" spans="2:11" ht="23.1" customHeight="1" x14ac:dyDescent="0.3">
      <c r="C114" s="88" t="s">
        <v>477</v>
      </c>
      <c r="D114" s="91"/>
      <c r="E114" s="91">
        <v>57450</v>
      </c>
      <c r="F114" s="91">
        <v>327198</v>
      </c>
      <c r="G114" s="91">
        <v>13665</v>
      </c>
      <c r="H114" s="91">
        <v>8131</v>
      </c>
      <c r="I114" s="91">
        <v>658</v>
      </c>
      <c r="J114" s="91">
        <v>14</v>
      </c>
      <c r="K114" s="91">
        <v>407116</v>
      </c>
    </row>
    <row r="115" spans="2:11" ht="23.1" customHeight="1" x14ac:dyDescent="0.3">
      <c r="C115" s="88" t="s">
        <v>479</v>
      </c>
      <c r="D115" s="91"/>
      <c r="E115" s="91">
        <v>52209</v>
      </c>
      <c r="F115" s="91">
        <v>231146</v>
      </c>
      <c r="G115" s="91">
        <v>26869</v>
      </c>
      <c r="H115" s="91">
        <v>29240</v>
      </c>
      <c r="I115" s="91">
        <v>4291</v>
      </c>
      <c r="J115" s="91">
        <v>72</v>
      </c>
      <c r="K115" s="91">
        <v>343827</v>
      </c>
    </row>
    <row r="116" spans="2:11" ht="23.1" customHeight="1" x14ac:dyDescent="0.3">
      <c r="C116" s="88" t="s">
        <v>481</v>
      </c>
      <c r="D116" s="91"/>
      <c r="E116" s="91">
        <v>28618</v>
      </c>
      <c r="F116" s="91">
        <v>71676</v>
      </c>
      <c r="G116" s="91">
        <v>13610</v>
      </c>
      <c r="H116" s="91">
        <v>27985</v>
      </c>
      <c r="I116" s="91">
        <v>17091</v>
      </c>
      <c r="J116" s="91">
        <v>3235</v>
      </c>
      <c r="K116" s="91">
        <v>162215</v>
      </c>
    </row>
    <row r="117" spans="2:11" ht="23.1" customHeight="1" x14ac:dyDescent="0.3">
      <c r="C117" s="88" t="s">
        <v>114</v>
      </c>
      <c r="D117" s="91">
        <v>0</v>
      </c>
      <c r="E117" s="91"/>
      <c r="F117" s="91"/>
      <c r="G117" s="91"/>
      <c r="H117" s="91"/>
      <c r="I117" s="91"/>
      <c r="J117" s="91"/>
      <c r="K117" s="91">
        <v>0</v>
      </c>
    </row>
    <row r="118" spans="2:11" ht="23.1" customHeight="1" x14ac:dyDescent="0.3">
      <c r="B118" s="88" t="s">
        <v>476</v>
      </c>
      <c r="C118" s="88" t="s">
        <v>471</v>
      </c>
      <c r="D118" s="91"/>
      <c r="E118" s="91"/>
      <c r="F118" s="91"/>
      <c r="G118" s="91">
        <v>-10175672.157609431</v>
      </c>
      <c r="H118" s="91">
        <v>-327857812.75908422</v>
      </c>
      <c r="I118" s="91">
        <v>-1049939189.7472032</v>
      </c>
      <c r="J118" s="91">
        <v>-808941593.06525815</v>
      </c>
      <c r="K118" s="91">
        <v>-2196914267.7291551</v>
      </c>
    </row>
    <row r="119" spans="2:11" ht="23.1" customHeight="1" x14ac:dyDescent="0.3">
      <c r="C119" s="88" t="s">
        <v>472</v>
      </c>
      <c r="D119" s="91"/>
      <c r="E119" s="91"/>
      <c r="F119" s="91">
        <v>-63500919.524185583</v>
      </c>
      <c r="G119" s="91">
        <v>-73246436.973215118</v>
      </c>
      <c r="H119" s="91">
        <v>-75145086.792755157</v>
      </c>
      <c r="I119" s="91">
        <v>-25276612.229299974</v>
      </c>
      <c r="J119" s="91">
        <v>185914.64689999999</v>
      </c>
      <c r="K119" s="91">
        <v>-236983140.87255582</v>
      </c>
    </row>
    <row r="120" spans="2:11" ht="23.1" customHeight="1" x14ac:dyDescent="0.3">
      <c r="C120" s="88" t="s">
        <v>474</v>
      </c>
      <c r="D120" s="91"/>
      <c r="E120" s="91"/>
      <c r="F120" s="91">
        <v>-76757403.249636456</v>
      </c>
      <c r="G120" s="91">
        <v>3965351.5254999991</v>
      </c>
      <c r="H120" s="91">
        <v>-109067.96439999597</v>
      </c>
      <c r="I120" s="91">
        <v>-9948336.0879999995</v>
      </c>
      <c r="J120" s="91">
        <v>1421.4333999999999</v>
      </c>
      <c r="K120" s="91">
        <v>-82848034.343136445</v>
      </c>
    </row>
    <row r="121" spans="2:11" ht="23.1" customHeight="1" x14ac:dyDescent="0.3">
      <c r="C121" s="88" t="s">
        <v>475</v>
      </c>
      <c r="D121" s="91"/>
      <c r="E121" s="91">
        <v>-6795667116.2058649</v>
      </c>
      <c r="F121" s="91">
        <v>-225290257.40369135</v>
      </c>
      <c r="G121" s="91">
        <v>-10010276.998270571</v>
      </c>
      <c r="H121" s="91">
        <v>-53821715.653099976</v>
      </c>
      <c r="I121" s="91">
        <v>-22925567.829700004</v>
      </c>
      <c r="J121" s="91">
        <v>-4476753.4000000004</v>
      </c>
      <c r="K121" s="91">
        <v>-7112191687.4906273</v>
      </c>
    </row>
    <row r="122" spans="2:11" ht="23.1" customHeight="1" x14ac:dyDescent="0.3">
      <c r="C122" s="88" t="s">
        <v>477</v>
      </c>
      <c r="D122" s="91"/>
      <c r="E122" s="91">
        <v>-240838026.35434309</v>
      </c>
      <c r="F122" s="91">
        <v>-158498782.90093482</v>
      </c>
      <c r="G122" s="91">
        <v>-23582980.285511289</v>
      </c>
      <c r="H122" s="91">
        <v>-8015491.0104592182</v>
      </c>
      <c r="I122" s="91">
        <v>-14537541.412999991</v>
      </c>
      <c r="J122" s="91">
        <v>-367843.3</v>
      </c>
      <c r="K122" s="91">
        <v>-445840665.26424843</v>
      </c>
    </row>
    <row r="123" spans="2:11" ht="23.1" customHeight="1" x14ac:dyDescent="0.3">
      <c r="C123" s="88" t="s">
        <v>479</v>
      </c>
      <c r="D123" s="91"/>
      <c r="E123" s="91">
        <v>-856831113.53903711</v>
      </c>
      <c r="F123" s="91">
        <v>-435457723.266321</v>
      </c>
      <c r="G123" s="91">
        <v>-52393709.397518679</v>
      </c>
      <c r="H123" s="91">
        <v>-428848085.29087472</v>
      </c>
      <c r="I123" s="91">
        <v>-191509657.01856858</v>
      </c>
      <c r="J123" s="91">
        <v>-25157275.592000004</v>
      </c>
      <c r="K123" s="91">
        <v>-1990197564.10432</v>
      </c>
    </row>
    <row r="124" spans="2:11" ht="23.1" customHeight="1" x14ac:dyDescent="0.3">
      <c r="C124" s="88" t="s">
        <v>481</v>
      </c>
      <c r="D124" s="91"/>
      <c r="E124" s="91">
        <v>-10317939892.674732</v>
      </c>
      <c r="F124" s="91">
        <v>-3365189734.6085305</v>
      </c>
      <c r="G124" s="91">
        <v>-1654315647.4366961</v>
      </c>
      <c r="H124" s="91">
        <v>-1346928411.2646663</v>
      </c>
      <c r="I124" s="91">
        <v>5200457584.3303919</v>
      </c>
      <c r="J124" s="91">
        <v>-253849793.36135831</v>
      </c>
      <c r="K124" s="91">
        <v>-11737765895.015591</v>
      </c>
    </row>
    <row r="125" spans="2:11" ht="23.1" customHeight="1" x14ac:dyDescent="0.3">
      <c r="C125" s="88" t="s">
        <v>114</v>
      </c>
      <c r="D125" s="91">
        <v>-24166681.557100002</v>
      </c>
      <c r="E125" s="91"/>
      <c r="F125" s="91"/>
      <c r="G125" s="91"/>
      <c r="H125" s="91"/>
      <c r="I125" s="91"/>
      <c r="J125" s="91"/>
      <c r="K125" s="91">
        <v>-24166681.557100002</v>
      </c>
    </row>
    <row r="126" spans="2:11" ht="23.1" customHeight="1" x14ac:dyDescent="0.3">
      <c r="B126" s="88" t="s">
        <v>478</v>
      </c>
      <c r="C126" s="88" t="s">
        <v>471</v>
      </c>
      <c r="D126" s="91"/>
      <c r="E126" s="91"/>
      <c r="F126" s="91"/>
      <c r="G126" s="91">
        <v>47610334.789799988</v>
      </c>
      <c r="H126" s="91">
        <v>631205633.64550006</v>
      </c>
      <c r="I126" s="91">
        <v>1515109880.4030986</v>
      </c>
      <c r="J126" s="91">
        <v>28856806325.465591</v>
      </c>
      <c r="K126" s="91">
        <v>31050732174.303989</v>
      </c>
    </row>
    <row r="127" spans="2:11" ht="23.1" customHeight="1" x14ac:dyDescent="0.3">
      <c r="C127" s="88" t="s">
        <v>472</v>
      </c>
      <c r="D127" s="91"/>
      <c r="E127" s="91"/>
      <c r="F127" s="91">
        <v>138797959.8344</v>
      </c>
      <c r="G127" s="91">
        <v>121146165.55489984</v>
      </c>
      <c r="H127" s="91">
        <v>46646837.120899998</v>
      </c>
      <c r="I127" s="91">
        <v>43576902.302899994</v>
      </c>
      <c r="J127" s="91">
        <v>4235933.4669000003</v>
      </c>
      <c r="K127" s="91">
        <v>354403798.27999985</v>
      </c>
    </row>
    <row r="128" spans="2:11" ht="23.1" customHeight="1" x14ac:dyDescent="0.3">
      <c r="C128" s="88" t="s">
        <v>474</v>
      </c>
      <c r="D128" s="91"/>
      <c r="E128" s="91"/>
      <c r="F128" s="91">
        <v>714914745.32019949</v>
      </c>
      <c r="G128" s="91">
        <v>26720746.681399997</v>
      </c>
      <c r="H128" s="91">
        <v>10699389.385300001</v>
      </c>
      <c r="I128" s="91">
        <v>5591205.6509999996</v>
      </c>
      <c r="J128" s="91">
        <v>0</v>
      </c>
      <c r="K128" s="91">
        <v>757926087.03789949</v>
      </c>
    </row>
    <row r="129" spans="2:11" ht="23.1" customHeight="1" x14ac:dyDescent="0.3">
      <c r="C129" s="88" t="s">
        <v>475</v>
      </c>
      <c r="D129" s="91"/>
      <c r="E129" s="91">
        <v>39941867972.56871</v>
      </c>
      <c r="F129" s="91">
        <v>948245346.46369672</v>
      </c>
      <c r="G129" s="91">
        <v>16844158.678499989</v>
      </c>
      <c r="H129" s="91">
        <v>7749993.6082000006</v>
      </c>
      <c r="I129" s="91">
        <v>16498271.408599999</v>
      </c>
      <c r="J129" s="91">
        <v>21158050</v>
      </c>
      <c r="K129" s="91">
        <v>40952363792.727707</v>
      </c>
    </row>
    <row r="130" spans="2:11" ht="23.1" customHeight="1" x14ac:dyDescent="0.3">
      <c r="C130" s="88" t="s">
        <v>477</v>
      </c>
      <c r="D130" s="91"/>
      <c r="E130" s="91">
        <v>3409972766.1030912</v>
      </c>
      <c r="F130" s="91">
        <v>567849394.56139839</v>
      </c>
      <c r="G130" s="91">
        <v>31439156.109799985</v>
      </c>
      <c r="H130" s="91">
        <v>81653158.939000055</v>
      </c>
      <c r="I130" s="91">
        <v>22611489.343499999</v>
      </c>
      <c r="J130" s="91">
        <v>4128400</v>
      </c>
      <c r="K130" s="91">
        <v>4117654365.0567899</v>
      </c>
    </row>
    <row r="131" spans="2:11" ht="23.1" customHeight="1" x14ac:dyDescent="0.3">
      <c r="C131" s="88" t="s">
        <v>479</v>
      </c>
      <c r="D131" s="91"/>
      <c r="E131" s="91">
        <v>2102851380.5861008</v>
      </c>
      <c r="F131" s="91">
        <v>781060206.16030073</v>
      </c>
      <c r="G131" s="91">
        <v>76505702.132099912</v>
      </c>
      <c r="H131" s="91">
        <v>355495927.68000001</v>
      </c>
      <c r="I131" s="91">
        <v>287559754.31000006</v>
      </c>
      <c r="J131" s="91">
        <v>49797413.087200001</v>
      </c>
      <c r="K131" s="91">
        <v>3653270383.9557018</v>
      </c>
    </row>
    <row r="132" spans="2:11" ht="23.1" customHeight="1" x14ac:dyDescent="0.3">
      <c r="C132" s="88" t="s">
        <v>481</v>
      </c>
      <c r="D132" s="91"/>
      <c r="E132" s="331">
        <v>91917572243.799683</v>
      </c>
      <c r="F132" s="91">
        <v>14906390048.743603</v>
      </c>
      <c r="G132" s="91">
        <v>17683591165.696083</v>
      </c>
      <c r="H132" s="91">
        <v>8377521068.8987932</v>
      </c>
      <c r="I132" s="91">
        <v>34388723190.8424</v>
      </c>
      <c r="J132" s="91">
        <v>76875132484.600861</v>
      </c>
      <c r="K132" s="332">
        <v>244148930202.58142</v>
      </c>
    </row>
    <row r="133" spans="2:11" ht="23.1" customHeight="1" x14ac:dyDescent="0.3">
      <c r="C133" s="88" t="s">
        <v>114</v>
      </c>
      <c r="D133" s="91">
        <v>12312782.283100002</v>
      </c>
      <c r="E133" s="91"/>
      <c r="F133" s="91"/>
      <c r="G133" s="91"/>
      <c r="H133" s="91"/>
      <c r="I133" s="91"/>
      <c r="J133" s="91"/>
      <c r="K133" s="91">
        <v>12312782.283100002</v>
      </c>
    </row>
    <row r="134" spans="2:11" ht="23.1" customHeight="1" x14ac:dyDescent="0.3">
      <c r="B134" s="88" t="s">
        <v>480</v>
      </c>
      <c r="C134" s="88" t="s">
        <v>471</v>
      </c>
      <c r="D134" s="91"/>
      <c r="E134" s="91"/>
      <c r="F134" s="91"/>
      <c r="G134" s="91">
        <v>1911</v>
      </c>
      <c r="H134" s="91">
        <v>18574</v>
      </c>
      <c r="I134" s="91">
        <v>6211</v>
      </c>
      <c r="J134" s="91">
        <v>538</v>
      </c>
      <c r="K134" s="91">
        <v>27234</v>
      </c>
    </row>
    <row r="135" spans="2:11" ht="23.1" customHeight="1" x14ac:dyDescent="0.3">
      <c r="C135" s="88" t="s">
        <v>472</v>
      </c>
      <c r="D135" s="91"/>
      <c r="E135" s="91"/>
      <c r="F135" s="91">
        <v>11793</v>
      </c>
      <c r="G135" s="91">
        <v>17758</v>
      </c>
      <c r="H135" s="91">
        <v>5922</v>
      </c>
      <c r="I135" s="91">
        <v>327</v>
      </c>
      <c r="J135" s="91">
        <v>9</v>
      </c>
      <c r="K135" s="91">
        <v>35809</v>
      </c>
    </row>
    <row r="136" spans="2:11" ht="23.1" customHeight="1" x14ac:dyDescent="0.3">
      <c r="C136" s="88" t="s">
        <v>474</v>
      </c>
      <c r="D136" s="91"/>
      <c r="E136" s="91"/>
      <c r="F136" s="91">
        <v>38215</v>
      </c>
      <c r="G136" s="91">
        <v>4306</v>
      </c>
      <c r="H136" s="91">
        <v>1631</v>
      </c>
      <c r="I136" s="91">
        <v>131</v>
      </c>
      <c r="J136" s="91">
        <v>2</v>
      </c>
      <c r="K136" s="91">
        <v>44285</v>
      </c>
    </row>
    <row r="137" spans="2:11" ht="23.1" customHeight="1" x14ac:dyDescent="0.3">
      <c r="C137" s="88" t="s">
        <v>475</v>
      </c>
      <c r="D137" s="91"/>
      <c r="E137" s="91">
        <v>60866</v>
      </c>
      <c r="F137" s="91">
        <v>189510</v>
      </c>
      <c r="G137" s="91">
        <v>2927</v>
      </c>
      <c r="H137" s="91">
        <v>1392</v>
      </c>
      <c r="I137" s="91">
        <v>121</v>
      </c>
      <c r="J137" s="91">
        <v>11</v>
      </c>
      <c r="K137" s="91">
        <v>254827</v>
      </c>
    </row>
    <row r="138" spans="2:11" ht="23.1" customHeight="1" x14ac:dyDescent="0.3">
      <c r="C138" s="88" t="s">
        <v>477</v>
      </c>
      <c r="D138" s="91"/>
      <c r="E138" s="91">
        <v>30203</v>
      </c>
      <c r="F138" s="91">
        <v>164555</v>
      </c>
      <c r="G138" s="91">
        <v>6239</v>
      </c>
      <c r="H138" s="91">
        <v>3719</v>
      </c>
      <c r="I138" s="91">
        <v>324</v>
      </c>
      <c r="J138" s="91">
        <v>13</v>
      </c>
      <c r="K138" s="91">
        <v>205053</v>
      </c>
    </row>
    <row r="139" spans="2:11" ht="23.1" customHeight="1" x14ac:dyDescent="0.3">
      <c r="C139" s="88" t="s">
        <v>479</v>
      </c>
      <c r="D139" s="91"/>
      <c r="E139" s="91">
        <v>24380</v>
      </c>
      <c r="F139" s="91">
        <v>96637</v>
      </c>
      <c r="G139" s="91">
        <v>11688</v>
      </c>
      <c r="H139" s="91">
        <v>12971</v>
      </c>
      <c r="I139" s="91">
        <v>1945</v>
      </c>
      <c r="J139" s="91">
        <v>39</v>
      </c>
      <c r="K139" s="91">
        <v>147660</v>
      </c>
    </row>
    <row r="140" spans="2:11" ht="23.1" customHeight="1" x14ac:dyDescent="0.3">
      <c r="C140" s="88" t="s">
        <v>481</v>
      </c>
      <c r="D140" s="91"/>
      <c r="E140" s="91">
        <v>18065</v>
      </c>
      <c r="F140" s="91">
        <v>30773</v>
      </c>
      <c r="G140" s="91">
        <v>6016</v>
      </c>
      <c r="H140" s="91">
        <v>12452</v>
      </c>
      <c r="I140" s="91">
        <v>7934</v>
      </c>
      <c r="J140" s="91">
        <v>1507</v>
      </c>
      <c r="K140" s="91">
        <v>76747</v>
      </c>
    </row>
    <row r="141" spans="2:11" ht="23.1" customHeight="1" x14ac:dyDescent="0.3">
      <c r="C141" s="88" t="s">
        <v>114</v>
      </c>
      <c r="D141" s="91">
        <v>1120</v>
      </c>
      <c r="E141" s="91"/>
      <c r="F141" s="91"/>
      <c r="G141" s="91"/>
      <c r="H141" s="91"/>
      <c r="I141" s="91"/>
      <c r="J141" s="91"/>
      <c r="K141" s="91">
        <v>1120</v>
      </c>
    </row>
    <row r="142" spans="2:11" ht="23.1" customHeight="1" x14ac:dyDescent="0.3">
      <c r="B142" s="88" t="s">
        <v>171</v>
      </c>
      <c r="D142" s="91">
        <v>1520</v>
      </c>
      <c r="E142" s="91">
        <v>209885</v>
      </c>
      <c r="F142" s="91">
        <v>1005642</v>
      </c>
      <c r="G142" s="91">
        <v>107160</v>
      </c>
      <c r="H142" s="91">
        <v>129303</v>
      </c>
      <c r="I142" s="91">
        <v>38853</v>
      </c>
      <c r="J142" s="91">
        <v>4446</v>
      </c>
      <c r="K142" s="91">
        <v>1496809</v>
      </c>
    </row>
    <row r="143" spans="2:11" ht="23.1" customHeight="1" x14ac:dyDescent="0.3">
      <c r="B143" s="88" t="s">
        <v>172</v>
      </c>
      <c r="D143" s="91">
        <v>0</v>
      </c>
      <c r="E143" s="91">
        <v>0</v>
      </c>
      <c r="F143" s="91">
        <v>9985613125.486208</v>
      </c>
      <c r="G143" s="91">
        <v>7590396764.2247992</v>
      </c>
      <c r="H143" s="91">
        <v>27669053088.901436</v>
      </c>
      <c r="I143" s="91">
        <v>50119267163.931046</v>
      </c>
      <c r="J143" s="91">
        <v>114736129640.21785</v>
      </c>
      <c r="K143" s="91">
        <v>210100459782.76135</v>
      </c>
    </row>
    <row r="144" spans="2:11" ht="23.1" customHeight="1" x14ac:dyDescent="0.3">
      <c r="B144" s="88" t="s">
        <v>489</v>
      </c>
      <c r="D144" s="91">
        <v>-1078343890.3077006</v>
      </c>
      <c r="E144" s="91">
        <v>-1769617541118.9402</v>
      </c>
      <c r="F144" s="91">
        <v>-493585113922.87323</v>
      </c>
      <c r="G144" s="91">
        <v>-145520507115.68076</v>
      </c>
      <c r="H144" s="91">
        <v>-318460255701.64374</v>
      </c>
      <c r="I144" s="91">
        <v>-590347165498.37573</v>
      </c>
      <c r="J144" s="91">
        <v>-948959979633.70459</v>
      </c>
      <c r="K144" s="91">
        <v>-4267568906881.5249</v>
      </c>
    </row>
    <row r="145" spans="1:11" ht="23.1" customHeight="1" x14ac:dyDescent="0.3">
      <c r="B145" s="88" t="s">
        <v>373</v>
      </c>
      <c r="D145" s="91">
        <v>0</v>
      </c>
      <c r="E145" s="91">
        <v>209885</v>
      </c>
      <c r="F145" s="91">
        <v>1005642</v>
      </c>
      <c r="G145" s="91">
        <v>107160</v>
      </c>
      <c r="H145" s="91">
        <v>129303</v>
      </c>
      <c r="I145" s="91">
        <v>38853</v>
      </c>
      <c r="J145" s="91">
        <v>4446</v>
      </c>
      <c r="K145" s="91">
        <v>1495289</v>
      </c>
    </row>
    <row r="146" spans="1:11" ht="23.1" customHeight="1" x14ac:dyDescent="0.3">
      <c r="B146" s="88" t="s">
        <v>490</v>
      </c>
      <c r="D146" s="91">
        <v>-24166681.557100002</v>
      </c>
      <c r="E146" s="91">
        <v>-18211276148.773979</v>
      </c>
      <c r="F146" s="91">
        <v>-4324694820.9532995</v>
      </c>
      <c r="G146" s="91">
        <v>-1819759371.7233212</v>
      </c>
      <c r="H146" s="91">
        <v>-2240725670.7353396</v>
      </c>
      <c r="I146" s="91">
        <v>3886320680.0046201</v>
      </c>
      <c r="J146" s="91">
        <v>-1092605922.6383164</v>
      </c>
      <c r="K146" s="91">
        <v>-23826907936.376732</v>
      </c>
    </row>
    <row r="147" spans="1:11" ht="23.1" customHeight="1" x14ac:dyDescent="0.3">
      <c r="B147" s="88" t="s">
        <v>491</v>
      </c>
      <c r="D147" s="91">
        <v>12312782.283100002</v>
      </c>
      <c r="E147" s="333">
        <v>137372264363.05762</v>
      </c>
      <c r="F147" s="91">
        <v>18057257701.083599</v>
      </c>
      <c r="G147" s="91">
        <v>18003857429.642582</v>
      </c>
      <c r="H147" s="91">
        <v>9510972009.2776928</v>
      </c>
      <c r="I147" s="91">
        <v>36279670694.261497</v>
      </c>
      <c r="J147" s="91">
        <v>105811258606.62054</v>
      </c>
      <c r="K147" s="91">
        <v>851418593586.22656</v>
      </c>
    </row>
    <row r="148" spans="1:11" ht="23.1" customHeight="1" x14ac:dyDescent="0.3">
      <c r="B148" s="88" t="s">
        <v>492</v>
      </c>
      <c r="D148" s="91">
        <v>1120</v>
      </c>
      <c r="E148" s="91">
        <v>133514</v>
      </c>
      <c r="F148" s="91">
        <v>531483</v>
      </c>
      <c r="G148" s="91">
        <v>50845</v>
      </c>
      <c r="H148" s="91">
        <v>56661</v>
      </c>
      <c r="I148" s="91">
        <v>16993</v>
      </c>
      <c r="J148" s="91">
        <v>2119</v>
      </c>
      <c r="K148" s="91">
        <v>792735</v>
      </c>
    </row>
    <row r="150" spans="1:11" ht="23.1" customHeight="1" x14ac:dyDescent="0.3">
      <c r="D150" s="88" t="s">
        <v>493</v>
      </c>
      <c r="E150" s="331">
        <f>E132</f>
        <v>91917572243.799683</v>
      </c>
      <c r="F150" s="333">
        <v>663743264363.05762</v>
      </c>
      <c r="G150" s="332">
        <v>770519930202.58142</v>
      </c>
    </row>
    <row r="151" spans="1:11" ht="23.1" customHeight="1" x14ac:dyDescent="0.3">
      <c r="D151" s="88" t="s">
        <v>494</v>
      </c>
      <c r="E151" s="91">
        <v>526371000000</v>
      </c>
      <c r="F151" s="91">
        <v>526371000000</v>
      </c>
      <c r="G151" s="91">
        <v>526371000000</v>
      </c>
    </row>
    <row r="152" spans="1:11" ht="23.1" customHeight="1" x14ac:dyDescent="0.3">
      <c r="E152" s="331">
        <f>E150-E151</f>
        <v>-434453427756.20032</v>
      </c>
      <c r="F152" s="334">
        <f t="shared" ref="F152:G152" si="34">F150-F151</f>
        <v>137372264363.05762</v>
      </c>
      <c r="G152" s="87">
        <f t="shared" si="34"/>
        <v>244148930202.58142</v>
      </c>
    </row>
    <row r="153" spans="1:11" ht="23.1" customHeight="1" x14ac:dyDescent="0.3">
      <c r="A153" s="319"/>
      <c r="B153" s="294" t="s">
        <v>70</v>
      </c>
      <c r="C153" s="308">
        <v>1</v>
      </c>
      <c r="H153" s="126"/>
    </row>
    <row r="154" spans="1:11" ht="23.1" customHeight="1" x14ac:dyDescent="0.3">
      <c r="A154" s="319"/>
      <c r="B154" s="294" t="s">
        <v>71</v>
      </c>
      <c r="C154" s="294" t="s">
        <v>69</v>
      </c>
      <c r="H154" s="126"/>
    </row>
    <row r="155" spans="1:11" ht="23.1" customHeight="1" x14ac:dyDescent="0.3">
      <c r="A155" s="319"/>
      <c r="B155" s="88" t="s">
        <v>464</v>
      </c>
      <c r="C155" s="88" t="s">
        <v>486</v>
      </c>
      <c r="H155" s="126"/>
    </row>
    <row r="156" spans="1:11" ht="23.1" customHeight="1" x14ac:dyDescent="0.3">
      <c r="A156" s="319"/>
      <c r="B156" s="294" t="s">
        <v>72</v>
      </c>
      <c r="C156" s="308">
        <v>0</v>
      </c>
    </row>
    <row r="157" spans="1:11" ht="23.1" customHeight="1" x14ac:dyDescent="0.3">
      <c r="A157" s="319"/>
      <c r="B157" s="294" t="s">
        <v>79</v>
      </c>
      <c r="C157" s="308">
        <v>0</v>
      </c>
      <c r="K157" s="295"/>
    </row>
    <row r="158" spans="1:11" ht="23.1" customHeight="1" x14ac:dyDescent="0.3">
      <c r="A158" s="319"/>
      <c r="B158" s="294" t="s">
        <v>88</v>
      </c>
      <c r="C158" s="294" t="s">
        <v>89</v>
      </c>
      <c r="K158" s="295"/>
    </row>
    <row r="160" spans="1:11" ht="23.1" customHeight="1" x14ac:dyDescent="0.3">
      <c r="D160" s="296" t="s">
        <v>235</v>
      </c>
    </row>
    <row r="161" spans="2:11" ht="23.1" customHeight="1" x14ac:dyDescent="0.3">
      <c r="B161" s="88" t="s">
        <v>101</v>
      </c>
      <c r="C161" s="88" t="s">
        <v>466</v>
      </c>
      <c r="D161" s="296" t="s">
        <v>114</v>
      </c>
      <c r="E161" s="296" t="s">
        <v>259</v>
      </c>
      <c r="F161" s="296" t="s">
        <v>260</v>
      </c>
      <c r="G161" s="296" t="s">
        <v>262</v>
      </c>
      <c r="H161" s="296" t="s">
        <v>253</v>
      </c>
      <c r="I161" s="296" t="s">
        <v>468</v>
      </c>
      <c r="J161" s="296" t="s">
        <v>469</v>
      </c>
      <c r="K161" s="88" t="s">
        <v>136</v>
      </c>
    </row>
    <row r="162" spans="2:11" ht="23.1" customHeight="1" x14ac:dyDescent="0.3">
      <c r="B162" s="88" t="s">
        <v>167</v>
      </c>
      <c r="C162" s="88" t="s">
        <v>471</v>
      </c>
      <c r="D162" s="91"/>
      <c r="E162" s="91"/>
      <c r="F162" s="91"/>
      <c r="G162" s="91">
        <v>3832</v>
      </c>
      <c r="H162" s="91">
        <v>42410</v>
      </c>
      <c r="I162" s="91">
        <v>15320</v>
      </c>
      <c r="J162" s="91">
        <v>1073</v>
      </c>
      <c r="K162" s="91">
        <v>62635</v>
      </c>
    </row>
    <row r="163" spans="2:11" ht="23.1" customHeight="1" x14ac:dyDescent="0.3">
      <c r="C163" s="88" t="s">
        <v>472</v>
      </c>
      <c r="D163" s="91"/>
      <c r="E163" s="91"/>
      <c r="F163" s="91">
        <v>19209</v>
      </c>
      <c r="G163" s="91">
        <v>30198</v>
      </c>
      <c r="H163" s="91">
        <v>12765</v>
      </c>
      <c r="I163" s="91">
        <v>657</v>
      </c>
      <c r="J163" s="91">
        <v>12</v>
      </c>
      <c r="K163" s="91">
        <v>62841</v>
      </c>
    </row>
    <row r="164" spans="2:11" ht="23.1" customHeight="1" x14ac:dyDescent="0.3">
      <c r="C164" s="88" t="s">
        <v>474</v>
      </c>
      <c r="D164" s="91"/>
      <c r="E164" s="91"/>
      <c r="F164" s="91">
        <v>54891</v>
      </c>
      <c r="G164" s="91">
        <v>7644</v>
      </c>
      <c r="H164" s="91">
        <v>3378</v>
      </c>
      <c r="I164" s="91">
        <v>237</v>
      </c>
      <c r="J164" s="91">
        <v>2</v>
      </c>
      <c r="K164" s="91">
        <v>66152</v>
      </c>
    </row>
    <row r="165" spans="2:11" ht="23.1" customHeight="1" x14ac:dyDescent="0.3">
      <c r="C165" s="88" t="s">
        <v>475</v>
      </c>
      <c r="D165" s="91"/>
      <c r="E165" s="91">
        <v>60732</v>
      </c>
      <c r="F165" s="91">
        <v>228676</v>
      </c>
      <c r="G165" s="91">
        <v>5130</v>
      </c>
      <c r="H165" s="91">
        <v>2496</v>
      </c>
      <c r="I165" s="91">
        <v>195</v>
      </c>
      <c r="J165" s="91">
        <v>10</v>
      </c>
      <c r="K165" s="91">
        <v>297239</v>
      </c>
    </row>
    <row r="166" spans="2:11" ht="23.1" customHeight="1" x14ac:dyDescent="0.3">
      <c r="C166" s="88" t="s">
        <v>477</v>
      </c>
      <c r="D166" s="91"/>
      <c r="E166" s="91">
        <v>50376</v>
      </c>
      <c r="F166" s="91">
        <v>276065</v>
      </c>
      <c r="G166" s="91">
        <v>12517</v>
      </c>
      <c r="H166" s="91">
        <v>7716</v>
      </c>
      <c r="I166" s="91">
        <v>630</v>
      </c>
      <c r="J166" s="91">
        <v>13</v>
      </c>
      <c r="K166" s="91">
        <v>347317</v>
      </c>
    </row>
    <row r="167" spans="2:11" ht="23.1" customHeight="1" x14ac:dyDescent="0.3">
      <c r="C167" s="88" t="s">
        <v>479</v>
      </c>
      <c r="D167" s="91"/>
      <c r="E167" s="91">
        <v>48718</v>
      </c>
      <c r="F167" s="91">
        <v>211142</v>
      </c>
      <c r="G167" s="91">
        <v>25072</v>
      </c>
      <c r="H167" s="91">
        <v>27934</v>
      </c>
      <c r="I167" s="91">
        <v>4143</v>
      </c>
      <c r="J167" s="91">
        <v>67</v>
      </c>
      <c r="K167" s="91">
        <v>317076</v>
      </c>
    </row>
    <row r="168" spans="2:11" ht="23.1" customHeight="1" x14ac:dyDescent="0.3">
      <c r="C168" s="88" t="s">
        <v>481</v>
      </c>
      <c r="D168" s="91"/>
      <c r="E168" s="91">
        <v>27360</v>
      </c>
      <c r="F168" s="91">
        <v>68823</v>
      </c>
      <c r="G168" s="91">
        <v>12997</v>
      </c>
      <c r="H168" s="91">
        <v>26866</v>
      </c>
      <c r="I168" s="91">
        <v>16620</v>
      </c>
      <c r="J168" s="91">
        <v>3183</v>
      </c>
      <c r="K168" s="91">
        <v>155849</v>
      </c>
    </row>
    <row r="169" spans="2:11" ht="23.1" customHeight="1" x14ac:dyDescent="0.3">
      <c r="C169" s="88" t="s">
        <v>114</v>
      </c>
      <c r="D169" s="91">
        <v>1079</v>
      </c>
      <c r="E169" s="91"/>
      <c r="F169" s="91"/>
      <c r="G169" s="91"/>
      <c r="H169" s="91"/>
      <c r="I169" s="91"/>
      <c r="J169" s="91"/>
      <c r="K169" s="91">
        <v>1079</v>
      </c>
    </row>
    <row r="170" spans="2:11" ht="23.1" customHeight="1" x14ac:dyDescent="0.3">
      <c r="B170" s="88" t="s">
        <v>111</v>
      </c>
      <c r="C170" s="88" t="s">
        <v>471</v>
      </c>
      <c r="D170" s="91"/>
      <c r="E170" s="91"/>
      <c r="F170" s="91"/>
      <c r="G170" s="91">
        <v>340056137.16380036</v>
      </c>
      <c r="H170" s="91">
        <v>9831335057.2641182</v>
      </c>
      <c r="I170" s="91">
        <v>18568868715.266304</v>
      </c>
      <c r="J170" s="91">
        <v>25539316407.117783</v>
      </c>
      <c r="K170" s="91">
        <v>54279576316.812004</v>
      </c>
    </row>
    <row r="171" spans="2:11" ht="23.1" customHeight="1" x14ac:dyDescent="0.3">
      <c r="C171" s="88" t="s">
        <v>472</v>
      </c>
      <c r="D171" s="91"/>
      <c r="E171" s="91"/>
      <c r="F171" s="91">
        <v>723651884.53880095</v>
      </c>
      <c r="G171" s="91">
        <v>2129920234.4619005</v>
      </c>
      <c r="H171" s="91">
        <v>2168131852.6024027</v>
      </c>
      <c r="I171" s="91">
        <v>572092549.85630047</v>
      </c>
      <c r="J171" s="91">
        <v>91819435.802100003</v>
      </c>
      <c r="K171" s="91">
        <v>5685615957.2615042</v>
      </c>
    </row>
    <row r="172" spans="2:11" ht="23.1" customHeight="1" x14ac:dyDescent="0.3">
      <c r="C172" s="88" t="s">
        <v>474</v>
      </c>
      <c r="D172" s="91"/>
      <c r="E172" s="91"/>
      <c r="F172" s="91">
        <v>1238113338.9819026</v>
      </c>
      <c r="G172" s="91">
        <v>514993770.53619927</v>
      </c>
      <c r="H172" s="91">
        <v>591438771.05950022</v>
      </c>
      <c r="I172" s="91">
        <v>253079123.98119998</v>
      </c>
      <c r="J172" s="91">
        <v>27333734.087000001</v>
      </c>
      <c r="K172" s="91">
        <v>2624958738.6458025</v>
      </c>
    </row>
    <row r="173" spans="2:11" ht="23.1" customHeight="1" x14ac:dyDescent="0.3">
      <c r="C173" s="88" t="s">
        <v>475</v>
      </c>
      <c r="D173" s="91"/>
      <c r="E173" s="91">
        <v>0</v>
      </c>
      <c r="F173" s="91">
        <v>1560233424.1237996</v>
      </c>
      <c r="G173" s="91">
        <v>347489793.72929984</v>
      </c>
      <c r="H173" s="91">
        <v>460261970.14189982</v>
      </c>
      <c r="I173" s="91">
        <v>192481045.1699</v>
      </c>
      <c r="J173" s="91">
        <v>114626968.45539999</v>
      </c>
      <c r="K173" s="91">
        <v>2675093201.6202989</v>
      </c>
    </row>
    <row r="174" spans="2:11" ht="23.1" customHeight="1" x14ac:dyDescent="0.3">
      <c r="C174" s="88" t="s">
        <v>477</v>
      </c>
      <c r="D174" s="91"/>
      <c r="E174" s="91">
        <v>0</v>
      </c>
      <c r="F174" s="91">
        <v>2191155161.9088135</v>
      </c>
      <c r="G174" s="91">
        <v>865779304.80129981</v>
      </c>
      <c r="H174" s="91">
        <v>1435727923.4122987</v>
      </c>
      <c r="I174" s="91">
        <v>598949219.9091996</v>
      </c>
      <c r="J174" s="91">
        <v>210204679.73699999</v>
      </c>
      <c r="K174" s="91">
        <v>5301816289.7686119</v>
      </c>
    </row>
    <row r="175" spans="2:11" ht="23.1" customHeight="1" x14ac:dyDescent="0.3">
      <c r="C175" s="88" t="s">
        <v>479</v>
      </c>
      <c r="D175" s="91"/>
      <c r="E175" s="91">
        <v>0</v>
      </c>
      <c r="F175" s="91">
        <v>2138447942.2251966</v>
      </c>
      <c r="G175" s="91">
        <v>1778797238.9008937</v>
      </c>
      <c r="H175" s="91">
        <v>5699874752.3254242</v>
      </c>
      <c r="I175" s="91">
        <v>4116224667.7286034</v>
      </c>
      <c r="J175" s="91">
        <v>778884982.32640004</v>
      </c>
      <c r="K175" s="91">
        <v>14512229583.506519</v>
      </c>
    </row>
    <row r="176" spans="2:11" ht="23.1" customHeight="1" x14ac:dyDescent="0.3">
      <c r="C176" s="88" t="s">
        <v>481</v>
      </c>
      <c r="D176" s="91"/>
      <c r="E176" s="91">
        <v>0</v>
      </c>
      <c r="F176" s="91">
        <v>797341562.5961051</v>
      </c>
      <c r="G176" s="91">
        <v>939422312.36449933</v>
      </c>
      <c r="H176" s="91">
        <v>6397512812.0561113</v>
      </c>
      <c r="I176" s="91">
        <v>24468640523.308582</v>
      </c>
      <c r="J176" s="91">
        <v>86460225412.951965</v>
      </c>
      <c r="K176" s="91">
        <v>119063142623.27727</v>
      </c>
    </row>
    <row r="177" spans="2:11" ht="23.1" customHeight="1" x14ac:dyDescent="0.3">
      <c r="C177" s="88" t="s">
        <v>114</v>
      </c>
      <c r="D177" s="91">
        <v>0</v>
      </c>
      <c r="E177" s="91"/>
      <c r="F177" s="91"/>
      <c r="G177" s="91"/>
      <c r="H177" s="91"/>
      <c r="I177" s="91"/>
      <c r="J177" s="91"/>
      <c r="K177" s="91">
        <v>0</v>
      </c>
    </row>
    <row r="178" spans="2:11" ht="23.1" customHeight="1" x14ac:dyDescent="0.3">
      <c r="B178" s="88" t="s">
        <v>473</v>
      </c>
      <c r="C178" s="88" t="s">
        <v>471</v>
      </c>
      <c r="D178" s="91"/>
      <c r="E178" s="91"/>
      <c r="F178" s="91"/>
      <c r="G178" s="91">
        <v>303780431.38150001</v>
      </c>
      <c r="H178" s="91">
        <v>6887238679.9592857</v>
      </c>
      <c r="I178" s="91">
        <v>11194683544.772848</v>
      </c>
      <c r="J178" s="91">
        <v>12987916774.082817</v>
      </c>
      <c r="K178" s="91">
        <v>31373619430.196449</v>
      </c>
    </row>
    <row r="179" spans="2:11" ht="23.1" customHeight="1" x14ac:dyDescent="0.3">
      <c r="C179" s="88" t="s">
        <v>472</v>
      </c>
      <c r="D179" s="91"/>
      <c r="E179" s="91"/>
      <c r="F179" s="91">
        <v>546646523.65600002</v>
      </c>
      <c r="G179" s="91">
        <v>1302516606.6152985</v>
      </c>
      <c r="H179" s="91">
        <v>593368198.10779977</v>
      </c>
      <c r="I179" s="91">
        <v>29555376.922599979</v>
      </c>
      <c r="J179" s="91">
        <v>539035.89909999992</v>
      </c>
      <c r="K179" s="91">
        <v>2472625741.2007976</v>
      </c>
    </row>
    <row r="180" spans="2:11" ht="23.1" customHeight="1" x14ac:dyDescent="0.3">
      <c r="C180" s="88" t="s">
        <v>474</v>
      </c>
      <c r="D180" s="91"/>
      <c r="E180" s="91"/>
      <c r="F180" s="91">
        <v>590373346.91929972</v>
      </c>
      <c r="G180" s="91">
        <v>97493547.339299947</v>
      </c>
      <c r="H180" s="91">
        <v>41949717.272699952</v>
      </c>
      <c r="I180" s="91">
        <v>2869445.3941000002</v>
      </c>
      <c r="J180" s="91">
        <v>26016.719400000002</v>
      </c>
      <c r="K180" s="91">
        <v>732712073.64479959</v>
      </c>
    </row>
    <row r="181" spans="2:11" ht="23.1" customHeight="1" x14ac:dyDescent="0.3">
      <c r="C181" s="88" t="s">
        <v>475</v>
      </c>
      <c r="D181" s="91"/>
      <c r="E181" s="91">
        <v>-43381605.553199992</v>
      </c>
      <c r="F181" s="91">
        <v>-136788824.09009978</v>
      </c>
      <c r="G181" s="91">
        <v>124104.4669000001</v>
      </c>
      <c r="H181" s="91">
        <v>-150001.08620000025</v>
      </c>
      <c r="I181" s="91">
        <v>17493.034700000022</v>
      </c>
      <c r="J181" s="91">
        <v>-6697.4737999999998</v>
      </c>
      <c r="K181" s="91">
        <v>-180185530.70169976</v>
      </c>
    </row>
    <row r="182" spans="2:11" ht="23.1" customHeight="1" x14ac:dyDescent="0.3">
      <c r="C182" s="88" t="s">
        <v>477</v>
      </c>
      <c r="D182" s="91"/>
      <c r="E182" s="91">
        <v>-1106069657.2060018</v>
      </c>
      <c r="F182" s="91">
        <v>-5580142507.7511845</v>
      </c>
      <c r="G182" s="91">
        <v>-309213784.13749951</v>
      </c>
      <c r="H182" s="91">
        <v>-202178940.32450002</v>
      </c>
      <c r="I182" s="91">
        <v>-17569597.865799986</v>
      </c>
      <c r="J182" s="91">
        <v>-277113.68950000004</v>
      </c>
      <c r="K182" s="91">
        <v>-7215451600.9744854</v>
      </c>
    </row>
    <row r="183" spans="2:11" ht="23.1" customHeight="1" x14ac:dyDescent="0.3">
      <c r="C183" s="88" t="s">
        <v>479</v>
      </c>
      <c r="D183" s="91"/>
      <c r="E183" s="91">
        <v>-8372504535.1300831</v>
      </c>
      <c r="F183" s="91">
        <v>-35869113271.550896</v>
      </c>
      <c r="G183" s="91">
        <v>-4726018567.9862804</v>
      </c>
      <c r="H183" s="91">
        <v>-6012660528.1640892</v>
      </c>
      <c r="I183" s="91">
        <v>-1041425611.3656</v>
      </c>
      <c r="J183" s="91">
        <v>-17873499.088399995</v>
      </c>
      <c r="K183" s="91">
        <v>-56039596013.285347</v>
      </c>
    </row>
    <row r="184" spans="2:11" ht="23.1" customHeight="1" x14ac:dyDescent="0.3">
      <c r="C184" s="88" t="s">
        <v>481</v>
      </c>
      <c r="D184" s="91"/>
      <c r="E184" s="91">
        <v>-1722819807324.3167</v>
      </c>
      <c r="F184" s="91">
        <v>-439607191490.61395</v>
      </c>
      <c r="G184" s="91">
        <v>-139339708434.83942</v>
      </c>
      <c r="H184" s="91">
        <v>-312287473692.95239</v>
      </c>
      <c r="I184" s="91">
        <v>-589120866345.47278</v>
      </c>
      <c r="J184" s="91">
        <v>-954282737707.89709</v>
      </c>
      <c r="K184" s="91">
        <v>-4157457784996.0923</v>
      </c>
    </row>
    <row r="185" spans="2:11" ht="23.1" customHeight="1" x14ac:dyDescent="0.3">
      <c r="C185" s="88" t="s">
        <v>114</v>
      </c>
      <c r="D185" s="91">
        <v>-1034677462.8795998</v>
      </c>
      <c r="E185" s="91"/>
      <c r="F185" s="91"/>
      <c r="G185" s="91"/>
      <c r="H185" s="91"/>
      <c r="I185" s="91"/>
      <c r="J185" s="91"/>
      <c r="K185" s="91">
        <v>-1034677462.8795998</v>
      </c>
    </row>
    <row r="186" spans="2:11" ht="23.1" customHeight="1" x14ac:dyDescent="0.3">
      <c r="B186" s="88" t="s">
        <v>110</v>
      </c>
      <c r="C186" s="88" t="s">
        <v>471</v>
      </c>
      <c r="D186" s="91"/>
      <c r="E186" s="91"/>
      <c r="F186" s="91"/>
      <c r="G186" s="91">
        <v>3832</v>
      </c>
      <c r="H186" s="91">
        <v>42410</v>
      </c>
      <c r="I186" s="91">
        <v>15320</v>
      </c>
      <c r="J186" s="91">
        <v>1073</v>
      </c>
      <c r="K186" s="91">
        <v>62635</v>
      </c>
    </row>
    <row r="187" spans="2:11" ht="23.1" customHeight="1" x14ac:dyDescent="0.3">
      <c r="C187" s="88" t="s">
        <v>472</v>
      </c>
      <c r="D187" s="91"/>
      <c r="E187" s="91"/>
      <c r="F187" s="91">
        <v>19209</v>
      </c>
      <c r="G187" s="91">
        <v>30198</v>
      </c>
      <c r="H187" s="91">
        <v>12765</v>
      </c>
      <c r="I187" s="91">
        <v>657</v>
      </c>
      <c r="J187" s="91">
        <v>12</v>
      </c>
      <c r="K187" s="91">
        <v>62841</v>
      </c>
    </row>
    <row r="188" spans="2:11" ht="23.1" customHeight="1" x14ac:dyDescent="0.3">
      <c r="C188" s="88" t="s">
        <v>474</v>
      </c>
      <c r="D188" s="91"/>
      <c r="E188" s="91"/>
      <c r="F188" s="91">
        <v>54891</v>
      </c>
      <c r="G188" s="91">
        <v>7644</v>
      </c>
      <c r="H188" s="91">
        <v>3378</v>
      </c>
      <c r="I188" s="91">
        <v>237</v>
      </c>
      <c r="J188" s="91">
        <v>2</v>
      </c>
      <c r="K188" s="91">
        <v>66152</v>
      </c>
    </row>
    <row r="189" spans="2:11" ht="23.1" customHeight="1" x14ac:dyDescent="0.3">
      <c r="C189" s="88" t="s">
        <v>475</v>
      </c>
      <c r="D189" s="91"/>
      <c r="E189" s="91">
        <v>60732</v>
      </c>
      <c r="F189" s="91">
        <v>228676</v>
      </c>
      <c r="G189" s="91">
        <v>5130</v>
      </c>
      <c r="H189" s="91">
        <v>2496</v>
      </c>
      <c r="I189" s="91">
        <v>195</v>
      </c>
      <c r="J189" s="91">
        <v>10</v>
      </c>
      <c r="K189" s="91">
        <v>297239</v>
      </c>
    </row>
    <row r="190" spans="2:11" ht="23.1" customHeight="1" x14ac:dyDescent="0.3">
      <c r="C190" s="88" t="s">
        <v>477</v>
      </c>
      <c r="D190" s="91"/>
      <c r="E190" s="91">
        <v>50376</v>
      </c>
      <c r="F190" s="91">
        <v>276065</v>
      </c>
      <c r="G190" s="91">
        <v>12517</v>
      </c>
      <c r="H190" s="91">
        <v>7716</v>
      </c>
      <c r="I190" s="91">
        <v>630</v>
      </c>
      <c r="J190" s="91">
        <v>13</v>
      </c>
      <c r="K190" s="91">
        <v>347317</v>
      </c>
    </row>
    <row r="191" spans="2:11" ht="23.1" customHeight="1" x14ac:dyDescent="0.3">
      <c r="C191" s="88" t="s">
        <v>479</v>
      </c>
      <c r="D191" s="91"/>
      <c r="E191" s="91">
        <v>48718</v>
      </c>
      <c r="F191" s="91">
        <v>211142</v>
      </c>
      <c r="G191" s="91">
        <v>25072</v>
      </c>
      <c r="H191" s="91">
        <v>27934</v>
      </c>
      <c r="I191" s="91">
        <v>4143</v>
      </c>
      <c r="J191" s="91">
        <v>67</v>
      </c>
      <c r="K191" s="91">
        <v>317076</v>
      </c>
    </row>
    <row r="192" spans="2:11" ht="23.1" customHeight="1" x14ac:dyDescent="0.3">
      <c r="C192" s="88" t="s">
        <v>481</v>
      </c>
      <c r="D192" s="91"/>
      <c r="E192" s="91">
        <v>27360</v>
      </c>
      <c r="F192" s="91">
        <v>68823</v>
      </c>
      <c r="G192" s="91">
        <v>12997</v>
      </c>
      <c r="H192" s="91">
        <v>26866</v>
      </c>
      <c r="I192" s="91">
        <v>16620</v>
      </c>
      <c r="J192" s="91">
        <v>3183</v>
      </c>
      <c r="K192" s="91">
        <v>155849</v>
      </c>
    </row>
    <row r="193" spans="2:11" ht="23.1" customHeight="1" x14ac:dyDescent="0.3">
      <c r="C193" s="88" t="s">
        <v>114</v>
      </c>
      <c r="D193" s="91">
        <v>0</v>
      </c>
      <c r="E193" s="91"/>
      <c r="F193" s="91"/>
      <c r="G193" s="91"/>
      <c r="H193" s="91"/>
      <c r="I193" s="91"/>
      <c r="J193" s="91"/>
      <c r="K193" s="91">
        <v>0</v>
      </c>
    </row>
    <row r="194" spans="2:11" ht="23.1" customHeight="1" x14ac:dyDescent="0.3">
      <c r="B194" s="88" t="s">
        <v>476</v>
      </c>
      <c r="C194" s="88" t="s">
        <v>471</v>
      </c>
      <c r="D194" s="91"/>
      <c r="E194" s="91"/>
      <c r="F194" s="91"/>
      <c r="G194" s="91">
        <v>-15430236.798809433</v>
      </c>
      <c r="H194" s="91">
        <v>-382820791.0151841</v>
      </c>
      <c r="I194" s="91">
        <v>-1108127363.994204</v>
      </c>
      <c r="J194" s="91">
        <v>-820700151.48605812</v>
      </c>
      <c r="K194" s="91">
        <v>-2327078543.2942557</v>
      </c>
    </row>
    <row r="195" spans="2:11" ht="23.1" customHeight="1" x14ac:dyDescent="0.3">
      <c r="C195" s="88" t="s">
        <v>472</v>
      </c>
      <c r="D195" s="91"/>
      <c r="E195" s="91"/>
      <c r="F195" s="91">
        <v>-75028412.618085667</v>
      </c>
      <c r="G195" s="91">
        <v>-89602562.429615021</v>
      </c>
      <c r="H195" s="91">
        <v>-82625519.127855197</v>
      </c>
      <c r="I195" s="91">
        <v>-28279361.653199971</v>
      </c>
      <c r="J195" s="91">
        <v>185914.64689999999</v>
      </c>
      <c r="K195" s="91">
        <v>-275349941.18185586</v>
      </c>
    </row>
    <row r="196" spans="2:11" ht="23.1" customHeight="1" x14ac:dyDescent="0.3">
      <c r="C196" s="88" t="s">
        <v>474</v>
      </c>
      <c r="D196" s="91"/>
      <c r="E196" s="91"/>
      <c r="F196" s="91">
        <v>-107059748.31563646</v>
      </c>
      <c r="G196" s="91">
        <v>-16475292.279899977</v>
      </c>
      <c r="H196" s="91">
        <v>-2243358.4886000063</v>
      </c>
      <c r="I196" s="91">
        <v>-9997849.0212999992</v>
      </c>
      <c r="J196" s="91">
        <v>1421.4333999999999</v>
      </c>
      <c r="K196" s="91">
        <v>-135774826.67203644</v>
      </c>
    </row>
    <row r="197" spans="2:11" ht="23.1" customHeight="1" x14ac:dyDescent="0.3">
      <c r="C197" s="88" t="s">
        <v>475</v>
      </c>
      <c r="D197" s="91"/>
      <c r="E197" s="91">
        <v>-6807380757.818265</v>
      </c>
      <c r="F197" s="91">
        <v>-297766846.91869122</v>
      </c>
      <c r="G197" s="91">
        <v>-21696714.01897053</v>
      </c>
      <c r="H197" s="91">
        <v>-54491809.844399981</v>
      </c>
      <c r="I197" s="91">
        <v>-22931083.372100003</v>
      </c>
      <c r="J197" s="91">
        <v>-4476753.4000000004</v>
      </c>
      <c r="K197" s="91">
        <v>-7208743965.372427</v>
      </c>
    </row>
    <row r="198" spans="2:11" ht="23.1" customHeight="1" x14ac:dyDescent="0.3">
      <c r="C198" s="88" t="s">
        <v>477</v>
      </c>
      <c r="D198" s="91"/>
      <c r="E198" s="91">
        <v>-294809544.79054123</v>
      </c>
      <c r="F198" s="91">
        <v>-452645547.85263407</v>
      </c>
      <c r="G198" s="91">
        <v>-40554324.904511362</v>
      </c>
      <c r="H198" s="91">
        <v>-28313079.614959251</v>
      </c>
      <c r="I198" s="91">
        <v>-15741579.062599991</v>
      </c>
      <c r="J198" s="91">
        <v>-367843.3</v>
      </c>
      <c r="K198" s="91">
        <v>-832431919.5252459</v>
      </c>
    </row>
    <row r="199" spans="2:11" ht="23.1" customHeight="1" x14ac:dyDescent="0.3">
      <c r="C199" s="88" t="s">
        <v>479</v>
      </c>
      <c r="D199" s="91"/>
      <c r="E199" s="91">
        <v>-998396147.33923805</v>
      </c>
      <c r="F199" s="91">
        <v>-1269990328.9245141</v>
      </c>
      <c r="G199" s="91">
        <v>-131009123.15731865</v>
      </c>
      <c r="H199" s="91">
        <v>-525341883.93227541</v>
      </c>
      <c r="I199" s="91">
        <v>-218726943.69386858</v>
      </c>
      <c r="J199" s="91">
        <v>-32236449.492000006</v>
      </c>
      <c r="K199" s="91">
        <v>-3175700876.5392146</v>
      </c>
    </row>
    <row r="200" spans="2:11" ht="23.1" customHeight="1" x14ac:dyDescent="0.3">
      <c r="C200" s="88" t="s">
        <v>481</v>
      </c>
      <c r="D200" s="91"/>
      <c r="E200" s="91">
        <v>-17259068722.273449</v>
      </c>
      <c r="F200" s="91">
        <v>-5317419327.117445</v>
      </c>
      <c r="G200" s="91">
        <v>-1965540820.3720937</v>
      </c>
      <c r="H200" s="91">
        <v>-2813658482.996244</v>
      </c>
      <c r="I200" s="91">
        <v>2304168413.2896934</v>
      </c>
      <c r="J200" s="91">
        <v>-1743922705.5119569</v>
      </c>
      <c r="K200" s="91">
        <v>-26795441644.981491</v>
      </c>
    </row>
    <row r="201" spans="2:11" ht="23.1" customHeight="1" x14ac:dyDescent="0.3">
      <c r="C201" s="88" t="s">
        <v>114</v>
      </c>
      <c r="D201" s="91">
        <v>-30593962.470499933</v>
      </c>
      <c r="E201" s="91"/>
      <c r="F201" s="91"/>
      <c r="G201" s="91"/>
      <c r="H201" s="91"/>
      <c r="I201" s="91"/>
      <c r="J201" s="91"/>
      <c r="K201" s="91">
        <v>-30593962.470499933</v>
      </c>
    </row>
    <row r="202" spans="2:11" ht="23.1" customHeight="1" x14ac:dyDescent="0.3">
      <c r="B202" s="88" t="s">
        <v>478</v>
      </c>
      <c r="C202" s="88" t="s">
        <v>471</v>
      </c>
      <c r="D202" s="91"/>
      <c r="E202" s="91"/>
      <c r="F202" s="91"/>
      <c r="G202" s="91">
        <v>47490946.622299984</v>
      </c>
      <c r="H202" s="91">
        <v>627655384.83889997</v>
      </c>
      <c r="I202" s="91">
        <v>1513706476.2354984</v>
      </c>
      <c r="J202" s="91">
        <v>28856806325.465591</v>
      </c>
      <c r="K202" s="91">
        <v>31045659133.162289</v>
      </c>
    </row>
    <row r="203" spans="2:11" ht="23.1" customHeight="1" x14ac:dyDescent="0.3">
      <c r="C203" s="88" t="s">
        <v>472</v>
      </c>
      <c r="D203" s="91"/>
      <c r="E203" s="91"/>
      <c r="F203" s="91">
        <v>136481850.85980001</v>
      </c>
      <c r="G203" s="91">
        <v>106499565.78709985</v>
      </c>
      <c r="H203" s="91">
        <v>45049556.080299981</v>
      </c>
      <c r="I203" s="91">
        <v>43576902.302899994</v>
      </c>
      <c r="J203" s="91">
        <v>4235933.4669000003</v>
      </c>
      <c r="K203" s="91">
        <v>335843808.49699986</v>
      </c>
    </row>
    <row r="204" spans="2:11" ht="23.1" customHeight="1" x14ac:dyDescent="0.3">
      <c r="C204" s="88" t="s">
        <v>474</v>
      </c>
      <c r="D204" s="91"/>
      <c r="E204" s="91"/>
      <c r="F204" s="91">
        <v>702736302.3606993</v>
      </c>
      <c r="G204" s="91">
        <v>23729394.300799999</v>
      </c>
      <c r="H204" s="91">
        <v>10228235.735299999</v>
      </c>
      <c r="I204" s="91">
        <v>5591205.6509999996</v>
      </c>
      <c r="J204" s="91">
        <v>0</v>
      </c>
      <c r="K204" s="91">
        <v>742285138.04779923</v>
      </c>
    </row>
    <row r="205" spans="2:11" ht="23.1" customHeight="1" x14ac:dyDescent="0.3">
      <c r="C205" s="88" t="s">
        <v>475</v>
      </c>
      <c r="D205" s="91"/>
      <c r="E205" s="91">
        <v>39857997067.790009</v>
      </c>
      <c r="F205" s="91">
        <v>763407315.86489713</v>
      </c>
      <c r="G205" s="91">
        <v>15210713.669099988</v>
      </c>
      <c r="H205" s="91">
        <v>7390598.8425000012</v>
      </c>
      <c r="I205" s="91">
        <v>16498271.408599999</v>
      </c>
      <c r="J205" s="91">
        <v>21158050</v>
      </c>
      <c r="K205" s="91">
        <v>40681662017.575104</v>
      </c>
    </row>
    <row r="206" spans="2:11" ht="23.1" customHeight="1" x14ac:dyDescent="0.3">
      <c r="C206" s="88" t="s">
        <v>477</v>
      </c>
      <c r="D206" s="91"/>
      <c r="E206" s="91">
        <v>3403525869.7638927</v>
      </c>
      <c r="F206" s="91">
        <v>532231719.81279767</v>
      </c>
      <c r="G206" s="91">
        <v>29612628.550499987</v>
      </c>
      <c r="H206" s="91">
        <v>81004542.31840007</v>
      </c>
      <c r="I206" s="91">
        <v>22611489.343499999</v>
      </c>
      <c r="J206" s="91">
        <v>4128400</v>
      </c>
      <c r="K206" s="91">
        <v>4073114649.7890902</v>
      </c>
    </row>
    <row r="207" spans="2:11" ht="23.1" customHeight="1" x14ac:dyDescent="0.3">
      <c r="C207" s="88" t="s">
        <v>479</v>
      </c>
      <c r="D207" s="91"/>
      <c r="E207" s="91">
        <v>2096438517.0991013</v>
      </c>
      <c r="F207" s="91">
        <v>773313632.24140084</v>
      </c>
      <c r="G207" s="91">
        <v>74908195.219699919</v>
      </c>
      <c r="H207" s="91">
        <v>351517789.3326</v>
      </c>
      <c r="I207" s="91">
        <v>287009232.17000008</v>
      </c>
      <c r="J207" s="91">
        <v>49797413.087200001</v>
      </c>
      <c r="K207" s="91">
        <v>3632984779.1500025</v>
      </c>
    </row>
    <row r="208" spans="2:11" ht="23.1" customHeight="1" x14ac:dyDescent="0.3">
      <c r="C208" s="88" t="s">
        <v>481</v>
      </c>
      <c r="D208" s="91"/>
      <c r="E208" s="91">
        <v>617464613408.85107</v>
      </c>
      <c r="F208" s="91">
        <v>14898444654.987707</v>
      </c>
      <c r="G208" s="91">
        <v>17653179406.97298</v>
      </c>
      <c r="H208" s="91">
        <v>8371797551.5027924</v>
      </c>
      <c r="I208" s="91">
        <v>34358008933.797802</v>
      </c>
      <c r="J208" s="91">
        <v>76851355996.900864</v>
      </c>
      <c r="K208" s="91">
        <v>769597399953.01331</v>
      </c>
    </row>
    <row r="209" spans="2:11" ht="23.1" customHeight="1" x14ac:dyDescent="0.3">
      <c r="C209" s="88" t="s">
        <v>114</v>
      </c>
      <c r="D209" s="91">
        <v>12076815.7706</v>
      </c>
      <c r="E209" s="91"/>
      <c r="F209" s="91"/>
      <c r="G209" s="91"/>
      <c r="H209" s="91"/>
      <c r="I209" s="91"/>
      <c r="J209" s="91"/>
      <c r="K209" s="91">
        <v>12076815.7706</v>
      </c>
    </row>
    <row r="210" spans="2:11" ht="23.1" customHeight="1" x14ac:dyDescent="0.3">
      <c r="B210" s="88" t="s">
        <v>480</v>
      </c>
      <c r="C210" s="88" t="s">
        <v>471</v>
      </c>
      <c r="D210" s="91"/>
      <c r="E210" s="91"/>
      <c r="F210" s="91"/>
      <c r="G210" s="91">
        <v>1797</v>
      </c>
      <c r="H210" s="91">
        <v>16992</v>
      </c>
      <c r="I210" s="91">
        <v>5864</v>
      </c>
      <c r="J210" s="91">
        <v>512</v>
      </c>
      <c r="K210" s="91">
        <v>25165</v>
      </c>
    </row>
    <row r="211" spans="2:11" ht="23.1" customHeight="1" x14ac:dyDescent="0.3">
      <c r="C211" s="88" t="s">
        <v>472</v>
      </c>
      <c r="D211" s="91"/>
      <c r="E211" s="91"/>
      <c r="F211" s="91">
        <v>9440</v>
      </c>
      <c r="G211" s="91">
        <v>13381</v>
      </c>
      <c r="H211" s="91">
        <v>5036</v>
      </c>
      <c r="I211" s="91">
        <v>308</v>
      </c>
      <c r="J211" s="91">
        <v>9</v>
      </c>
      <c r="K211" s="91">
        <v>28174</v>
      </c>
    </row>
    <row r="212" spans="2:11" ht="23.1" customHeight="1" x14ac:dyDescent="0.3">
      <c r="C212" s="88" t="s">
        <v>474</v>
      </c>
      <c r="D212" s="91"/>
      <c r="E212" s="91"/>
      <c r="F212" s="91">
        <v>27652</v>
      </c>
      <c r="G212" s="91">
        <v>3286</v>
      </c>
      <c r="H212" s="91">
        <v>1432</v>
      </c>
      <c r="I212" s="91">
        <v>121</v>
      </c>
      <c r="J212" s="91">
        <v>2</v>
      </c>
      <c r="K212" s="91">
        <v>32493</v>
      </c>
    </row>
    <row r="213" spans="2:11" ht="23.1" customHeight="1" x14ac:dyDescent="0.3">
      <c r="C213" s="88" t="s">
        <v>475</v>
      </c>
      <c r="D213" s="91"/>
      <c r="E213" s="91">
        <v>50003</v>
      </c>
      <c r="F213" s="91">
        <v>129739</v>
      </c>
      <c r="G213" s="91">
        <v>2245</v>
      </c>
      <c r="H213" s="91">
        <v>1178</v>
      </c>
      <c r="I213" s="91">
        <v>98</v>
      </c>
      <c r="J213" s="91">
        <v>9</v>
      </c>
      <c r="K213" s="91">
        <v>183272</v>
      </c>
    </row>
    <row r="214" spans="2:11" ht="23.1" customHeight="1" x14ac:dyDescent="0.3">
      <c r="C214" s="88" t="s">
        <v>477</v>
      </c>
      <c r="D214" s="91"/>
      <c r="E214" s="91">
        <v>23154</v>
      </c>
      <c r="F214" s="91">
        <v>113579</v>
      </c>
      <c r="G214" s="91">
        <v>5095</v>
      </c>
      <c r="H214" s="91">
        <v>3306</v>
      </c>
      <c r="I214" s="91">
        <v>296</v>
      </c>
      <c r="J214" s="91">
        <v>12</v>
      </c>
      <c r="K214" s="91">
        <v>145442</v>
      </c>
    </row>
    <row r="215" spans="2:11" ht="23.1" customHeight="1" x14ac:dyDescent="0.3">
      <c r="C215" s="88" t="s">
        <v>479</v>
      </c>
      <c r="D215" s="91"/>
      <c r="E215" s="91">
        <v>20918</v>
      </c>
      <c r="F215" s="91">
        <v>76704</v>
      </c>
      <c r="G215" s="91">
        <v>9899</v>
      </c>
      <c r="H215" s="91">
        <v>11677</v>
      </c>
      <c r="I215" s="91">
        <v>1797</v>
      </c>
      <c r="J215" s="91">
        <v>34</v>
      </c>
      <c r="K215" s="91">
        <v>121029</v>
      </c>
    </row>
    <row r="216" spans="2:11" ht="23.1" customHeight="1" x14ac:dyDescent="0.3">
      <c r="C216" s="88" t="s">
        <v>481</v>
      </c>
      <c r="D216" s="91"/>
      <c r="E216" s="91">
        <v>16812</v>
      </c>
      <c r="F216" s="91">
        <v>27941</v>
      </c>
      <c r="G216" s="91">
        <v>5406</v>
      </c>
      <c r="H216" s="91">
        <v>11334</v>
      </c>
      <c r="I216" s="91">
        <v>7464</v>
      </c>
      <c r="J216" s="91">
        <v>1455</v>
      </c>
      <c r="K216" s="91">
        <v>70412</v>
      </c>
    </row>
    <row r="217" spans="2:11" ht="23.1" customHeight="1" x14ac:dyDescent="0.3">
      <c r="C217" s="88" t="s">
        <v>114</v>
      </c>
      <c r="D217" s="91">
        <v>710</v>
      </c>
      <c r="E217" s="91"/>
      <c r="F217" s="91"/>
      <c r="G217" s="91"/>
      <c r="H217" s="91"/>
      <c r="I217" s="91"/>
      <c r="J217" s="91"/>
      <c r="K217" s="91">
        <v>710</v>
      </c>
    </row>
    <row r="218" spans="2:11" ht="23.1" customHeight="1" x14ac:dyDescent="0.3">
      <c r="B218" s="88" t="s">
        <v>171</v>
      </c>
      <c r="D218" s="91">
        <v>1079</v>
      </c>
      <c r="E218" s="91">
        <v>187186</v>
      </c>
      <c r="F218" s="91">
        <v>858806</v>
      </c>
      <c r="G218" s="91">
        <v>97390</v>
      </c>
      <c r="H218" s="91">
        <v>123565</v>
      </c>
      <c r="I218" s="91">
        <v>37802</v>
      </c>
      <c r="J218" s="91">
        <v>4360</v>
      </c>
      <c r="K218" s="91">
        <v>1310188</v>
      </c>
    </row>
    <row r="219" spans="2:11" ht="23.1" customHeight="1" x14ac:dyDescent="0.3">
      <c r="B219" s="88" t="s">
        <v>172</v>
      </c>
      <c r="D219" s="91">
        <v>0</v>
      </c>
      <c r="E219" s="91">
        <v>0</v>
      </c>
      <c r="F219" s="91">
        <v>8648943314.3746185</v>
      </c>
      <c r="G219" s="91">
        <v>6916458791.9578924</v>
      </c>
      <c r="H219" s="91">
        <v>26584283138.861752</v>
      </c>
      <c r="I219" s="91">
        <v>48770335845.220093</v>
      </c>
      <c r="J219" s="91">
        <v>113222411620.47765</v>
      </c>
      <c r="K219" s="91">
        <v>204142432710.89203</v>
      </c>
    </row>
    <row r="220" spans="2:11" ht="23.1" customHeight="1" x14ac:dyDescent="0.3">
      <c r="B220" s="88" t="s">
        <v>489</v>
      </c>
      <c r="D220" s="91">
        <v>-1034677462.8795998</v>
      </c>
      <c r="E220" s="91">
        <v>-1732341763122.2061</v>
      </c>
      <c r="F220" s="91">
        <v>-480056216223.43085</v>
      </c>
      <c r="G220" s="91">
        <v>-142671026097.16019</v>
      </c>
      <c r="H220" s="91">
        <v>-310979906567.18738</v>
      </c>
      <c r="I220" s="91">
        <v>-578952735694.57996</v>
      </c>
      <c r="J220" s="91">
        <v>-941312413191.44751</v>
      </c>
      <c r="K220" s="91">
        <v>-4187348738358.8911</v>
      </c>
    </row>
    <row r="221" spans="2:11" ht="23.1" customHeight="1" x14ac:dyDescent="0.3">
      <c r="B221" s="88" t="s">
        <v>373</v>
      </c>
      <c r="D221" s="91">
        <v>0</v>
      </c>
      <c r="E221" s="91">
        <v>187186</v>
      </c>
      <c r="F221" s="91">
        <v>858806</v>
      </c>
      <c r="G221" s="91">
        <v>97390</v>
      </c>
      <c r="H221" s="91">
        <v>123565</v>
      </c>
      <c r="I221" s="91">
        <v>37802</v>
      </c>
      <c r="J221" s="91">
        <v>4360</v>
      </c>
      <c r="K221" s="91">
        <v>1309109</v>
      </c>
    </row>
    <row r="222" spans="2:11" ht="23.1" customHeight="1" x14ac:dyDescent="0.3">
      <c r="B222" s="88" t="s">
        <v>490</v>
      </c>
      <c r="D222" s="91">
        <v>-30593962.470499933</v>
      </c>
      <c r="E222" s="91">
        <v>-25359655172.221493</v>
      </c>
      <c r="F222" s="91">
        <v>-7519910211.7470064</v>
      </c>
      <c r="G222" s="91">
        <v>-2280309073.9612188</v>
      </c>
      <c r="H222" s="91">
        <v>-3889494925.0195179</v>
      </c>
      <c r="I222" s="91">
        <v>900364232.49242067</v>
      </c>
      <c r="J222" s="91">
        <v>-2601516567.109715</v>
      </c>
      <c r="K222" s="91">
        <v>-40781115680.037025</v>
      </c>
    </row>
    <row r="223" spans="2:11" ht="23.1" customHeight="1" x14ac:dyDescent="0.3">
      <c r="B223" s="88" t="s">
        <v>491</v>
      </c>
      <c r="D223" s="91">
        <v>12076815.7706</v>
      </c>
      <c r="E223" s="91">
        <v>662822574863.50403</v>
      </c>
      <c r="F223" s="91">
        <v>17806615476.1273</v>
      </c>
      <c r="G223" s="91">
        <v>17950630851.122478</v>
      </c>
      <c r="H223" s="91">
        <v>9494643658.6507912</v>
      </c>
      <c r="I223" s="91">
        <v>36247002510.909302</v>
      </c>
      <c r="J223" s="91">
        <v>105787482118.92056</v>
      </c>
      <c r="K223" s="91">
        <v>850121026295.00525</v>
      </c>
    </row>
    <row r="224" spans="2:11" ht="23.1" customHeight="1" x14ac:dyDescent="0.3">
      <c r="B224" s="88" t="s">
        <v>492</v>
      </c>
      <c r="D224" s="91">
        <v>710</v>
      </c>
      <c r="E224" s="91">
        <v>110887</v>
      </c>
      <c r="F224" s="91">
        <v>385055</v>
      </c>
      <c r="G224" s="91">
        <v>41109</v>
      </c>
      <c r="H224" s="91">
        <v>50955</v>
      </c>
      <c r="I224" s="91">
        <v>15948</v>
      </c>
      <c r="J224" s="91">
        <v>2033</v>
      </c>
      <c r="K224" s="91">
        <v>606697</v>
      </c>
    </row>
  </sheetData>
  <mergeCells count="18">
    <mergeCell ref="U7:AC7"/>
    <mergeCell ref="U8:U9"/>
    <mergeCell ref="V8:AC8"/>
    <mergeCell ref="U21:AC21"/>
    <mergeCell ref="U22:U23"/>
    <mergeCell ref="V22:AC22"/>
    <mergeCell ref="U35:AC35"/>
    <mergeCell ref="U36:U37"/>
    <mergeCell ref="V36:AC36"/>
    <mergeCell ref="U49:AC49"/>
    <mergeCell ref="U50:U51"/>
    <mergeCell ref="V50:AC50"/>
    <mergeCell ref="U63:AC63"/>
    <mergeCell ref="U64:U65"/>
    <mergeCell ref="V64:AC64"/>
    <mergeCell ref="U77:AC77"/>
    <mergeCell ref="U78:U79"/>
    <mergeCell ref="V78:AC78"/>
  </mergeCells>
  <pageMargins left="0.7" right="0.7" top="0.75" bottom="0.75" header="0.3" footer="0.3"/>
  <pageSetup paperSize="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1"/>
  <sheetViews>
    <sheetView zoomScale="25" zoomScaleNormal="25" workbookViewId="0">
      <selection activeCell="AP52" sqref="AP52"/>
    </sheetView>
  </sheetViews>
  <sheetFormatPr defaultRowHeight="14.4" x14ac:dyDescent="0.3"/>
  <cols>
    <col min="1" max="1" width="20.88671875" bestFit="1" customWidth="1"/>
    <col min="2" max="3" width="13.88671875" bestFit="1" customWidth="1"/>
    <col min="4" max="4" width="18.6640625" bestFit="1" customWidth="1"/>
    <col min="5" max="5" width="19.88671875" bestFit="1" customWidth="1"/>
    <col min="6" max="6" width="14.33203125" bestFit="1" customWidth="1"/>
    <col min="7" max="7" width="15.88671875" bestFit="1" customWidth="1"/>
    <col min="8" max="9" width="15.5546875" bestFit="1" customWidth="1"/>
    <col min="14" max="14" width="50.109375" customWidth="1"/>
    <col min="15" max="22" width="13.33203125" customWidth="1"/>
    <col min="26" max="26" width="57.109375" customWidth="1"/>
    <col min="27" max="27" width="9.33203125" bestFit="1" customWidth="1"/>
    <col min="28" max="30" width="12.33203125" customWidth="1"/>
    <col min="31" max="31" width="0.109375" customWidth="1"/>
    <col min="32" max="35" width="12.33203125" customWidth="1"/>
    <col min="38" max="38" width="57.109375" customWidth="1"/>
    <col min="39" max="42" width="12.33203125" customWidth="1"/>
    <col min="43" max="43" width="0.5546875" customWidth="1"/>
    <col min="44" max="47" width="12.33203125" customWidth="1"/>
    <col min="48" max="48" width="18.5546875" bestFit="1" customWidth="1"/>
    <col min="49" max="49" width="12.5546875" bestFit="1" customWidth="1"/>
  </cols>
  <sheetData>
    <row r="1" spans="1:47" ht="15" x14ac:dyDescent="0.25">
      <c r="A1" s="336" t="s">
        <v>495</v>
      </c>
      <c r="B1" s="336" t="s">
        <v>283</v>
      </c>
      <c r="C1" s="336"/>
      <c r="D1" s="336"/>
      <c r="E1" s="336"/>
      <c r="F1" s="336"/>
      <c r="G1" s="336"/>
      <c r="H1" s="336"/>
      <c r="I1" s="336"/>
    </row>
    <row r="2" spans="1:47" ht="15" x14ac:dyDescent="0.25">
      <c r="A2" s="336" t="s">
        <v>496</v>
      </c>
      <c r="B2" s="336" t="s">
        <v>283</v>
      </c>
      <c r="C2" s="336"/>
      <c r="D2" s="336"/>
      <c r="E2" s="336"/>
      <c r="F2" s="336"/>
      <c r="G2" s="336"/>
      <c r="H2" s="336"/>
      <c r="I2" s="336"/>
      <c r="N2" s="84"/>
    </row>
    <row r="3" spans="1:47" ht="21.75" customHeight="1" x14ac:dyDescent="0.25">
      <c r="A3" t="s">
        <v>70</v>
      </c>
      <c r="B3" s="64">
        <v>1</v>
      </c>
      <c r="N3" s="523" t="s">
        <v>497</v>
      </c>
      <c r="O3" s="523"/>
      <c r="P3" s="523"/>
      <c r="Q3" s="523"/>
      <c r="R3" s="523"/>
      <c r="S3" s="523"/>
      <c r="T3" s="523"/>
      <c r="U3" s="523"/>
      <c r="V3" s="523"/>
      <c r="Z3" s="523" t="s">
        <v>498</v>
      </c>
      <c r="AA3" s="523"/>
      <c r="AB3" s="523"/>
      <c r="AC3" s="523"/>
      <c r="AD3" s="523"/>
      <c r="AE3" s="523"/>
      <c r="AF3" s="523"/>
      <c r="AG3" s="523"/>
      <c r="AH3" s="523"/>
      <c r="AI3" s="523"/>
      <c r="AL3" s="523" t="s">
        <v>499</v>
      </c>
      <c r="AM3" s="523"/>
      <c r="AN3" s="523"/>
      <c r="AO3" s="523"/>
      <c r="AP3" s="523"/>
      <c r="AQ3" s="523"/>
      <c r="AR3" s="523"/>
      <c r="AS3" s="523"/>
      <c r="AT3" s="523"/>
      <c r="AU3" s="523"/>
    </row>
    <row r="4" spans="1:47" ht="29.25" customHeight="1" x14ac:dyDescent="0.25">
      <c r="A4" t="s">
        <v>88</v>
      </c>
      <c r="B4" t="s">
        <v>181</v>
      </c>
      <c r="N4" s="163"/>
      <c r="O4" s="337" t="str">
        <f>MID(B10,3,99)</f>
        <v>indep 1-4</v>
      </c>
      <c r="P4" s="337" t="str">
        <f t="shared" ref="P4:U4" si="0">MID(C10,3,99)</f>
        <v>indep 5-49</v>
      </c>
      <c r="Q4" s="337" t="str">
        <f t="shared" si="0"/>
        <v>indep 50-249</v>
      </c>
      <c r="R4" s="337" t="str">
        <f t="shared" si="0"/>
        <v>indep 250+</v>
      </c>
      <c r="S4" s="337" t="str">
        <f t="shared" si="0"/>
        <v>group simple</v>
      </c>
      <c r="T4" s="337" t="str">
        <f t="shared" si="0"/>
        <v>group medium</v>
      </c>
      <c r="U4" s="337" t="str">
        <f t="shared" si="0"/>
        <v>group complex</v>
      </c>
      <c r="V4" s="337" t="str">
        <f>MID(I10,7,99)</f>
        <v>Total</v>
      </c>
      <c r="Z4" s="163"/>
      <c r="AA4" s="338" t="str">
        <f>MID(B10,3,99)</f>
        <v>indep 1-4</v>
      </c>
      <c r="AB4" s="338" t="str">
        <f t="shared" ref="AB4:AD4" si="1">MID(C10,3,99)</f>
        <v>indep 5-49</v>
      </c>
      <c r="AC4" s="338" t="str">
        <f t="shared" si="1"/>
        <v>indep 50-249</v>
      </c>
      <c r="AD4" s="338" t="str">
        <f t="shared" si="1"/>
        <v>indep 250+</v>
      </c>
      <c r="AE4" s="338"/>
      <c r="AF4" s="338" t="str">
        <f>MID(F10,3,99)</f>
        <v>group simple</v>
      </c>
      <c r="AG4" s="338" t="str">
        <f t="shared" ref="AG4:AH4" si="2">MID(G10,3,99)</f>
        <v>group medium</v>
      </c>
      <c r="AH4" s="338" t="str">
        <f t="shared" si="2"/>
        <v>group complex</v>
      </c>
      <c r="AI4" s="338" t="str">
        <f>MID(I10,7,99)</f>
        <v>Total</v>
      </c>
      <c r="AL4" s="163"/>
      <c r="AM4" s="338" t="str">
        <f>AA4</f>
        <v>indep 1-4</v>
      </c>
      <c r="AN4" s="338" t="str">
        <f t="shared" ref="AN4:AU4" si="3">AB4</f>
        <v>indep 5-49</v>
      </c>
      <c r="AO4" s="338" t="str">
        <f t="shared" si="3"/>
        <v>indep 50-249</v>
      </c>
      <c r="AP4" s="338" t="str">
        <f t="shared" si="3"/>
        <v>indep 250+</v>
      </c>
      <c r="AQ4" s="338">
        <f t="shared" si="3"/>
        <v>0</v>
      </c>
      <c r="AR4" s="338" t="str">
        <f t="shared" si="3"/>
        <v>group simple</v>
      </c>
      <c r="AS4" s="338" t="str">
        <f t="shared" si="3"/>
        <v>group medium</v>
      </c>
      <c r="AT4" s="338" t="str">
        <f t="shared" si="3"/>
        <v>group complex</v>
      </c>
      <c r="AU4" s="338" t="str">
        <f t="shared" si="3"/>
        <v>Total</v>
      </c>
    </row>
    <row r="5" spans="1:47" ht="18" customHeight="1" x14ac:dyDescent="0.25">
      <c r="A5" t="s">
        <v>71</v>
      </c>
      <c r="B5" t="s">
        <v>69</v>
      </c>
      <c r="N5" s="73" t="s">
        <v>500</v>
      </c>
      <c r="O5" s="166">
        <f t="shared" ref="O5:V5" si="4">B24/B23</f>
        <v>574.05971166263203</v>
      </c>
      <c r="P5" s="166">
        <f t="shared" si="4"/>
        <v>4334.3268557245337</v>
      </c>
      <c r="Q5" s="166">
        <f t="shared" si="4"/>
        <v>92658.401080652897</v>
      </c>
      <c r="R5" s="166">
        <f t="shared" si="4"/>
        <v>486302.07605437149</v>
      </c>
      <c r="S5" s="166">
        <f t="shared" si="4"/>
        <v>-20045.520217521665</v>
      </c>
      <c r="T5" s="166">
        <f t="shared" si="4"/>
        <v>-161780.07069227088</v>
      </c>
      <c r="U5" s="166">
        <f t="shared" si="4"/>
        <v>-1589075.694676043</v>
      </c>
      <c r="V5" s="166">
        <f t="shared" si="4"/>
        <v>-71033.764576541449</v>
      </c>
      <c r="Z5" s="73" t="str">
        <f t="shared" ref="Z5:AD9" si="5">N13</f>
        <v>delta tangible assets 1 year average</v>
      </c>
      <c r="AA5" s="166">
        <f t="shared" si="5"/>
        <v>574.05971166263203</v>
      </c>
      <c r="AB5" s="166">
        <f t="shared" si="5"/>
        <v>6242.2303593944935</v>
      </c>
      <c r="AC5" s="166">
        <f t="shared" si="5"/>
        <v>92658.401080652897</v>
      </c>
      <c r="AD5" s="166">
        <f t="shared" si="5"/>
        <v>486302.07605437149</v>
      </c>
      <c r="AE5" s="339"/>
      <c r="AF5" s="166">
        <f t="shared" ref="AF5:AI9" si="6">S13</f>
        <v>-13417.696954119125</v>
      </c>
      <c r="AG5" s="166">
        <f t="shared" si="6"/>
        <v>-166436.61743061445</v>
      </c>
      <c r="AH5" s="166">
        <f>U13</f>
        <v>-2533490.9930877928</v>
      </c>
      <c r="AI5" s="166">
        <f t="shared" si="6"/>
        <v>-107916.83003674225</v>
      </c>
      <c r="AL5" s="73" t="str">
        <f>N5</f>
        <v>delta tangible assets 1 year average</v>
      </c>
      <c r="AM5" s="166">
        <f t="shared" ref="AM5:AP9" si="7">O5</f>
        <v>574.05971166263203</v>
      </c>
      <c r="AN5" s="166">
        <f t="shared" si="7"/>
        <v>4334.3268557245337</v>
      </c>
      <c r="AO5" s="166">
        <f t="shared" si="7"/>
        <v>92658.401080652897</v>
      </c>
      <c r="AP5" s="166">
        <f t="shared" si="7"/>
        <v>486302.07605437149</v>
      </c>
      <c r="AQ5" s="339"/>
      <c r="AR5" s="166">
        <f t="shared" ref="AR5:AU9" si="8">S5</f>
        <v>-20045.520217521665</v>
      </c>
      <c r="AS5" s="166">
        <f t="shared" si="8"/>
        <v>-161780.07069227088</v>
      </c>
      <c r="AT5" s="166">
        <f t="shared" si="8"/>
        <v>-1589075.694676043</v>
      </c>
      <c r="AU5" s="166">
        <f t="shared" si="8"/>
        <v>-71033.764576541449</v>
      </c>
    </row>
    <row r="6" spans="1:47" ht="18" customHeight="1" x14ac:dyDescent="0.3">
      <c r="A6" t="s">
        <v>79</v>
      </c>
      <c r="B6" s="64">
        <v>0</v>
      </c>
      <c r="N6" s="70" t="s">
        <v>501</v>
      </c>
      <c r="O6" s="340">
        <f t="shared" ref="O6:V7" si="9">B24</f>
        <v>452685692.7660901</v>
      </c>
      <c r="P6" s="340">
        <f t="shared" si="9"/>
        <v>746245389.07694864</v>
      </c>
      <c r="Q6" s="340">
        <f t="shared" si="9"/>
        <v>960219010.39880598</v>
      </c>
      <c r="R6" s="340">
        <f t="shared" si="9"/>
        <v>406062233.50540018</v>
      </c>
      <c r="S6" s="340">
        <f t="shared" si="9"/>
        <v>-2243274122.0226321</v>
      </c>
      <c r="T6" s="340">
        <f t="shared" si="9"/>
        <v>-9519624699.7452946</v>
      </c>
      <c r="U6" s="340">
        <f t="shared" si="9"/>
        <v>-75339667760.285873</v>
      </c>
      <c r="V6" s="340">
        <f t="shared" si="9"/>
        <v>-84537354256.306549</v>
      </c>
      <c r="Z6" s="70" t="str">
        <f t="shared" si="5"/>
        <v>delta tangible assets 1 year (Bn£)</v>
      </c>
      <c r="AA6" s="340">
        <f t="shared" si="5"/>
        <v>452685692.7660901</v>
      </c>
      <c r="AB6" s="340">
        <f t="shared" si="5"/>
        <v>1074724800.9769499</v>
      </c>
      <c r="AC6" s="340">
        <f t="shared" si="5"/>
        <v>960219010.39880598</v>
      </c>
      <c r="AD6" s="340">
        <f t="shared" si="5"/>
        <v>406062233.50540018</v>
      </c>
      <c r="AE6" s="340"/>
      <c r="AF6" s="340">
        <f t="shared" si="6"/>
        <v>-1501520795.3476548</v>
      </c>
      <c r="AG6" s="340">
        <f t="shared" si="6"/>
        <v>-9792464823.1476326</v>
      </c>
      <c r="AH6" s="340">
        <f t="shared" si="6"/>
        <v>-120026669288.52727</v>
      </c>
      <c r="AI6" s="340">
        <f t="shared" si="6"/>
        <v>-128426963169.37531</v>
      </c>
      <c r="AL6" s="70" t="str">
        <f>N6</f>
        <v>delta tangible assets 1 year (Bn£)</v>
      </c>
      <c r="AM6" s="340">
        <f t="shared" si="7"/>
        <v>452685692.7660901</v>
      </c>
      <c r="AN6" s="340">
        <f t="shared" si="7"/>
        <v>746245389.07694864</v>
      </c>
      <c r="AO6" s="340">
        <f t="shared" si="7"/>
        <v>960219010.39880598</v>
      </c>
      <c r="AP6" s="340">
        <f t="shared" si="7"/>
        <v>406062233.50540018</v>
      </c>
      <c r="AQ6" s="340"/>
      <c r="AR6" s="340">
        <f t="shared" si="8"/>
        <v>-2243274122.0226321</v>
      </c>
      <c r="AS6" s="340">
        <f t="shared" si="8"/>
        <v>-9519624699.7452946</v>
      </c>
      <c r="AT6" s="340">
        <f t="shared" si="8"/>
        <v>-75339667760.285873</v>
      </c>
      <c r="AU6" s="340">
        <f t="shared" si="8"/>
        <v>-84537354256.306549</v>
      </c>
    </row>
    <row r="7" spans="1:47" ht="18" customHeight="1" x14ac:dyDescent="0.3">
      <c r="A7" t="s">
        <v>72</v>
      </c>
      <c r="B7" s="64">
        <v>0</v>
      </c>
      <c r="N7" s="73" t="s">
        <v>502</v>
      </c>
      <c r="O7" s="341">
        <f t="shared" si="9"/>
        <v>26858497902.283421</v>
      </c>
      <c r="P7" s="341">
        <f t="shared" si="9"/>
        <v>19227916581.003815</v>
      </c>
      <c r="Q7" s="341">
        <f t="shared" si="9"/>
        <v>4242705136.0763893</v>
      </c>
      <c r="R7" s="341">
        <f t="shared" si="9"/>
        <v>809207528.57889998</v>
      </c>
      <c r="S7" s="341">
        <f t="shared" si="9"/>
        <v>26340294266.036003</v>
      </c>
      <c r="T7" s="341">
        <f t="shared" si="9"/>
        <v>21576321475.037579</v>
      </c>
      <c r="U7" s="341">
        <f t="shared" si="9"/>
        <v>114263209846.12001</v>
      </c>
      <c r="V7" s="341">
        <f t="shared" si="9"/>
        <v>213318152735.13611</v>
      </c>
      <c r="Z7" s="73" t="str">
        <f t="shared" si="5"/>
        <v>cash (Bn£) with delta tangible assets available</v>
      </c>
      <c r="AA7" s="341">
        <f t="shared" si="5"/>
        <v>26858497902.283421</v>
      </c>
      <c r="AB7" s="341">
        <f t="shared" si="5"/>
        <v>19226010731.003815</v>
      </c>
      <c r="AC7" s="341">
        <f t="shared" si="5"/>
        <v>4242705136.0763893</v>
      </c>
      <c r="AD7" s="341">
        <f t="shared" si="5"/>
        <v>809207528.57889998</v>
      </c>
      <c r="AE7" s="341"/>
      <c r="AF7" s="341">
        <f t="shared" si="6"/>
        <v>26339555252.236</v>
      </c>
      <c r="AG7" s="341">
        <f t="shared" si="6"/>
        <v>21240162444.437584</v>
      </c>
      <c r="AH7" s="341">
        <f t="shared" si="6"/>
        <v>110927584572.27</v>
      </c>
      <c r="AI7" s="341">
        <f t="shared" si="6"/>
        <v>209643723566.88611</v>
      </c>
      <c r="AL7" s="73" t="str">
        <f>N7</f>
        <v>cash (Bn£) with delta tangible assets available</v>
      </c>
      <c r="AM7" s="341">
        <f t="shared" si="7"/>
        <v>26858497902.283421</v>
      </c>
      <c r="AN7" s="341">
        <f t="shared" si="7"/>
        <v>19227916581.003815</v>
      </c>
      <c r="AO7" s="341">
        <f t="shared" si="7"/>
        <v>4242705136.0763893</v>
      </c>
      <c r="AP7" s="341">
        <f t="shared" si="7"/>
        <v>809207528.57889998</v>
      </c>
      <c r="AQ7" s="341"/>
      <c r="AR7" s="341">
        <f t="shared" si="8"/>
        <v>26340294266.036003</v>
      </c>
      <c r="AS7" s="341">
        <f t="shared" si="8"/>
        <v>21576321475.037579</v>
      </c>
      <c r="AT7" s="341">
        <f t="shared" si="8"/>
        <v>114263209846.12001</v>
      </c>
      <c r="AU7" s="341">
        <f t="shared" si="8"/>
        <v>213318152735.13611</v>
      </c>
    </row>
    <row r="8" spans="1:47" ht="18" customHeight="1" x14ac:dyDescent="0.25">
      <c r="N8" s="70" t="s">
        <v>503</v>
      </c>
      <c r="O8" s="274">
        <f t="shared" ref="O8:V8" si="10">B23/B11</f>
        <v>0.82002601807954956</v>
      </c>
      <c r="P8" s="274">
        <f t="shared" si="10"/>
        <v>0.92188370100663952</v>
      </c>
      <c r="Q8" s="274">
        <f t="shared" si="10"/>
        <v>0.95388438880706927</v>
      </c>
      <c r="R8" s="274">
        <f t="shared" si="10"/>
        <v>0.93296089385474856</v>
      </c>
      <c r="S8" s="274">
        <f t="shared" si="10"/>
        <v>0.92768148019198726</v>
      </c>
      <c r="T8" s="274">
        <f t="shared" si="10"/>
        <v>0.87256253985201004</v>
      </c>
      <c r="U8" s="274">
        <f t="shared" si="10"/>
        <v>0.94596859474450812</v>
      </c>
      <c r="V8" s="274">
        <f t="shared" si="10"/>
        <v>0.85107702165485388</v>
      </c>
      <c r="Z8" s="342" t="str">
        <f t="shared" si="5"/>
        <v>% delta tangible assets available</v>
      </c>
      <c r="AA8" s="343">
        <f t="shared" si="5"/>
        <v>1.6854467975575219E-2</v>
      </c>
      <c r="AB8" s="343">
        <f t="shared" si="5"/>
        <v>5.5899521539528298E-2</v>
      </c>
      <c r="AC8" s="343">
        <f t="shared" si="5"/>
        <v>0.22632235321609145</v>
      </c>
      <c r="AD8" s="343">
        <f t="shared" si="5"/>
        <v>0.501802342618477</v>
      </c>
      <c r="AE8" s="274"/>
      <c r="AF8" s="343">
        <f t="shared" si="6"/>
        <v>-5.7006307850250765E-2</v>
      </c>
      <c r="AG8" s="343">
        <f t="shared" si="6"/>
        <v>-0.4610353074635784</v>
      </c>
      <c r="AH8" s="343">
        <f t="shared" si="6"/>
        <v>-1.082027250041933</v>
      </c>
      <c r="AI8" s="343">
        <f t="shared" si="6"/>
        <v>-0.61259627039776898</v>
      </c>
      <c r="AL8" s="342" t="str">
        <f>N8</f>
        <v>% delta tangible assets available</v>
      </c>
      <c r="AM8" s="343">
        <f t="shared" si="7"/>
        <v>0.82002601807954956</v>
      </c>
      <c r="AN8" s="343">
        <f t="shared" si="7"/>
        <v>0.92188370100663952</v>
      </c>
      <c r="AO8" s="343">
        <f t="shared" si="7"/>
        <v>0.95388438880706927</v>
      </c>
      <c r="AP8" s="343">
        <f t="shared" si="7"/>
        <v>0.93296089385474856</v>
      </c>
      <c r="AQ8" s="274"/>
      <c r="AR8" s="343">
        <f t="shared" si="8"/>
        <v>0.92768148019198726</v>
      </c>
      <c r="AS8" s="343">
        <f t="shared" si="8"/>
        <v>0.87256253985201004</v>
      </c>
      <c r="AT8" s="343">
        <f t="shared" si="8"/>
        <v>0.94596859474450812</v>
      </c>
      <c r="AU8" s="343">
        <f t="shared" si="8"/>
        <v>0.85107702165485388</v>
      </c>
    </row>
    <row r="9" spans="1:47" ht="18" customHeight="1" x14ac:dyDescent="0.25">
      <c r="B9" t="s">
        <v>182</v>
      </c>
      <c r="N9" s="344" t="s">
        <v>504</v>
      </c>
      <c r="O9" s="345">
        <f>O6/O7</f>
        <v>1.6854467975575219E-2</v>
      </c>
      <c r="P9" s="345">
        <f t="shared" ref="P9:V9" si="11">P6/P7</f>
        <v>3.8810517298280792E-2</v>
      </c>
      <c r="Q9" s="345">
        <f t="shared" si="11"/>
        <v>0.22632235321609145</v>
      </c>
      <c r="R9" s="345">
        <f t="shared" si="11"/>
        <v>0.501802342618477</v>
      </c>
      <c r="S9" s="345">
        <f t="shared" si="11"/>
        <v>-8.516511240784351E-2</v>
      </c>
      <c r="T9" s="345">
        <f t="shared" si="11"/>
        <v>-0.4412070292315069</v>
      </c>
      <c r="U9" s="345">
        <f t="shared" si="11"/>
        <v>-0.65935192842689205</v>
      </c>
      <c r="V9" s="345">
        <f t="shared" si="11"/>
        <v>-0.39629704819950945</v>
      </c>
      <c r="Z9" s="344" t="str">
        <f t="shared" si="5"/>
        <v>Number of elephants excluded</v>
      </c>
      <c r="AA9" s="166">
        <f t="shared" si="5"/>
        <v>0</v>
      </c>
      <c r="AB9" s="166">
        <f t="shared" si="5"/>
        <v>1</v>
      </c>
      <c r="AC9" s="166">
        <f t="shared" si="5"/>
        <v>0</v>
      </c>
      <c r="AD9" s="166">
        <f t="shared" si="5"/>
        <v>0</v>
      </c>
      <c r="AE9" s="166"/>
      <c r="AF9" s="166">
        <f t="shared" si="6"/>
        <v>3</v>
      </c>
      <c r="AG9" s="166">
        <f t="shared" si="6"/>
        <v>7</v>
      </c>
      <c r="AH9" s="166">
        <f t="shared" si="6"/>
        <v>35</v>
      </c>
      <c r="AI9" s="166">
        <f t="shared" si="6"/>
        <v>46</v>
      </c>
      <c r="AL9" s="344" t="str">
        <f>N9</f>
        <v>% (delta tangible assets)/cash with  delta tanass  available</v>
      </c>
      <c r="AM9" s="275">
        <f t="shared" si="7"/>
        <v>1.6854467975575219E-2</v>
      </c>
      <c r="AN9" s="275">
        <f t="shared" si="7"/>
        <v>3.8810517298280792E-2</v>
      </c>
      <c r="AO9" s="275">
        <f t="shared" si="7"/>
        <v>0.22632235321609145</v>
      </c>
      <c r="AP9" s="275">
        <f t="shared" si="7"/>
        <v>0.501802342618477</v>
      </c>
      <c r="AQ9" s="275"/>
      <c r="AR9" s="275">
        <f t="shared" si="8"/>
        <v>-8.516511240784351E-2</v>
      </c>
      <c r="AS9" s="275">
        <f t="shared" si="8"/>
        <v>-0.4412070292315069</v>
      </c>
      <c r="AT9" s="275">
        <f t="shared" si="8"/>
        <v>-0.65935192842689205</v>
      </c>
      <c r="AU9" s="275">
        <f t="shared" si="8"/>
        <v>-0.39629704819950945</v>
      </c>
    </row>
    <row r="10" spans="1:47" ht="15.75" customHeight="1" x14ac:dyDescent="0.25">
      <c r="A10" t="s">
        <v>101</v>
      </c>
      <c r="B10" t="s">
        <v>276</v>
      </c>
      <c r="C10" t="s">
        <v>185</v>
      </c>
      <c r="D10" t="s">
        <v>186</v>
      </c>
      <c r="E10" t="s">
        <v>187</v>
      </c>
      <c r="F10" t="s">
        <v>143</v>
      </c>
      <c r="G10" t="s">
        <v>153</v>
      </c>
      <c r="H10" t="s">
        <v>161</v>
      </c>
      <c r="I10" t="s">
        <v>136</v>
      </c>
    </row>
    <row r="11" spans="1:47" ht="21.75" customHeight="1" x14ac:dyDescent="0.25">
      <c r="A11" t="s">
        <v>167</v>
      </c>
      <c r="B11" s="66">
        <v>961639</v>
      </c>
      <c r="C11" s="66">
        <v>186760</v>
      </c>
      <c r="D11" s="66">
        <v>10864</v>
      </c>
      <c r="E11" s="66">
        <v>895</v>
      </c>
      <c r="F11" s="66">
        <v>120633</v>
      </c>
      <c r="G11" s="66">
        <v>67437</v>
      </c>
      <c r="H11" s="66">
        <v>50119</v>
      </c>
      <c r="I11" s="66">
        <v>1398347</v>
      </c>
      <c r="N11" s="523" t="s">
        <v>505</v>
      </c>
      <c r="O11" s="523"/>
      <c r="P11" s="523"/>
      <c r="Q11" s="523"/>
      <c r="R11" s="523"/>
      <c r="S11" s="523"/>
      <c r="T11" s="523"/>
      <c r="U11" s="523"/>
      <c r="V11" s="523"/>
      <c r="Z11" s="523" t="s">
        <v>506</v>
      </c>
      <c r="AA11" s="523"/>
      <c r="AB11" s="523"/>
      <c r="AC11" s="523"/>
      <c r="AD11" s="523"/>
      <c r="AE11" s="523"/>
      <c r="AF11" s="523"/>
      <c r="AG11" s="523"/>
      <c r="AH11" s="523"/>
      <c r="AI11" s="523"/>
      <c r="AL11" s="523" t="s">
        <v>507</v>
      </c>
      <c r="AM11" s="523"/>
      <c r="AN11" s="523"/>
      <c r="AO11" s="523"/>
      <c r="AP11" s="523"/>
      <c r="AQ11" s="523"/>
      <c r="AR11" s="523"/>
      <c r="AS11" s="523"/>
      <c r="AT11" s="523"/>
      <c r="AU11" s="523"/>
    </row>
    <row r="12" spans="1:47" ht="29.25" customHeight="1" x14ac:dyDescent="0.25">
      <c r="N12" s="163"/>
      <c r="O12" s="337" t="str">
        <f>MID(B10,3,99)</f>
        <v>indep 1-4</v>
      </c>
      <c r="P12" s="337" t="str">
        <f t="shared" ref="P12:U12" si="12">MID(C10,3,99)</f>
        <v>indep 5-49</v>
      </c>
      <c r="Q12" s="337" t="str">
        <f t="shared" si="12"/>
        <v>indep 50-249</v>
      </c>
      <c r="R12" s="337" t="str">
        <f t="shared" si="12"/>
        <v>indep 250+</v>
      </c>
      <c r="S12" s="337" t="str">
        <f t="shared" si="12"/>
        <v>group simple</v>
      </c>
      <c r="T12" s="337" t="str">
        <f t="shared" si="12"/>
        <v>group medium</v>
      </c>
      <c r="U12" s="337" t="str">
        <f t="shared" si="12"/>
        <v>group complex</v>
      </c>
      <c r="V12" s="337" t="str">
        <f>MID(I10,7,99)</f>
        <v>Total</v>
      </c>
      <c r="Z12" s="163"/>
      <c r="AA12" s="338" t="str">
        <f>MID(B10,3,99)</f>
        <v>indep 1-4</v>
      </c>
      <c r="AB12" s="338" t="str">
        <f t="shared" ref="AB12:AD12" si="13">MID(C10,3,99)</f>
        <v>indep 5-49</v>
      </c>
      <c r="AC12" s="338" t="str">
        <f t="shared" si="13"/>
        <v>indep 50-249</v>
      </c>
      <c r="AD12" s="338" t="str">
        <f t="shared" si="13"/>
        <v>indep 250+</v>
      </c>
      <c r="AE12" s="338"/>
      <c r="AF12" s="338" t="str">
        <f>MID(F10,3,99)</f>
        <v>group simple</v>
      </c>
      <c r="AG12" s="338" t="str">
        <f t="shared" ref="AG12:AH12" si="14">MID(G10,3,99)</f>
        <v>group medium</v>
      </c>
      <c r="AH12" s="338" t="str">
        <f t="shared" si="14"/>
        <v>group complex</v>
      </c>
      <c r="AI12" s="338" t="str">
        <f>MID(I10,7,99)</f>
        <v>Total</v>
      </c>
      <c r="AL12" s="163"/>
      <c r="AM12" s="338" t="str">
        <f>AA12</f>
        <v>indep 1-4</v>
      </c>
      <c r="AN12" s="338" t="str">
        <f t="shared" ref="AN12:AU12" si="15">AB12</f>
        <v>indep 5-49</v>
      </c>
      <c r="AO12" s="338" t="str">
        <f t="shared" si="15"/>
        <v>indep 50-249</v>
      </c>
      <c r="AP12" s="338" t="str">
        <f t="shared" si="15"/>
        <v>indep 250+</v>
      </c>
      <c r="AQ12" s="338">
        <f t="shared" si="15"/>
        <v>0</v>
      </c>
      <c r="AR12" s="338" t="str">
        <f t="shared" si="15"/>
        <v>group simple</v>
      </c>
      <c r="AS12" s="338" t="str">
        <f t="shared" si="15"/>
        <v>group medium</v>
      </c>
      <c r="AT12" s="338" t="str">
        <f t="shared" si="15"/>
        <v>group complex</v>
      </c>
      <c r="AU12" s="338" t="str">
        <f t="shared" si="15"/>
        <v>Total</v>
      </c>
    </row>
    <row r="13" spans="1:47" ht="18" customHeight="1" x14ac:dyDescent="0.25">
      <c r="A13" t="s">
        <v>508</v>
      </c>
      <c r="B13" t="s">
        <v>283</v>
      </c>
      <c r="J13" s="336"/>
      <c r="K13" s="336"/>
      <c r="N13" s="73" t="s">
        <v>500</v>
      </c>
      <c r="O13" s="166">
        <f t="shared" ref="O13:V13" si="16">B54/B53</f>
        <v>574.05971166263203</v>
      </c>
      <c r="P13" s="166">
        <f t="shared" si="16"/>
        <v>6242.2303593944935</v>
      </c>
      <c r="Q13" s="166">
        <f t="shared" si="16"/>
        <v>92658.401080652897</v>
      </c>
      <c r="R13" s="166">
        <f t="shared" si="16"/>
        <v>486302.07605437149</v>
      </c>
      <c r="S13" s="166">
        <f t="shared" si="16"/>
        <v>-13417.696954119125</v>
      </c>
      <c r="T13" s="166">
        <f t="shared" si="16"/>
        <v>-166436.61743061445</v>
      </c>
      <c r="U13" s="166">
        <f>H54/H53</f>
        <v>-2533490.9930877928</v>
      </c>
      <c r="V13" s="166">
        <f t="shared" si="16"/>
        <v>-107916.83003674225</v>
      </c>
      <c r="Z13" s="73" t="str">
        <f t="shared" ref="Z13:AD17" si="17">N29</f>
        <v>delta tangible assets 1 year average</v>
      </c>
      <c r="AA13" s="166">
        <f t="shared" si="17"/>
        <v>-229.16854071156169</v>
      </c>
      <c r="AB13" s="166">
        <f t="shared" si="17"/>
        <v>6099.0455012779266</v>
      </c>
      <c r="AC13" s="166">
        <f t="shared" si="17"/>
        <v>-55331.28046294245</v>
      </c>
      <c r="AD13" s="166">
        <f t="shared" si="17"/>
        <v>211919.69381270881</v>
      </c>
      <c r="AE13" s="339"/>
      <c r="AF13" s="166">
        <f t="shared" ref="AF13:AI17" si="18">S29</f>
        <v>-17262.584935596733</v>
      </c>
      <c r="AG13" s="166">
        <f t="shared" si="18"/>
        <v>-62385.499015717251</v>
      </c>
      <c r="AH13" s="166">
        <f>U29</f>
        <v>-1029145.9839535701</v>
      </c>
      <c r="AI13" s="166">
        <f t="shared" si="18"/>
        <v>-35605.134215459831</v>
      </c>
      <c r="AL13" s="73" t="str">
        <f t="shared" ref="AL13:AP17" si="19">N21</f>
        <v>delta tangible assets 1 year average</v>
      </c>
      <c r="AM13" s="166">
        <f t="shared" si="19"/>
        <v>-229.16854071156271</v>
      </c>
      <c r="AN13" s="166">
        <f t="shared" si="19"/>
        <v>6099.0455012779266</v>
      </c>
      <c r="AO13" s="166">
        <f t="shared" si="19"/>
        <v>-55331.28046294245</v>
      </c>
      <c r="AP13" s="166">
        <f t="shared" si="19"/>
        <v>211919.69381270881</v>
      </c>
      <c r="AQ13" s="339"/>
      <c r="AR13" s="166">
        <f t="shared" ref="AR13:AU17" si="20">S21</f>
        <v>-15444.952480845099</v>
      </c>
      <c r="AS13" s="166">
        <f t="shared" si="20"/>
        <v>-144568.04122096754</v>
      </c>
      <c r="AT13" s="166">
        <f t="shared" si="20"/>
        <v>-820411.24831493606</v>
      </c>
      <c r="AU13" s="166">
        <f t="shared" si="20"/>
        <v>-32363.032726288504</v>
      </c>
    </row>
    <row r="14" spans="1:47" ht="18" customHeight="1" x14ac:dyDescent="0.3">
      <c r="A14" t="s">
        <v>464</v>
      </c>
      <c r="B14" t="s">
        <v>486</v>
      </c>
      <c r="J14" s="336"/>
      <c r="K14" s="336"/>
      <c r="N14" s="70" t="s">
        <v>501</v>
      </c>
      <c r="O14" s="340">
        <f t="shared" ref="O14:V15" si="21">B54</f>
        <v>452685692.7660901</v>
      </c>
      <c r="P14" s="340">
        <f t="shared" si="21"/>
        <v>1074724800.9769499</v>
      </c>
      <c r="Q14" s="340">
        <f t="shared" si="21"/>
        <v>960219010.39880598</v>
      </c>
      <c r="R14" s="340">
        <f t="shared" si="21"/>
        <v>406062233.50540018</v>
      </c>
      <c r="S14" s="340">
        <f t="shared" si="21"/>
        <v>-1501520795.3476548</v>
      </c>
      <c r="T14" s="340">
        <f t="shared" si="21"/>
        <v>-9792464823.1476326</v>
      </c>
      <c r="U14" s="340">
        <f t="shared" si="21"/>
        <v>-120026669288.52727</v>
      </c>
      <c r="V14" s="340">
        <f t="shared" si="21"/>
        <v>-128426963169.37531</v>
      </c>
      <c r="Z14" s="70" t="str">
        <f t="shared" si="17"/>
        <v>delta tangible assets 1 year (Bn£)</v>
      </c>
      <c r="AA14" s="340">
        <f t="shared" si="17"/>
        <v>-226209745.68243471</v>
      </c>
      <c r="AB14" s="340">
        <f t="shared" si="17"/>
        <v>1010130014.9671515</v>
      </c>
      <c r="AC14" s="340">
        <f t="shared" si="17"/>
        <v>-511205700.19712532</v>
      </c>
      <c r="AD14" s="340">
        <f t="shared" si="17"/>
        <v>165085441.48010015</v>
      </c>
      <c r="AE14" s="340"/>
      <c r="AF14" s="340">
        <f t="shared" si="18"/>
        <v>-2005791531.4217913</v>
      </c>
      <c r="AG14" s="340">
        <f t="shared" si="18"/>
        <v>-3527276114.3486533</v>
      </c>
      <c r="AH14" s="340">
        <f t="shared" si="18"/>
        <v>-43975407894.336052</v>
      </c>
      <c r="AI14" s="340">
        <f t="shared" si="18"/>
        <v>-49070675529.538803</v>
      </c>
      <c r="AL14" s="70" t="str">
        <f t="shared" si="19"/>
        <v>delta tangible assets 1 year (Bn£)</v>
      </c>
      <c r="AM14" s="340">
        <f t="shared" si="19"/>
        <v>-226209745.68243572</v>
      </c>
      <c r="AN14" s="340">
        <f t="shared" si="19"/>
        <v>1010130014.9671515</v>
      </c>
      <c r="AO14" s="340">
        <f t="shared" si="19"/>
        <v>-511205700.19712532</v>
      </c>
      <c r="AP14" s="340">
        <f t="shared" si="19"/>
        <v>165085441.48010015</v>
      </c>
      <c r="AQ14" s="340"/>
      <c r="AR14" s="340">
        <f t="shared" si="20"/>
        <v>-1794641698.464277</v>
      </c>
      <c r="AS14" s="340">
        <f t="shared" si="20"/>
        <v>-8174744458.8808298</v>
      </c>
      <c r="AT14" s="340">
        <f t="shared" si="20"/>
        <v>-35071760454.215202</v>
      </c>
      <c r="AU14" s="340">
        <f t="shared" si="20"/>
        <v>-44603346600.992615</v>
      </c>
    </row>
    <row r="15" spans="1:47" ht="18" customHeight="1" x14ac:dyDescent="0.3">
      <c r="A15" t="s">
        <v>70</v>
      </c>
      <c r="B15" s="64">
        <v>1</v>
      </c>
      <c r="J15" s="336"/>
      <c r="K15" s="336"/>
      <c r="N15" s="73" t="s">
        <v>502</v>
      </c>
      <c r="O15" s="341">
        <f t="shared" si="21"/>
        <v>26858497902.283421</v>
      </c>
      <c r="P15" s="341">
        <f t="shared" si="21"/>
        <v>19226010731.003815</v>
      </c>
      <c r="Q15" s="341">
        <f t="shared" si="21"/>
        <v>4242705136.0763893</v>
      </c>
      <c r="R15" s="341">
        <f t="shared" si="21"/>
        <v>809207528.57889998</v>
      </c>
      <c r="S15" s="341">
        <f t="shared" si="21"/>
        <v>26339555252.236</v>
      </c>
      <c r="T15" s="341">
        <f t="shared" si="21"/>
        <v>21240162444.437584</v>
      </c>
      <c r="U15" s="341">
        <f t="shared" si="21"/>
        <v>110927584572.27</v>
      </c>
      <c r="V15" s="341">
        <f t="shared" si="21"/>
        <v>209643723566.88611</v>
      </c>
      <c r="Z15" s="73" t="str">
        <f t="shared" si="17"/>
        <v>cash (Bn£) with delta tangible assets available</v>
      </c>
      <c r="AA15" s="341">
        <f t="shared" si="17"/>
        <v>31435450195.859776</v>
      </c>
      <c r="AB15" s="341">
        <f t="shared" si="17"/>
        <v>19016119209.97916</v>
      </c>
      <c r="AC15" s="341">
        <f t="shared" si="17"/>
        <v>4565235056.7668991</v>
      </c>
      <c r="AD15" s="341">
        <f t="shared" si="17"/>
        <v>1399359397.5580001</v>
      </c>
      <c r="AE15" s="341"/>
      <c r="AF15" s="341">
        <f t="shared" si="18"/>
        <v>25937076469.271442</v>
      </c>
      <c r="AG15" s="341">
        <f t="shared" si="18"/>
        <v>18856005831.279297</v>
      </c>
      <c r="AH15" s="341">
        <f t="shared" si="18"/>
        <v>107248812642.79056</v>
      </c>
      <c r="AI15" s="341">
        <f t="shared" si="18"/>
        <v>208458058803.50513</v>
      </c>
      <c r="AL15" s="73" t="str">
        <f t="shared" si="19"/>
        <v>cash (Bn£) with delta tangible assets available</v>
      </c>
      <c r="AM15" s="341">
        <f t="shared" si="19"/>
        <v>31435450195.859776</v>
      </c>
      <c r="AN15" s="341">
        <f t="shared" si="19"/>
        <v>19016119209.97916</v>
      </c>
      <c r="AO15" s="341">
        <f t="shared" si="19"/>
        <v>4565235056.7668991</v>
      </c>
      <c r="AP15" s="341">
        <f t="shared" si="19"/>
        <v>1399359397.5580001</v>
      </c>
      <c r="AQ15" s="341"/>
      <c r="AR15" s="341">
        <f t="shared" si="20"/>
        <v>25949974903.271442</v>
      </c>
      <c r="AS15" s="341">
        <f t="shared" si="20"/>
        <v>20743266917.279301</v>
      </c>
      <c r="AT15" s="341">
        <f t="shared" si="20"/>
        <v>114571515623.39059</v>
      </c>
      <c r="AU15" s="341">
        <f t="shared" si="20"/>
        <v>217680921304.10516</v>
      </c>
    </row>
    <row r="16" spans="1:47" ht="18" customHeight="1" x14ac:dyDescent="0.25">
      <c r="A16" t="s">
        <v>88</v>
      </c>
      <c r="B16" t="s">
        <v>181</v>
      </c>
      <c r="J16" s="336"/>
      <c r="K16" s="336"/>
      <c r="N16" s="70" t="s">
        <v>503</v>
      </c>
      <c r="O16" s="274">
        <f>O14/O15</f>
        <v>1.6854467975575219E-2</v>
      </c>
      <c r="P16" s="274">
        <f t="shared" ref="P16:V16" si="22">P14/P15</f>
        <v>5.5899521539528298E-2</v>
      </c>
      <c r="Q16" s="274">
        <f t="shared" si="22"/>
        <v>0.22632235321609145</v>
      </c>
      <c r="R16" s="274">
        <f t="shared" si="22"/>
        <v>0.501802342618477</v>
      </c>
      <c r="S16" s="274">
        <f t="shared" si="22"/>
        <v>-5.7006307850250765E-2</v>
      </c>
      <c r="T16" s="274">
        <f t="shared" si="22"/>
        <v>-0.4610353074635784</v>
      </c>
      <c r="U16" s="274">
        <f t="shared" si="22"/>
        <v>-1.082027250041933</v>
      </c>
      <c r="V16" s="274">
        <f t="shared" si="22"/>
        <v>-0.61259627039776898</v>
      </c>
      <c r="Z16" s="342" t="str">
        <f t="shared" si="17"/>
        <v>% delta tangible assets available</v>
      </c>
      <c r="AA16" s="343">
        <f t="shared" si="17"/>
        <v>-7.1960078278830502E-3</v>
      </c>
      <c r="AB16" s="343">
        <f t="shared" si="17"/>
        <v>5.3119671990542731E-2</v>
      </c>
      <c r="AC16" s="343">
        <f t="shared" si="17"/>
        <v>-0.1119779581643626</v>
      </c>
      <c r="AD16" s="343">
        <f t="shared" si="17"/>
        <v>0.11797215337831592</v>
      </c>
      <c r="AE16" s="274"/>
      <c r="AF16" s="343">
        <f t="shared" si="18"/>
        <v>-7.7332984455596693E-2</v>
      </c>
      <c r="AG16" s="343">
        <f t="shared" si="18"/>
        <v>-0.187063800568911</v>
      </c>
      <c r="AH16" s="343">
        <f t="shared" si="18"/>
        <v>-0.41003165266550062</v>
      </c>
      <c r="AI16" s="343">
        <f t="shared" si="18"/>
        <v>-0.23539831374805886</v>
      </c>
      <c r="AL16" s="342" t="str">
        <f t="shared" si="19"/>
        <v>% delta tangible assets available</v>
      </c>
      <c r="AM16" s="343">
        <f t="shared" si="19"/>
        <v>0.84178510575517607</v>
      </c>
      <c r="AN16" s="343">
        <f t="shared" si="19"/>
        <v>0.93892117123501229</v>
      </c>
      <c r="AO16" s="343">
        <f t="shared" si="19"/>
        <v>0.95999584372402325</v>
      </c>
      <c r="AP16" s="343">
        <f t="shared" si="19"/>
        <v>0.96410891089108908</v>
      </c>
      <c r="AQ16" s="274"/>
      <c r="AR16" s="343">
        <f t="shared" si="20"/>
        <v>0.94676118308482038</v>
      </c>
      <c r="AS16" s="343">
        <f t="shared" si="20"/>
        <v>0.93953642934285952</v>
      </c>
      <c r="AT16" s="343">
        <f t="shared" si="20"/>
        <v>0.97046538024971618</v>
      </c>
      <c r="AU16" s="343">
        <f t="shared" si="20"/>
        <v>0.86876814636354127</v>
      </c>
    </row>
    <row r="17" spans="1:48" ht="18" customHeight="1" x14ac:dyDescent="0.25">
      <c r="A17" t="s">
        <v>71</v>
      </c>
      <c r="B17" t="s">
        <v>69</v>
      </c>
      <c r="J17" s="336"/>
      <c r="K17" s="336"/>
      <c r="N17" s="344" t="s">
        <v>509</v>
      </c>
      <c r="O17" s="166">
        <f t="shared" ref="O17:V17" si="23">B23-B53</f>
        <v>0</v>
      </c>
      <c r="P17" s="166">
        <f t="shared" si="23"/>
        <v>1</v>
      </c>
      <c r="Q17" s="166">
        <f t="shared" si="23"/>
        <v>0</v>
      </c>
      <c r="R17" s="166">
        <f t="shared" si="23"/>
        <v>0</v>
      </c>
      <c r="S17" s="166">
        <f t="shared" si="23"/>
        <v>3</v>
      </c>
      <c r="T17" s="166">
        <f t="shared" si="23"/>
        <v>7</v>
      </c>
      <c r="U17" s="166">
        <f t="shared" si="23"/>
        <v>35</v>
      </c>
      <c r="V17" s="166">
        <f t="shared" si="23"/>
        <v>46</v>
      </c>
      <c r="Z17" s="344" t="str">
        <f t="shared" si="17"/>
        <v>Number of elephants excluded</v>
      </c>
      <c r="AA17" s="166">
        <f t="shared" si="17"/>
        <v>0</v>
      </c>
      <c r="AB17" s="166">
        <f t="shared" si="17"/>
        <v>0</v>
      </c>
      <c r="AC17" s="166">
        <f t="shared" si="17"/>
        <v>0</v>
      </c>
      <c r="AD17" s="166">
        <f t="shared" si="17"/>
        <v>0</v>
      </c>
      <c r="AE17" s="166"/>
      <c r="AF17" s="166">
        <f t="shared" si="18"/>
        <v>3</v>
      </c>
      <c r="AG17" s="166">
        <f t="shared" si="18"/>
        <v>6</v>
      </c>
      <c r="AH17" s="166">
        <f t="shared" si="18"/>
        <v>19</v>
      </c>
      <c r="AI17" s="166">
        <f t="shared" si="18"/>
        <v>28</v>
      </c>
      <c r="AL17" s="344" t="str">
        <f t="shared" si="19"/>
        <v>% (delta tangible assets)/cash with  delta tanass  available</v>
      </c>
      <c r="AM17" s="275">
        <f t="shared" si="19"/>
        <v>-7.1960078278830823E-3</v>
      </c>
      <c r="AN17" s="275">
        <f t="shared" si="19"/>
        <v>5.3119671990542731E-2</v>
      </c>
      <c r="AO17" s="275">
        <f t="shared" si="19"/>
        <v>-0.1119779581643626</v>
      </c>
      <c r="AP17" s="275">
        <f t="shared" si="19"/>
        <v>0.11797215337831592</v>
      </c>
      <c r="AQ17" s="275"/>
      <c r="AR17" s="275">
        <f t="shared" si="20"/>
        <v>-6.9157743125140031E-2</v>
      </c>
      <c r="AS17" s="275">
        <f t="shared" si="20"/>
        <v>-0.39409146550928315</v>
      </c>
      <c r="AT17" s="275">
        <f t="shared" si="20"/>
        <v>-0.30611238983256545</v>
      </c>
      <c r="AU17" s="275">
        <f t="shared" si="20"/>
        <v>-0.20490241558046665</v>
      </c>
    </row>
    <row r="18" spans="1:48" ht="15.75" customHeight="1" x14ac:dyDescent="0.25">
      <c r="A18" t="s">
        <v>79</v>
      </c>
      <c r="B18" s="64">
        <v>0</v>
      </c>
      <c r="J18" s="336"/>
      <c r="K18" s="336"/>
    </row>
    <row r="19" spans="1:48" ht="21.75" customHeight="1" x14ac:dyDescent="0.25">
      <c r="A19" t="s">
        <v>72</v>
      </c>
      <c r="B19" s="64">
        <v>0</v>
      </c>
      <c r="J19" s="336"/>
      <c r="K19" s="336"/>
      <c r="N19" s="523" t="s">
        <v>510</v>
      </c>
      <c r="O19" s="523"/>
      <c r="P19" s="523"/>
      <c r="Q19" s="523"/>
      <c r="R19" s="523"/>
      <c r="S19" s="523"/>
      <c r="T19" s="523"/>
      <c r="U19" s="523"/>
      <c r="V19" s="523"/>
      <c r="Z19" s="523" t="s">
        <v>511</v>
      </c>
      <c r="AA19" s="523"/>
      <c r="AB19" s="523"/>
      <c r="AC19" s="523"/>
      <c r="AD19" s="523"/>
      <c r="AE19" s="523"/>
      <c r="AF19" s="523"/>
      <c r="AG19" s="523"/>
      <c r="AH19" s="523"/>
      <c r="AI19" s="523"/>
      <c r="AL19" s="523" t="s">
        <v>512</v>
      </c>
      <c r="AM19" s="523"/>
      <c r="AN19" s="523"/>
      <c r="AO19" s="523"/>
      <c r="AP19" s="523"/>
      <c r="AQ19" s="523"/>
      <c r="AR19" s="523"/>
      <c r="AS19" s="523"/>
      <c r="AT19" s="523"/>
      <c r="AU19" s="523"/>
    </row>
    <row r="20" spans="1:48" ht="29.25" customHeight="1" x14ac:dyDescent="0.25">
      <c r="J20" s="336"/>
      <c r="K20" s="336"/>
      <c r="N20" s="163"/>
      <c r="O20" s="337" t="str">
        <f>MID(B10,3,99)</f>
        <v>indep 1-4</v>
      </c>
      <c r="P20" s="337" t="str">
        <f t="shared" ref="P20:U20" si="24">MID(C10,3,99)</f>
        <v>indep 5-49</v>
      </c>
      <c r="Q20" s="337" t="str">
        <f t="shared" si="24"/>
        <v>indep 50-249</v>
      </c>
      <c r="R20" s="337" t="str">
        <f t="shared" si="24"/>
        <v>indep 250+</v>
      </c>
      <c r="S20" s="337" t="str">
        <f t="shared" si="24"/>
        <v>group simple</v>
      </c>
      <c r="T20" s="337" t="str">
        <f t="shared" si="24"/>
        <v>group medium</v>
      </c>
      <c r="U20" s="337" t="str">
        <f t="shared" si="24"/>
        <v>group complex</v>
      </c>
      <c r="V20" s="337" t="str">
        <f>MID(I10,7,99)</f>
        <v>Total</v>
      </c>
      <c r="Z20" s="163"/>
      <c r="AA20" s="338" t="str">
        <f>AA12</f>
        <v>indep 1-4</v>
      </c>
      <c r="AB20" s="338" t="str">
        <f t="shared" ref="AB20:AI20" si="25">AB12</f>
        <v>indep 5-49</v>
      </c>
      <c r="AC20" s="338" t="str">
        <f t="shared" si="25"/>
        <v>indep 50-249</v>
      </c>
      <c r="AD20" s="338" t="str">
        <f t="shared" si="25"/>
        <v>indep 250+</v>
      </c>
      <c r="AE20" s="338"/>
      <c r="AF20" s="338" t="str">
        <f t="shared" si="25"/>
        <v>group simple</v>
      </c>
      <c r="AG20" s="338" t="str">
        <f t="shared" si="25"/>
        <v>group medium</v>
      </c>
      <c r="AH20" s="338" t="str">
        <f t="shared" si="25"/>
        <v>group complex</v>
      </c>
      <c r="AI20" s="338" t="str">
        <f t="shared" si="25"/>
        <v>Total</v>
      </c>
      <c r="AL20" s="163"/>
      <c r="AM20" s="338" t="str">
        <f>AA20</f>
        <v>indep 1-4</v>
      </c>
      <c r="AN20" s="338" t="str">
        <f t="shared" ref="AN20:AU20" si="26">AB20</f>
        <v>indep 5-49</v>
      </c>
      <c r="AO20" s="338" t="str">
        <f t="shared" si="26"/>
        <v>indep 50-249</v>
      </c>
      <c r="AP20" s="338" t="str">
        <f t="shared" si="26"/>
        <v>indep 250+</v>
      </c>
      <c r="AQ20" s="338"/>
      <c r="AR20" s="338" t="str">
        <f t="shared" si="26"/>
        <v>group simple</v>
      </c>
      <c r="AS20" s="338" t="str">
        <f t="shared" si="26"/>
        <v>group medium</v>
      </c>
      <c r="AT20" s="338" t="str">
        <f t="shared" si="26"/>
        <v>group complex</v>
      </c>
      <c r="AU20" s="338" t="str">
        <f t="shared" si="26"/>
        <v>Total</v>
      </c>
    </row>
    <row r="21" spans="1:48" ht="18" customHeight="1" x14ac:dyDescent="0.3">
      <c r="B21" t="s">
        <v>182</v>
      </c>
      <c r="J21" s="336"/>
      <c r="K21" s="336"/>
      <c r="N21" s="73" t="s">
        <v>500</v>
      </c>
      <c r="O21" s="166">
        <f t="shared" ref="O21:V21" si="27">B80/B79</f>
        <v>-229.16854071156271</v>
      </c>
      <c r="P21" s="166">
        <f t="shared" si="27"/>
        <v>6099.0455012779266</v>
      </c>
      <c r="Q21" s="166">
        <f t="shared" si="27"/>
        <v>-55331.28046294245</v>
      </c>
      <c r="R21" s="166">
        <f t="shared" si="27"/>
        <v>211919.69381270881</v>
      </c>
      <c r="S21" s="166">
        <f t="shared" si="27"/>
        <v>-15444.952480845099</v>
      </c>
      <c r="T21" s="166">
        <f t="shared" si="27"/>
        <v>-144568.04122096754</v>
      </c>
      <c r="U21" s="166">
        <f t="shared" si="27"/>
        <v>-820411.24831493606</v>
      </c>
      <c r="V21" s="166">
        <f t="shared" si="27"/>
        <v>-32363.032726288504</v>
      </c>
      <c r="Z21" s="70" t="s">
        <v>513</v>
      </c>
      <c r="AA21" s="340">
        <f>AA6</f>
        <v>452685692.7660901</v>
      </c>
      <c r="AB21" s="340">
        <f>AB6</f>
        <v>1074724800.9769499</v>
      </c>
      <c r="AC21" s="340">
        <f>AC6</f>
        <v>960219010.39880598</v>
      </c>
      <c r="AD21" s="340">
        <f>AD6</f>
        <v>406062233.50540018</v>
      </c>
      <c r="AE21" s="340"/>
      <c r="AF21" s="340">
        <f>AF6</f>
        <v>-1501520795.3476548</v>
      </c>
      <c r="AG21" s="340">
        <f>AG6</f>
        <v>-9792464823.1476326</v>
      </c>
      <c r="AH21" s="340">
        <f>AH6</f>
        <v>-120026669288.52727</v>
      </c>
      <c r="AI21" s="340">
        <f>AI6</f>
        <v>-128426963169.37531</v>
      </c>
      <c r="AL21" s="70" t="s">
        <v>514</v>
      </c>
      <c r="AM21" s="340">
        <f>AM6</f>
        <v>452685692.7660901</v>
      </c>
      <c r="AN21" s="340">
        <f>AN6</f>
        <v>746245389.07694864</v>
      </c>
      <c r="AO21" s="340">
        <f>AO6</f>
        <v>960219010.39880598</v>
      </c>
      <c r="AP21" s="340">
        <f>AP6</f>
        <v>406062233.50540018</v>
      </c>
      <c r="AQ21" s="340"/>
      <c r="AR21" s="340">
        <f>AR6</f>
        <v>-2243274122.0226321</v>
      </c>
      <c r="AS21" s="340">
        <f>AS6</f>
        <v>-9519624699.7452946</v>
      </c>
      <c r="AT21" s="340">
        <f>AT6</f>
        <v>-75339667760.285873</v>
      </c>
      <c r="AU21" s="340">
        <f>AU6</f>
        <v>-84537354256.306549</v>
      </c>
    </row>
    <row r="22" spans="1:48" ht="18" customHeight="1" x14ac:dyDescent="0.3">
      <c r="A22" t="s">
        <v>101</v>
      </c>
      <c r="B22" t="s">
        <v>276</v>
      </c>
      <c r="C22" t="s">
        <v>185</v>
      </c>
      <c r="D22" t="s">
        <v>186</v>
      </c>
      <c r="E22" t="s">
        <v>187</v>
      </c>
      <c r="F22" t="s">
        <v>143</v>
      </c>
      <c r="G22" t="s">
        <v>153</v>
      </c>
      <c r="H22" t="s">
        <v>161</v>
      </c>
      <c r="I22" t="s">
        <v>136</v>
      </c>
      <c r="J22" s="336"/>
      <c r="K22" s="336"/>
      <c r="N22" s="70" t="s">
        <v>501</v>
      </c>
      <c r="O22" s="340">
        <f t="shared" ref="O22:V23" si="28">B80</f>
        <v>-226209745.68243572</v>
      </c>
      <c r="P22" s="340">
        <f t="shared" si="28"/>
        <v>1010130014.9671515</v>
      </c>
      <c r="Q22" s="340">
        <f t="shared" si="28"/>
        <v>-511205700.19712532</v>
      </c>
      <c r="R22" s="340">
        <f t="shared" si="28"/>
        <v>165085441.48010015</v>
      </c>
      <c r="S22" s="340">
        <f t="shared" si="28"/>
        <v>-1794641698.464277</v>
      </c>
      <c r="T22" s="340">
        <f t="shared" si="28"/>
        <v>-8174744458.8808298</v>
      </c>
      <c r="U22" s="340">
        <f t="shared" si="28"/>
        <v>-35071760454.215202</v>
      </c>
      <c r="V22" s="340">
        <f t="shared" si="28"/>
        <v>-44603346600.992615</v>
      </c>
      <c r="Z22" s="73" t="s">
        <v>515</v>
      </c>
      <c r="AA22" s="341">
        <f>AA14</f>
        <v>-226209745.68243471</v>
      </c>
      <c r="AB22" s="341">
        <f>AB14</f>
        <v>1010130014.9671515</v>
      </c>
      <c r="AC22" s="341">
        <f>AC14</f>
        <v>-511205700.19712532</v>
      </c>
      <c r="AD22" s="341">
        <f>AD14</f>
        <v>165085441.48010015</v>
      </c>
      <c r="AE22" s="341"/>
      <c r="AF22" s="341">
        <f>AF14</f>
        <v>-2005791531.4217913</v>
      </c>
      <c r="AG22" s="341">
        <f>AG14</f>
        <v>-3527276114.3486533</v>
      </c>
      <c r="AH22" s="341">
        <f>AH14</f>
        <v>-43975407894.336052</v>
      </c>
      <c r="AI22" s="341">
        <f>AI14</f>
        <v>-49070675529.538803</v>
      </c>
      <c r="AL22" s="73" t="s">
        <v>516</v>
      </c>
      <c r="AM22" s="341">
        <f>AM14</f>
        <v>-226209745.68243572</v>
      </c>
      <c r="AN22" s="341">
        <f>AN14</f>
        <v>1010130014.9671515</v>
      </c>
      <c r="AO22" s="341">
        <f>AO14</f>
        <v>-511205700.19712532</v>
      </c>
      <c r="AP22" s="341">
        <f>AP14</f>
        <v>165085441.48010015</v>
      </c>
      <c r="AQ22" s="341"/>
      <c r="AR22" s="341">
        <f>AR14</f>
        <v>-1794641698.464277</v>
      </c>
      <c r="AS22" s="341">
        <f>AS14</f>
        <v>-8174744458.8808298</v>
      </c>
      <c r="AT22" s="341">
        <f>AT14</f>
        <v>-35071760454.215202</v>
      </c>
      <c r="AU22" s="341">
        <f>AU14</f>
        <v>-44603346600.992615</v>
      </c>
    </row>
    <row r="23" spans="1:48" ht="18" customHeight="1" x14ac:dyDescent="0.3">
      <c r="A23" t="s">
        <v>167</v>
      </c>
      <c r="B23" s="66">
        <v>788569</v>
      </c>
      <c r="C23" s="66">
        <v>172171</v>
      </c>
      <c r="D23" s="66">
        <v>10363</v>
      </c>
      <c r="E23" s="66">
        <v>835</v>
      </c>
      <c r="F23" s="66">
        <v>111909</v>
      </c>
      <c r="G23" s="66">
        <v>58843</v>
      </c>
      <c r="H23" s="66">
        <v>47411</v>
      </c>
      <c r="I23" s="66">
        <v>1190101</v>
      </c>
      <c r="J23" s="336"/>
      <c r="K23" s="336"/>
      <c r="N23" s="73" t="s">
        <v>502</v>
      </c>
      <c r="O23" s="341">
        <f t="shared" si="28"/>
        <v>31435450195.859776</v>
      </c>
      <c r="P23" s="341">
        <f t="shared" si="28"/>
        <v>19016119209.97916</v>
      </c>
      <c r="Q23" s="341">
        <f t="shared" si="28"/>
        <v>4565235056.7668991</v>
      </c>
      <c r="R23" s="341">
        <f t="shared" si="28"/>
        <v>1399359397.5580001</v>
      </c>
      <c r="S23" s="341">
        <f t="shared" si="28"/>
        <v>25949974903.271442</v>
      </c>
      <c r="T23" s="341">
        <f t="shared" si="28"/>
        <v>20743266917.279301</v>
      </c>
      <c r="U23" s="341">
        <f t="shared" si="28"/>
        <v>114571515623.39059</v>
      </c>
      <c r="V23" s="341">
        <f t="shared" si="28"/>
        <v>217680921304.10516</v>
      </c>
      <c r="Z23" s="70" t="s">
        <v>517</v>
      </c>
      <c r="AA23" s="274">
        <f>(AA22-AA21)/ABS(AA21)</f>
        <v>-1.4997059754643514</v>
      </c>
      <c r="AB23" s="274">
        <f t="shared" ref="AB23:AI23" si="29">(AB22-AB21)/ABS(AB21)</f>
        <v>-6.0103559488978241E-2</v>
      </c>
      <c r="AC23" s="274">
        <f t="shared" si="29"/>
        <v>-1.5323844817286081</v>
      </c>
      <c r="AD23" s="274">
        <f t="shared" si="29"/>
        <v>-0.59344793024711395</v>
      </c>
      <c r="AE23" s="274"/>
      <c r="AF23" s="274">
        <f t="shared" si="29"/>
        <v>-0.33583999478167742</v>
      </c>
      <c r="AG23" s="274">
        <f t="shared" si="29"/>
        <v>0.63979690731073091</v>
      </c>
      <c r="AH23" s="274">
        <f t="shared" si="29"/>
        <v>0.63361969339809521</v>
      </c>
      <c r="AI23" s="274">
        <f t="shared" si="29"/>
        <v>0.61790986628857547</v>
      </c>
      <c r="AL23" s="70" t="s">
        <v>518</v>
      </c>
      <c r="AM23" s="274">
        <f>(AM22-AM21)/ABS(AM21)</f>
        <v>-1.4997059754643536</v>
      </c>
      <c r="AN23" s="274">
        <f t="shared" ref="AN23:AU23" si="30">(AN22-AN21)/ABS(AN21)</f>
        <v>0.35361642397095278</v>
      </c>
      <c r="AO23" s="274">
        <f t="shared" si="30"/>
        <v>-1.5323844817286081</v>
      </c>
      <c r="AP23" s="274">
        <f t="shared" si="30"/>
        <v>-0.59344793024711395</v>
      </c>
      <c r="AQ23" s="274"/>
      <c r="AR23" s="274">
        <f t="shared" si="30"/>
        <v>0.1999900142180791</v>
      </c>
      <c r="AS23" s="274">
        <f t="shared" si="30"/>
        <v>0.14127450222911078</v>
      </c>
      <c r="AT23" s="274">
        <f t="shared" si="30"/>
        <v>0.53448480067889637</v>
      </c>
      <c r="AU23" s="274">
        <f t="shared" si="30"/>
        <v>0.47238298390838068</v>
      </c>
    </row>
    <row r="24" spans="1:48" ht="18" customHeight="1" x14ac:dyDescent="0.25">
      <c r="A24" t="s">
        <v>476</v>
      </c>
      <c r="B24" s="66">
        <v>452685692.7660901</v>
      </c>
      <c r="C24" s="66">
        <v>746245389.07694864</v>
      </c>
      <c r="D24" s="66">
        <v>960219010.39880598</v>
      </c>
      <c r="E24" s="66">
        <v>406062233.50540018</v>
      </c>
      <c r="F24" s="66">
        <v>-2243274122.0226321</v>
      </c>
      <c r="G24" s="66">
        <v>-9519624699.7452946</v>
      </c>
      <c r="H24" s="66">
        <v>-75339667760.285873</v>
      </c>
      <c r="I24" s="66">
        <v>-84537354256.306549</v>
      </c>
      <c r="J24" s="336"/>
      <c r="K24" s="336"/>
      <c r="M24" s="84"/>
      <c r="N24" s="70" t="s">
        <v>503</v>
      </c>
      <c r="O24" s="274">
        <f t="shared" ref="O24:V24" si="31">B79/B67</f>
        <v>0.84178510575517607</v>
      </c>
      <c r="P24" s="274">
        <f t="shared" si="31"/>
        <v>0.93892117123501229</v>
      </c>
      <c r="Q24" s="274">
        <f t="shared" si="31"/>
        <v>0.95999584372402325</v>
      </c>
      <c r="R24" s="274">
        <f t="shared" si="31"/>
        <v>0.96410891089108908</v>
      </c>
      <c r="S24" s="274">
        <f t="shared" si="31"/>
        <v>0.94676118308482038</v>
      </c>
      <c r="T24" s="274">
        <f t="shared" si="31"/>
        <v>0.93953642934285952</v>
      </c>
      <c r="U24" s="274">
        <f t="shared" si="31"/>
        <v>0.97046538024971618</v>
      </c>
      <c r="V24" s="274">
        <f t="shared" si="31"/>
        <v>0.86876814636354127</v>
      </c>
      <c r="Z24" s="73" t="s">
        <v>519</v>
      </c>
      <c r="AA24" s="275">
        <f>(AA13-AA5)/ABS(AA5)</f>
        <v>-1.3992068003654667</v>
      </c>
      <c r="AB24" s="275">
        <f t="shared" ref="AB24:AI24" si="32">(AB13-AB5)/ABS(AB5)</f>
        <v>-2.2938092616379507E-2</v>
      </c>
      <c r="AC24" s="275">
        <f t="shared" si="32"/>
        <v>-1.5971534131565714</v>
      </c>
      <c r="AD24" s="275">
        <f t="shared" si="32"/>
        <v>-0.56422210751776658</v>
      </c>
      <c r="AE24" s="275"/>
      <c r="AF24" s="275">
        <f t="shared" si="32"/>
        <v>-0.28655349682027648</v>
      </c>
      <c r="AG24" s="275">
        <f t="shared" si="32"/>
        <v>0.6251696292630734</v>
      </c>
      <c r="AH24" s="275">
        <f t="shared" si="32"/>
        <v>0.59378344475610012</v>
      </c>
      <c r="AI24" s="275">
        <f t="shared" si="32"/>
        <v>0.67006875384184827</v>
      </c>
      <c r="AL24" s="73" t="s">
        <v>520</v>
      </c>
      <c r="AM24" s="275">
        <f>(AM13-AM5)/ABS(AM5)</f>
        <v>-1.3992068003654685</v>
      </c>
      <c r="AN24" s="275">
        <f t="shared" ref="AN24:AU24" si="33">(AN13-AN5)/ABS(AN5)</f>
        <v>0.40714941542137101</v>
      </c>
      <c r="AO24" s="275">
        <f t="shared" si="33"/>
        <v>-1.5971534131565714</v>
      </c>
      <c r="AP24" s="275">
        <f t="shared" si="33"/>
        <v>-0.56422210751776658</v>
      </c>
      <c r="AQ24" s="275"/>
      <c r="AR24" s="275">
        <f t="shared" si="33"/>
        <v>0.22950602861657035</v>
      </c>
      <c r="AS24" s="275">
        <f t="shared" si="33"/>
        <v>0.10639153140217814</v>
      </c>
      <c r="AT24" s="275">
        <f t="shared" si="33"/>
        <v>0.48371795562439257</v>
      </c>
      <c r="AU24" s="275">
        <f t="shared" si="33"/>
        <v>0.5443993019486365</v>
      </c>
    </row>
    <row r="25" spans="1:48" ht="18" customHeight="1" x14ac:dyDescent="0.25">
      <c r="A25" t="s">
        <v>111</v>
      </c>
      <c r="B25" s="66">
        <v>26858497902.283421</v>
      </c>
      <c r="C25" s="66">
        <v>19227916581.003815</v>
      </c>
      <c r="D25" s="66">
        <v>4242705136.0763893</v>
      </c>
      <c r="E25" s="66">
        <v>809207528.57889998</v>
      </c>
      <c r="F25" s="66">
        <v>26340294266.036003</v>
      </c>
      <c r="G25" s="66">
        <v>21576321475.037579</v>
      </c>
      <c r="H25" s="66">
        <v>114263209846.12001</v>
      </c>
      <c r="I25" s="66">
        <v>213318152735.13611</v>
      </c>
      <c r="J25" s="336"/>
      <c r="K25" s="336"/>
      <c r="N25" s="344" t="s">
        <v>504</v>
      </c>
      <c r="O25" s="345">
        <f>O22/O23</f>
        <v>-7.1960078278830823E-3</v>
      </c>
      <c r="P25" s="345">
        <f t="shared" ref="P25:V25" si="34">P22/P23</f>
        <v>5.3119671990542731E-2</v>
      </c>
      <c r="Q25" s="345">
        <f t="shared" si="34"/>
        <v>-0.1119779581643626</v>
      </c>
      <c r="R25" s="345">
        <f t="shared" si="34"/>
        <v>0.11797215337831592</v>
      </c>
      <c r="S25" s="345">
        <f t="shared" si="34"/>
        <v>-6.9157743125140031E-2</v>
      </c>
      <c r="T25" s="345">
        <f t="shared" si="34"/>
        <v>-0.39409146550928315</v>
      </c>
      <c r="U25" s="345">
        <f t="shared" si="34"/>
        <v>-0.30611238983256545</v>
      </c>
      <c r="V25" s="345">
        <f t="shared" si="34"/>
        <v>-0.20490241558046665</v>
      </c>
      <c r="Z25" s="70" t="s">
        <v>521</v>
      </c>
      <c r="AA25" s="274">
        <f>AA8</f>
        <v>1.6854467975575219E-2</v>
      </c>
      <c r="AB25" s="274">
        <f>AB8</f>
        <v>5.5899521539528298E-2</v>
      </c>
      <c r="AC25" s="274">
        <f>AC8</f>
        <v>0.22632235321609145</v>
      </c>
      <c r="AD25" s="274">
        <f>AD8</f>
        <v>0.501802342618477</v>
      </c>
      <c r="AE25" s="274"/>
      <c r="AF25" s="274">
        <f>AF8</f>
        <v>-5.7006307850250765E-2</v>
      </c>
      <c r="AG25" s="274">
        <f>AG8</f>
        <v>-0.4610353074635784</v>
      </c>
      <c r="AH25" s="274">
        <f>AH8</f>
        <v>-1.082027250041933</v>
      </c>
      <c r="AI25" s="274">
        <f>AI8</f>
        <v>-0.61259627039776898</v>
      </c>
      <c r="AL25" s="70" t="s">
        <v>522</v>
      </c>
      <c r="AM25" s="274">
        <f>AM8</f>
        <v>0.82002601807954956</v>
      </c>
      <c r="AN25" s="274">
        <f>AN8</f>
        <v>0.92188370100663952</v>
      </c>
      <c r="AO25" s="274">
        <f>AO8</f>
        <v>0.95388438880706927</v>
      </c>
      <c r="AP25" s="274">
        <f>AP8</f>
        <v>0.93296089385474856</v>
      </c>
      <c r="AQ25" s="274"/>
      <c r="AR25" s="274">
        <f>AR8</f>
        <v>0.92768148019198726</v>
      </c>
      <c r="AS25" s="274">
        <f>AS8</f>
        <v>0.87256253985201004</v>
      </c>
      <c r="AT25" s="274">
        <f>AT8</f>
        <v>0.94596859474450812</v>
      </c>
      <c r="AU25" s="274">
        <f>AU8</f>
        <v>0.85107702165485388</v>
      </c>
    </row>
    <row r="26" spans="1:48" ht="23.25" customHeight="1" x14ac:dyDescent="0.25">
      <c r="A26" s="336"/>
      <c r="B26" s="336"/>
      <c r="C26" s="336"/>
      <c r="D26" s="336"/>
      <c r="E26" s="336"/>
      <c r="F26" s="336"/>
      <c r="G26" s="336"/>
      <c r="H26" s="336"/>
      <c r="I26" s="336"/>
      <c r="J26" s="336"/>
      <c r="K26" s="336"/>
      <c r="Z26" s="73" t="s">
        <v>523</v>
      </c>
      <c r="AA26" s="275">
        <f>AA16</f>
        <v>-7.1960078278830502E-3</v>
      </c>
      <c r="AB26" s="275">
        <f>AB16</f>
        <v>5.3119671990542731E-2</v>
      </c>
      <c r="AC26" s="275">
        <f>AC16</f>
        <v>-0.1119779581643626</v>
      </c>
      <c r="AD26" s="275">
        <f>AD16</f>
        <v>0.11797215337831592</v>
      </c>
      <c r="AE26" s="275"/>
      <c r="AF26" s="275">
        <f>AF16</f>
        <v>-7.7332984455596693E-2</v>
      </c>
      <c r="AG26" s="275">
        <f>AG16</f>
        <v>-0.187063800568911</v>
      </c>
      <c r="AH26" s="275">
        <f>AH16</f>
        <v>-0.41003165266550062</v>
      </c>
      <c r="AI26" s="275">
        <f>AI16</f>
        <v>-0.23539831374805886</v>
      </c>
      <c r="AL26" s="73" t="s">
        <v>524</v>
      </c>
      <c r="AM26" s="275">
        <f>AM16</f>
        <v>0.84178510575517607</v>
      </c>
      <c r="AN26" s="275">
        <f>AN16</f>
        <v>0.93892117123501229</v>
      </c>
      <c r="AO26" s="275">
        <f>AO16</f>
        <v>0.95999584372402325</v>
      </c>
      <c r="AP26" s="275">
        <f>AP16</f>
        <v>0.96410891089108908</v>
      </c>
      <c r="AQ26" s="275"/>
      <c r="AR26" s="275">
        <f>AR16</f>
        <v>0.94676118308482038</v>
      </c>
      <c r="AS26" s="275">
        <f>AS16</f>
        <v>0.93953642934285952</v>
      </c>
      <c r="AT26" s="275">
        <f>AT16</f>
        <v>0.97046538024971618</v>
      </c>
      <c r="AU26" s="275">
        <f>AU16</f>
        <v>0.86876814636354127</v>
      </c>
    </row>
    <row r="27" spans="1:48" ht="15" x14ac:dyDescent="0.25">
      <c r="A27" t="s">
        <v>525</v>
      </c>
      <c r="B27" t="s">
        <v>283</v>
      </c>
      <c r="J27" s="336"/>
      <c r="K27" s="336"/>
      <c r="N27" s="523" t="s">
        <v>526</v>
      </c>
      <c r="O27" s="523"/>
      <c r="P27" s="523"/>
      <c r="Q27" s="523"/>
      <c r="R27" s="523"/>
      <c r="S27" s="523"/>
      <c r="T27" s="523"/>
      <c r="U27" s="523"/>
      <c r="V27" s="523"/>
    </row>
    <row r="28" spans="1:48" x14ac:dyDescent="0.3">
      <c r="A28" t="s">
        <v>508</v>
      </c>
      <c r="B28" t="s">
        <v>283</v>
      </c>
      <c r="J28" s="336"/>
      <c r="K28" s="336"/>
      <c r="N28" s="163"/>
      <c r="O28" s="337" t="str">
        <f>MID(B10,3,99)</f>
        <v>indep 1-4</v>
      </c>
      <c r="P28" s="337" t="str">
        <f t="shared" ref="P28:U28" si="35">MID(C10,3,99)</f>
        <v>indep 5-49</v>
      </c>
      <c r="Q28" s="337" t="str">
        <f t="shared" si="35"/>
        <v>indep 50-249</v>
      </c>
      <c r="R28" s="337" t="str">
        <f t="shared" si="35"/>
        <v>indep 250+</v>
      </c>
      <c r="S28" s="337" t="str">
        <f t="shared" si="35"/>
        <v>group simple</v>
      </c>
      <c r="T28" s="337" t="str">
        <f t="shared" si="35"/>
        <v>group medium</v>
      </c>
      <c r="U28" s="337" t="str">
        <f t="shared" si="35"/>
        <v>group complex</v>
      </c>
      <c r="V28" s="337" t="str">
        <f>MID(I10,7,99)</f>
        <v>Total</v>
      </c>
      <c r="Z28" t="s">
        <v>527</v>
      </c>
      <c r="AL28" t="s">
        <v>528</v>
      </c>
    </row>
    <row r="29" spans="1:48" ht="15" x14ac:dyDescent="0.25">
      <c r="A29" t="s">
        <v>464</v>
      </c>
      <c r="B29" t="s">
        <v>486</v>
      </c>
      <c r="J29" s="336"/>
      <c r="K29" s="336"/>
      <c r="N29" s="73" t="s">
        <v>500</v>
      </c>
      <c r="O29" s="166">
        <f t="shared" ref="O29:V29" si="36">B110/B109</f>
        <v>-229.16854071156169</v>
      </c>
      <c r="P29" s="166">
        <f t="shared" si="36"/>
        <v>6099.0455012779266</v>
      </c>
      <c r="Q29" s="166">
        <f t="shared" si="36"/>
        <v>-55331.28046294245</v>
      </c>
      <c r="R29" s="166">
        <f t="shared" si="36"/>
        <v>211919.69381270881</v>
      </c>
      <c r="S29" s="166">
        <f t="shared" si="36"/>
        <v>-17262.584935596733</v>
      </c>
      <c r="T29" s="166">
        <f t="shared" si="36"/>
        <v>-62385.499015717251</v>
      </c>
      <c r="U29" s="166">
        <f t="shared" si="36"/>
        <v>-1029145.9839535701</v>
      </c>
      <c r="V29" s="166">
        <f t="shared" si="36"/>
        <v>-35605.134215459831</v>
      </c>
      <c r="Z29" s="346" t="s">
        <v>369</v>
      </c>
      <c r="AA29" s="347"/>
      <c r="AB29" s="347"/>
      <c r="AC29" s="347"/>
      <c r="AD29" s="347"/>
      <c r="AE29" s="347"/>
      <c r="AF29" s="347"/>
      <c r="AG29" s="347"/>
      <c r="AH29" s="347"/>
      <c r="AI29" s="347"/>
      <c r="AL29" s="346" t="s">
        <v>369</v>
      </c>
      <c r="AV29" s="348">
        <f>AU6-AI6</f>
        <v>43889608913.068756</v>
      </c>
    </row>
    <row r="30" spans="1:48" x14ac:dyDescent="0.3">
      <c r="A30" t="s">
        <v>70</v>
      </c>
      <c r="B30" s="64">
        <v>1</v>
      </c>
      <c r="J30" s="336"/>
      <c r="K30" s="336"/>
      <c r="N30" s="70" t="s">
        <v>501</v>
      </c>
      <c r="O30" s="340">
        <f t="shared" ref="O30:V31" si="37">B110</f>
        <v>-226209745.68243471</v>
      </c>
      <c r="P30" s="340">
        <f t="shared" si="37"/>
        <v>1010130014.9671515</v>
      </c>
      <c r="Q30" s="340">
        <f t="shared" si="37"/>
        <v>-511205700.19712532</v>
      </c>
      <c r="R30" s="340">
        <f t="shared" si="37"/>
        <v>165085441.48010015</v>
      </c>
      <c r="S30" s="340">
        <f t="shared" si="37"/>
        <v>-2005791531.4217913</v>
      </c>
      <c r="T30" s="340">
        <f t="shared" si="37"/>
        <v>-3527276114.3486533</v>
      </c>
      <c r="U30" s="340">
        <f t="shared" si="37"/>
        <v>-43975407894.336052</v>
      </c>
      <c r="V30" s="340">
        <f t="shared" si="37"/>
        <v>-49070675529.538803</v>
      </c>
      <c r="Z30" s="346" t="s">
        <v>529</v>
      </c>
      <c r="AA30" s="347"/>
      <c r="AB30" s="347"/>
      <c r="AC30" s="347"/>
      <c r="AD30" s="347"/>
      <c r="AE30" s="347"/>
      <c r="AF30" s="347"/>
      <c r="AG30" s="347"/>
      <c r="AH30" s="347"/>
      <c r="AI30" s="347"/>
      <c r="AL30" s="346" t="s">
        <v>512</v>
      </c>
      <c r="AV30" s="349">
        <f>AU14-AI14</f>
        <v>4467328928.5461884</v>
      </c>
    </row>
    <row r="31" spans="1:48" x14ac:dyDescent="0.3">
      <c r="A31" t="s">
        <v>88</v>
      </c>
      <c r="B31" t="s">
        <v>181</v>
      </c>
      <c r="J31" s="336"/>
      <c r="K31" s="336"/>
      <c r="N31" s="73" t="s">
        <v>502</v>
      </c>
      <c r="O31" s="341">
        <f t="shared" si="37"/>
        <v>31435450195.859776</v>
      </c>
      <c r="P31" s="341">
        <f t="shared" si="37"/>
        <v>19016119209.97916</v>
      </c>
      <c r="Q31" s="341">
        <f t="shared" si="37"/>
        <v>4565235056.7668991</v>
      </c>
      <c r="R31" s="341">
        <f t="shared" si="37"/>
        <v>1399359397.5580001</v>
      </c>
      <c r="S31" s="341">
        <f t="shared" si="37"/>
        <v>25937076469.271442</v>
      </c>
      <c r="T31" s="341">
        <f t="shared" si="37"/>
        <v>18856005831.279297</v>
      </c>
      <c r="U31" s="341">
        <f t="shared" si="37"/>
        <v>107248812642.79056</v>
      </c>
      <c r="V31" s="341">
        <f t="shared" si="37"/>
        <v>208458058803.50513</v>
      </c>
      <c r="Z31" s="346" t="s">
        <v>530</v>
      </c>
      <c r="AL31" t="s">
        <v>531</v>
      </c>
    </row>
    <row r="32" spans="1:48" ht="15" x14ac:dyDescent="0.25">
      <c r="A32" t="s">
        <v>71</v>
      </c>
      <c r="B32" t="s">
        <v>69</v>
      </c>
      <c r="J32" s="336"/>
      <c r="K32" s="336"/>
      <c r="N32" s="70" t="s">
        <v>503</v>
      </c>
      <c r="O32" s="274">
        <f>O30/O31</f>
        <v>-7.1960078278830502E-3</v>
      </c>
      <c r="P32" s="274">
        <f t="shared" ref="P32:V32" si="38">P30/P31</f>
        <v>5.3119671990542731E-2</v>
      </c>
      <c r="Q32" s="274">
        <f t="shared" si="38"/>
        <v>-0.1119779581643626</v>
      </c>
      <c r="R32" s="274">
        <f t="shared" si="38"/>
        <v>0.11797215337831592</v>
      </c>
      <c r="S32" s="274">
        <f t="shared" si="38"/>
        <v>-7.7332984455596693E-2</v>
      </c>
      <c r="T32" s="274">
        <f t="shared" si="38"/>
        <v>-0.187063800568911</v>
      </c>
      <c r="U32" s="274">
        <f t="shared" si="38"/>
        <v>-0.41003165266550062</v>
      </c>
      <c r="V32" s="274">
        <f t="shared" si="38"/>
        <v>-0.23539831374805886</v>
      </c>
    </row>
    <row r="33" spans="1:23" ht="15" x14ac:dyDescent="0.25">
      <c r="A33" t="s">
        <v>79</v>
      </c>
      <c r="B33" s="64">
        <v>0</v>
      </c>
      <c r="J33" s="336"/>
      <c r="K33" s="336"/>
      <c r="N33" s="344" t="s">
        <v>509</v>
      </c>
      <c r="O33" s="166">
        <f t="shared" ref="O33:V33" si="39">B79-B109</f>
        <v>0</v>
      </c>
      <c r="P33" s="166">
        <f t="shared" si="39"/>
        <v>0</v>
      </c>
      <c r="Q33" s="166">
        <f t="shared" si="39"/>
        <v>0</v>
      </c>
      <c r="R33" s="166">
        <f t="shared" si="39"/>
        <v>0</v>
      </c>
      <c r="S33" s="166">
        <f t="shared" si="39"/>
        <v>3</v>
      </c>
      <c r="T33" s="166">
        <f t="shared" si="39"/>
        <v>6</v>
      </c>
      <c r="U33" s="166">
        <f t="shared" si="39"/>
        <v>19</v>
      </c>
      <c r="V33" s="166">
        <f t="shared" si="39"/>
        <v>28</v>
      </c>
    </row>
    <row r="34" spans="1:23" ht="15" x14ac:dyDescent="0.25">
      <c r="A34" t="s">
        <v>72</v>
      </c>
      <c r="B34" s="64">
        <v>0</v>
      </c>
      <c r="J34" s="336"/>
      <c r="K34" s="336"/>
      <c r="O34" s="350"/>
      <c r="P34" s="350"/>
    </row>
    <row r="35" spans="1:23" ht="15" x14ac:dyDescent="0.25">
      <c r="J35" s="336"/>
      <c r="K35" s="336"/>
    </row>
    <row r="36" spans="1:23" ht="15" x14ac:dyDescent="0.25">
      <c r="B36" t="s">
        <v>182</v>
      </c>
      <c r="J36" s="336"/>
      <c r="K36" s="336"/>
    </row>
    <row r="37" spans="1:23" ht="15" x14ac:dyDescent="0.25">
      <c r="A37" t="s">
        <v>101</v>
      </c>
      <c r="B37" t="s">
        <v>276</v>
      </c>
      <c r="C37" t="s">
        <v>185</v>
      </c>
      <c r="D37" t="s">
        <v>186</v>
      </c>
      <c r="E37" t="s">
        <v>187</v>
      </c>
      <c r="F37" t="s">
        <v>143</v>
      </c>
      <c r="G37" t="s">
        <v>153</v>
      </c>
      <c r="H37" t="s">
        <v>161</v>
      </c>
      <c r="I37" t="s">
        <v>136</v>
      </c>
      <c r="J37" s="336"/>
      <c r="K37" s="336"/>
    </row>
    <row r="38" spans="1:23" ht="15" x14ac:dyDescent="0.25">
      <c r="A38" t="s">
        <v>167</v>
      </c>
      <c r="B38" s="66">
        <v>788569</v>
      </c>
      <c r="C38" s="66">
        <v>172171</v>
      </c>
      <c r="D38" s="66">
        <v>10363</v>
      </c>
      <c r="E38" s="66">
        <v>835</v>
      </c>
      <c r="F38" s="66">
        <v>111909</v>
      </c>
      <c r="G38" s="66">
        <v>58843</v>
      </c>
      <c r="H38" s="66">
        <v>47411</v>
      </c>
      <c r="I38" s="66">
        <v>1190101</v>
      </c>
      <c r="J38" s="336"/>
      <c r="K38" s="336"/>
    </row>
    <row r="39" spans="1:23" ht="15" x14ac:dyDescent="0.25">
      <c r="A39" t="s">
        <v>476</v>
      </c>
      <c r="B39" s="66">
        <v>452685692.7660901</v>
      </c>
      <c r="C39" s="66">
        <v>746245389.07694864</v>
      </c>
      <c r="D39" s="66">
        <v>960219010.39880598</v>
      </c>
      <c r="E39" s="66">
        <v>406062233.50540018</v>
      </c>
      <c r="F39" s="66">
        <v>-2243274122.0226321</v>
      </c>
      <c r="G39" s="66">
        <v>-9519624699.7452946</v>
      </c>
      <c r="H39" s="66">
        <v>-75339667760.285873</v>
      </c>
      <c r="I39" s="66">
        <v>-84537354256.306549</v>
      </c>
      <c r="J39" s="336"/>
      <c r="K39" s="336"/>
      <c r="N39" s="351"/>
      <c r="O39" s="351"/>
      <c r="P39" s="351"/>
      <c r="Q39" s="351"/>
      <c r="R39" s="351"/>
      <c r="S39" s="351"/>
      <c r="T39" s="351"/>
      <c r="U39" s="351"/>
      <c r="V39" s="351"/>
    </row>
    <row r="40" spans="1:23" ht="15" x14ac:dyDescent="0.25">
      <c r="A40" t="s">
        <v>111</v>
      </c>
      <c r="B40" s="66">
        <v>26858497902.283421</v>
      </c>
      <c r="C40" s="66">
        <v>19227916581.003815</v>
      </c>
      <c r="D40" s="66">
        <v>4242705136.0763893</v>
      </c>
      <c r="E40" s="66">
        <v>809207528.57889998</v>
      </c>
      <c r="F40" s="66">
        <v>26340294266.036003</v>
      </c>
      <c r="G40" s="66">
        <v>21576321475.037579</v>
      </c>
      <c r="H40" s="66">
        <v>114263209846.12001</v>
      </c>
      <c r="I40" s="66">
        <v>213318152735.13611</v>
      </c>
      <c r="J40" s="336"/>
      <c r="K40" s="336"/>
      <c r="N40" s="347"/>
      <c r="O40" s="347"/>
      <c r="P40" s="347"/>
      <c r="Q40" s="347"/>
      <c r="R40" s="347"/>
      <c r="S40" s="347"/>
      <c r="T40" s="347"/>
      <c r="U40" s="347"/>
      <c r="V40" s="347"/>
    </row>
    <row r="41" spans="1:23" ht="15" x14ac:dyDescent="0.25">
      <c r="A41" s="336"/>
      <c r="B41" s="336"/>
      <c r="C41" s="336"/>
      <c r="D41" s="336"/>
      <c r="E41" s="336"/>
      <c r="F41" s="336"/>
      <c r="G41" s="336"/>
      <c r="H41" s="336"/>
      <c r="I41" s="336"/>
      <c r="J41" s="336"/>
      <c r="K41" s="336"/>
      <c r="N41" s="352"/>
      <c r="O41" s="353"/>
      <c r="P41" s="353"/>
      <c r="Q41" s="353"/>
      <c r="R41" s="353"/>
      <c r="S41" s="353"/>
      <c r="T41" s="353"/>
      <c r="U41" s="353"/>
      <c r="V41" s="353"/>
    </row>
    <row r="42" spans="1:23" ht="15" x14ac:dyDescent="0.25">
      <c r="A42" s="336"/>
      <c r="B42" s="336"/>
      <c r="C42" s="336"/>
      <c r="D42" s="336"/>
      <c r="E42" s="336"/>
      <c r="F42" s="336"/>
      <c r="G42" s="336"/>
      <c r="H42" s="336"/>
      <c r="I42" s="336"/>
      <c r="J42" s="336"/>
      <c r="K42" s="336"/>
      <c r="N42" s="352"/>
      <c r="O42" s="354"/>
      <c r="P42" s="354"/>
      <c r="Q42" s="354"/>
      <c r="R42" s="354"/>
      <c r="S42" s="354"/>
      <c r="T42" s="354"/>
      <c r="U42" s="354"/>
      <c r="V42" s="354"/>
      <c r="W42" s="351"/>
    </row>
    <row r="43" spans="1:23" ht="15" x14ac:dyDescent="0.25">
      <c r="A43" t="s">
        <v>508</v>
      </c>
      <c r="B43" s="64">
        <v>0</v>
      </c>
      <c r="J43" s="336"/>
      <c r="K43" s="336"/>
      <c r="N43" s="352"/>
      <c r="O43" s="354"/>
      <c r="P43" s="354"/>
      <c r="Q43" s="354"/>
      <c r="R43" s="354"/>
      <c r="S43" s="354"/>
      <c r="T43" s="354"/>
      <c r="U43" s="354"/>
      <c r="V43" s="354"/>
      <c r="W43" s="347"/>
    </row>
    <row r="44" spans="1:23" ht="15" x14ac:dyDescent="0.25">
      <c r="A44" t="s">
        <v>464</v>
      </c>
      <c r="B44" t="s">
        <v>486</v>
      </c>
      <c r="J44" s="336"/>
      <c r="K44" s="336"/>
      <c r="N44" s="355"/>
      <c r="O44" s="356"/>
      <c r="P44" s="356"/>
      <c r="Q44" s="356"/>
      <c r="R44" s="356"/>
      <c r="S44" s="357"/>
      <c r="T44" s="356"/>
      <c r="U44" s="356"/>
      <c r="V44" s="356"/>
      <c r="W44" s="353"/>
    </row>
    <row r="45" spans="1:23" ht="15" x14ac:dyDescent="0.25">
      <c r="A45" t="s">
        <v>70</v>
      </c>
      <c r="B45" s="64">
        <v>1</v>
      </c>
      <c r="J45" s="336"/>
      <c r="K45" s="336"/>
      <c r="N45" s="170"/>
      <c r="O45" s="353"/>
      <c r="P45" s="353"/>
      <c r="Q45" s="353"/>
      <c r="R45" s="353"/>
      <c r="S45" s="353"/>
      <c r="T45" s="353"/>
      <c r="U45" s="353"/>
      <c r="V45" s="353"/>
      <c r="W45" s="354"/>
    </row>
    <row r="46" spans="1:23" ht="15" x14ac:dyDescent="0.25">
      <c r="A46" t="s">
        <v>88</v>
      </c>
      <c r="B46" t="s">
        <v>181</v>
      </c>
      <c r="J46" s="336"/>
      <c r="K46" s="336"/>
      <c r="N46" s="168"/>
      <c r="O46" s="168"/>
      <c r="P46" s="168"/>
      <c r="Q46" s="168"/>
      <c r="R46" s="168"/>
      <c r="S46" s="168"/>
      <c r="T46" s="168"/>
      <c r="U46" s="168"/>
      <c r="V46" s="168"/>
      <c r="W46" s="354"/>
    </row>
    <row r="47" spans="1:23" ht="15" x14ac:dyDescent="0.25">
      <c r="A47" t="s">
        <v>71</v>
      </c>
      <c r="B47" t="s">
        <v>69</v>
      </c>
      <c r="J47" s="336"/>
      <c r="K47" s="336"/>
      <c r="N47" s="351"/>
      <c r="O47" s="351"/>
      <c r="P47" s="351"/>
      <c r="Q47" s="351"/>
      <c r="R47" s="351"/>
      <c r="S47" s="351"/>
      <c r="T47" s="351"/>
      <c r="U47" s="351"/>
      <c r="V47" s="351"/>
      <c r="W47" s="356"/>
    </row>
    <row r="48" spans="1:23" ht="15" x14ac:dyDescent="0.25">
      <c r="A48" t="s">
        <v>79</v>
      </c>
      <c r="B48" s="64">
        <v>0</v>
      </c>
      <c r="J48" s="336"/>
      <c r="K48" s="336"/>
      <c r="N48" s="347"/>
      <c r="O48" s="347"/>
      <c r="P48" s="347"/>
      <c r="Q48" s="347"/>
      <c r="R48" s="347"/>
      <c r="S48" s="347"/>
      <c r="T48" s="347"/>
      <c r="U48" s="347"/>
      <c r="V48" s="347"/>
      <c r="W48" s="353"/>
    </row>
    <row r="49" spans="1:23" ht="15" x14ac:dyDescent="0.25">
      <c r="A49" t="s">
        <v>72</v>
      </c>
      <c r="B49" s="64">
        <v>0</v>
      </c>
      <c r="J49" s="336"/>
      <c r="K49" s="336"/>
      <c r="N49" s="352"/>
      <c r="O49" s="353"/>
      <c r="P49" s="353"/>
      <c r="Q49" s="353"/>
      <c r="R49" s="353"/>
      <c r="S49" s="353"/>
      <c r="T49" s="353"/>
      <c r="U49" s="353"/>
      <c r="V49" s="353"/>
      <c r="W49" s="168"/>
    </row>
    <row r="50" spans="1:23" x14ac:dyDescent="0.3">
      <c r="J50" s="336"/>
      <c r="K50" s="336"/>
      <c r="N50" s="352"/>
      <c r="O50" s="354"/>
      <c r="P50" s="354"/>
      <c r="Q50" s="354"/>
      <c r="R50" s="354"/>
      <c r="S50" s="354"/>
      <c r="T50" s="354"/>
      <c r="U50" s="354"/>
      <c r="V50" s="354"/>
      <c r="W50" s="351"/>
    </row>
    <row r="51" spans="1:23" x14ac:dyDescent="0.3">
      <c r="B51" t="s">
        <v>182</v>
      </c>
      <c r="J51" s="336"/>
      <c r="K51" s="336"/>
      <c r="N51" s="352"/>
      <c r="O51" s="354"/>
      <c r="P51" s="354"/>
      <c r="Q51" s="354"/>
      <c r="R51" s="354"/>
      <c r="S51" s="354"/>
      <c r="T51" s="354"/>
      <c r="U51" s="354"/>
      <c r="V51" s="354"/>
      <c r="W51" s="347"/>
    </row>
    <row r="52" spans="1:23" x14ac:dyDescent="0.3">
      <c r="A52" t="s">
        <v>101</v>
      </c>
      <c r="B52" t="s">
        <v>276</v>
      </c>
      <c r="C52" t="s">
        <v>185</v>
      </c>
      <c r="D52" t="s">
        <v>186</v>
      </c>
      <c r="E52" t="s">
        <v>187</v>
      </c>
      <c r="F52" t="s">
        <v>143</v>
      </c>
      <c r="G52" t="s">
        <v>153</v>
      </c>
      <c r="H52" t="s">
        <v>161</v>
      </c>
      <c r="I52" t="s">
        <v>136</v>
      </c>
      <c r="J52" s="336"/>
      <c r="K52" s="336"/>
      <c r="N52" s="355"/>
      <c r="O52" s="356"/>
      <c r="P52" s="356"/>
      <c r="Q52" s="356"/>
      <c r="R52" s="356"/>
      <c r="S52" s="357"/>
      <c r="T52" s="356"/>
      <c r="U52" s="356"/>
      <c r="V52" s="356"/>
      <c r="W52" s="353"/>
    </row>
    <row r="53" spans="1:23" x14ac:dyDescent="0.3">
      <c r="A53" t="s">
        <v>167</v>
      </c>
      <c r="B53" s="76">
        <v>788569</v>
      </c>
      <c r="C53" s="76">
        <v>172170</v>
      </c>
      <c r="D53" s="76">
        <v>10363</v>
      </c>
      <c r="E53" s="76">
        <v>835</v>
      </c>
      <c r="F53" s="76">
        <v>111906</v>
      </c>
      <c r="G53" s="76">
        <v>58836</v>
      </c>
      <c r="H53" s="76">
        <v>47376</v>
      </c>
      <c r="I53" s="76">
        <v>1190055</v>
      </c>
      <c r="J53" s="336"/>
      <c r="K53" s="336">
        <f>H54/H53</f>
        <v>-2533490.9930877928</v>
      </c>
      <c r="N53" s="170"/>
      <c r="O53" s="353"/>
      <c r="P53" s="353"/>
      <c r="Q53" s="353"/>
      <c r="R53" s="353"/>
      <c r="S53" s="353"/>
      <c r="T53" s="353"/>
      <c r="U53" s="353"/>
      <c r="V53" s="353"/>
      <c r="W53" s="354"/>
    </row>
    <row r="54" spans="1:23" x14ac:dyDescent="0.3">
      <c r="A54" t="s">
        <v>476</v>
      </c>
      <c r="B54" s="76">
        <v>452685692.7660901</v>
      </c>
      <c r="C54" s="76">
        <v>1074724800.9769499</v>
      </c>
      <c r="D54" s="76">
        <v>960219010.39880598</v>
      </c>
      <c r="E54" s="76">
        <v>406062233.50540018</v>
      </c>
      <c r="F54" s="76">
        <v>-1501520795.3476548</v>
      </c>
      <c r="G54" s="76">
        <v>-9792464823.1476326</v>
      </c>
      <c r="H54" s="76">
        <v>-120026669288.52727</v>
      </c>
      <c r="I54" s="76">
        <v>-128426963169.37531</v>
      </c>
      <c r="J54" s="336"/>
      <c r="K54" s="336"/>
      <c r="N54" s="168"/>
      <c r="O54" s="168"/>
      <c r="P54" s="168"/>
      <c r="Q54" s="168"/>
      <c r="R54" s="168"/>
      <c r="S54" s="168"/>
      <c r="T54" s="168"/>
      <c r="U54" s="168"/>
      <c r="V54" s="168"/>
      <c r="W54" s="354"/>
    </row>
    <row r="55" spans="1:23" x14ac:dyDescent="0.3">
      <c r="A55" t="s">
        <v>111</v>
      </c>
      <c r="B55" s="76">
        <v>26858497902.283421</v>
      </c>
      <c r="C55" s="76">
        <v>19226010731.003815</v>
      </c>
      <c r="D55" s="76">
        <v>4242705136.0763893</v>
      </c>
      <c r="E55" s="76">
        <v>809207528.57889998</v>
      </c>
      <c r="F55" s="76">
        <v>26339555252.236</v>
      </c>
      <c r="G55" s="76">
        <v>21240162444.437584</v>
      </c>
      <c r="H55" s="76">
        <v>110927584572.27</v>
      </c>
      <c r="I55" s="76">
        <v>209643723566.88611</v>
      </c>
      <c r="J55" s="336"/>
      <c r="K55" s="336"/>
      <c r="N55" s="168"/>
      <c r="O55" s="168"/>
      <c r="P55" s="168"/>
      <c r="Q55" s="168"/>
      <c r="R55" s="168"/>
      <c r="S55" s="168"/>
      <c r="T55" s="168"/>
      <c r="U55" s="168"/>
      <c r="V55" s="168"/>
      <c r="W55" s="356"/>
    </row>
    <row r="56" spans="1:23" x14ac:dyDescent="0.3">
      <c r="A56" s="336"/>
      <c r="B56" s="336"/>
      <c r="C56" s="336"/>
      <c r="D56" s="336"/>
      <c r="E56" s="336"/>
      <c r="F56" s="336"/>
      <c r="G56" s="336"/>
      <c r="H56" s="336"/>
      <c r="I56" s="336"/>
      <c r="J56" s="336"/>
      <c r="K56" s="336"/>
      <c r="N56" s="351"/>
      <c r="O56" s="351"/>
      <c r="P56" s="351"/>
      <c r="Q56" s="351"/>
      <c r="R56" s="351"/>
      <c r="S56" s="351"/>
      <c r="T56" s="351"/>
      <c r="U56" s="351"/>
      <c r="V56" s="351"/>
      <c r="W56" s="353"/>
    </row>
    <row r="57" spans="1:23" x14ac:dyDescent="0.3">
      <c r="A57" s="336" t="s">
        <v>508</v>
      </c>
      <c r="B57" s="336" t="s">
        <v>283</v>
      </c>
      <c r="C57" s="336"/>
      <c r="D57" s="336"/>
      <c r="E57" s="336"/>
      <c r="F57" s="336"/>
      <c r="G57" s="336"/>
      <c r="H57" s="336"/>
      <c r="I57" s="336"/>
      <c r="J57" s="336"/>
      <c r="K57" s="336"/>
      <c r="N57" s="347"/>
      <c r="O57" s="347"/>
      <c r="P57" s="347"/>
      <c r="Q57" s="347"/>
      <c r="R57" s="347"/>
      <c r="S57" s="347"/>
      <c r="T57" s="347"/>
      <c r="U57" s="347"/>
      <c r="V57" s="347"/>
      <c r="W57" s="168"/>
    </row>
    <row r="58" spans="1:23" x14ac:dyDescent="0.3">
      <c r="A58" s="336" t="s">
        <v>532</v>
      </c>
      <c r="B58" s="336" t="s">
        <v>283</v>
      </c>
      <c r="C58" s="336"/>
      <c r="D58" s="336"/>
      <c r="E58" s="336"/>
      <c r="F58" s="336"/>
      <c r="G58" s="336"/>
      <c r="H58" s="336"/>
      <c r="I58" s="336"/>
      <c r="J58" s="336"/>
      <c r="K58" s="336"/>
      <c r="N58" s="352"/>
      <c r="O58" s="354"/>
      <c r="P58" s="354"/>
      <c r="Q58" s="354"/>
      <c r="R58" s="354"/>
      <c r="S58" s="354"/>
      <c r="T58" s="354"/>
      <c r="U58" s="354"/>
      <c r="V58" s="354"/>
      <c r="W58" s="168"/>
    </row>
    <row r="59" spans="1:23" x14ac:dyDescent="0.3">
      <c r="A59" t="s">
        <v>70</v>
      </c>
      <c r="B59" s="64">
        <v>1</v>
      </c>
      <c r="J59" s="336"/>
      <c r="K59" s="336"/>
      <c r="N59" s="352"/>
      <c r="O59" s="354"/>
      <c r="P59" s="354"/>
      <c r="Q59" s="354"/>
      <c r="R59" s="354"/>
      <c r="S59" s="354"/>
      <c r="T59" s="354"/>
      <c r="U59" s="354"/>
      <c r="V59" s="354"/>
      <c r="W59" s="351"/>
    </row>
    <row r="60" spans="1:23" x14ac:dyDescent="0.3">
      <c r="A60" t="s">
        <v>88</v>
      </c>
      <c r="B60" t="s">
        <v>228</v>
      </c>
      <c r="J60" s="336"/>
      <c r="K60" s="336"/>
      <c r="N60" s="352"/>
      <c r="O60" s="357"/>
      <c r="P60" s="357"/>
      <c r="Q60" s="357"/>
      <c r="R60" s="357"/>
      <c r="S60" s="357"/>
      <c r="T60" s="357"/>
      <c r="U60" s="357"/>
      <c r="V60" s="357"/>
      <c r="W60" s="347"/>
    </row>
    <row r="61" spans="1:23" x14ac:dyDescent="0.3">
      <c r="A61" t="s">
        <v>71</v>
      </c>
      <c r="B61" t="s">
        <v>69</v>
      </c>
      <c r="J61" s="336"/>
      <c r="K61" s="336"/>
      <c r="N61" s="352"/>
      <c r="O61" s="357"/>
      <c r="P61" s="357"/>
      <c r="Q61" s="357"/>
      <c r="R61" s="357"/>
      <c r="S61" s="357"/>
      <c r="T61" s="357"/>
      <c r="U61" s="357"/>
      <c r="V61" s="357"/>
      <c r="W61" s="354"/>
    </row>
    <row r="62" spans="1:23" x14ac:dyDescent="0.3">
      <c r="A62" t="s">
        <v>79</v>
      </c>
      <c r="B62" s="64">
        <v>0</v>
      </c>
      <c r="J62" s="336"/>
      <c r="K62" s="336"/>
      <c r="N62" s="352"/>
      <c r="O62" s="357"/>
      <c r="P62" s="357"/>
      <c r="Q62" s="357"/>
      <c r="R62" s="357"/>
      <c r="S62" s="357"/>
      <c r="T62" s="357"/>
      <c r="U62" s="357"/>
      <c r="V62" s="357"/>
      <c r="W62" s="354"/>
    </row>
    <row r="63" spans="1:23" x14ac:dyDescent="0.3">
      <c r="A63" t="s">
        <v>72</v>
      </c>
      <c r="B63" s="64">
        <v>0</v>
      </c>
      <c r="J63" s="336"/>
      <c r="K63" s="336"/>
      <c r="N63" s="352"/>
      <c r="O63" s="357"/>
      <c r="P63" s="357"/>
      <c r="Q63" s="357"/>
      <c r="R63" s="357"/>
      <c r="S63" s="357"/>
      <c r="T63" s="357"/>
      <c r="U63" s="357"/>
      <c r="V63" s="357"/>
      <c r="W63" s="357"/>
    </row>
    <row r="64" spans="1:23" x14ac:dyDescent="0.3">
      <c r="J64" s="336"/>
      <c r="K64" s="336"/>
      <c r="W64" s="357"/>
    </row>
    <row r="65" spans="1:23" x14ac:dyDescent="0.3">
      <c r="B65" t="s">
        <v>182</v>
      </c>
      <c r="J65" s="336"/>
      <c r="K65" s="336"/>
      <c r="W65" s="357"/>
    </row>
    <row r="66" spans="1:23" x14ac:dyDescent="0.3">
      <c r="A66" t="s">
        <v>101</v>
      </c>
      <c r="B66" t="s">
        <v>276</v>
      </c>
      <c r="C66" t="s">
        <v>185</v>
      </c>
      <c r="D66" t="s">
        <v>186</v>
      </c>
      <c r="E66" t="s">
        <v>187</v>
      </c>
      <c r="F66" t="s">
        <v>143</v>
      </c>
      <c r="G66" t="s">
        <v>153</v>
      </c>
      <c r="H66" t="s">
        <v>161</v>
      </c>
      <c r="I66" t="s">
        <v>136</v>
      </c>
      <c r="J66" s="336"/>
      <c r="K66" s="336"/>
      <c r="W66" s="357"/>
    </row>
    <row r="67" spans="1:23" x14ac:dyDescent="0.3">
      <c r="A67" t="s">
        <v>167</v>
      </c>
      <c r="B67" s="66">
        <v>1172614</v>
      </c>
      <c r="C67" s="66">
        <v>176395</v>
      </c>
      <c r="D67" s="66">
        <v>9624</v>
      </c>
      <c r="E67" s="66">
        <v>808</v>
      </c>
      <c r="F67" s="66">
        <v>122730</v>
      </c>
      <c r="G67" s="66">
        <v>60185</v>
      </c>
      <c r="H67" s="66">
        <v>44050</v>
      </c>
      <c r="I67" s="66">
        <v>1586406</v>
      </c>
      <c r="J67" s="336"/>
      <c r="K67" s="336"/>
    </row>
    <row r="68" spans="1:23" x14ac:dyDescent="0.3">
      <c r="A68" s="336"/>
      <c r="B68" s="336"/>
      <c r="C68" s="336"/>
      <c r="D68" s="336"/>
      <c r="E68" s="336"/>
      <c r="F68" s="336"/>
      <c r="G68" s="336"/>
      <c r="H68" s="336"/>
      <c r="I68" s="336"/>
      <c r="J68" s="336"/>
      <c r="K68" s="336"/>
    </row>
    <row r="69" spans="1:23" x14ac:dyDescent="0.3">
      <c r="A69" s="336" t="s">
        <v>508</v>
      </c>
      <c r="B69" s="336" t="s">
        <v>283</v>
      </c>
      <c r="C69" s="336"/>
      <c r="D69" s="336"/>
      <c r="E69" s="336"/>
      <c r="F69" s="336"/>
      <c r="G69" s="336"/>
      <c r="H69" s="336"/>
      <c r="I69" s="336"/>
      <c r="J69" s="336"/>
      <c r="K69" s="336"/>
    </row>
    <row r="70" spans="1:23" x14ac:dyDescent="0.3">
      <c r="A70" t="s">
        <v>464</v>
      </c>
      <c r="B70" t="s">
        <v>486</v>
      </c>
      <c r="J70" s="336"/>
      <c r="K70" s="336"/>
    </row>
    <row r="71" spans="1:23" x14ac:dyDescent="0.3">
      <c r="A71" t="s">
        <v>70</v>
      </c>
      <c r="B71" s="64">
        <v>1</v>
      </c>
      <c r="J71" s="336"/>
      <c r="K71" s="336"/>
    </row>
    <row r="72" spans="1:23" x14ac:dyDescent="0.3">
      <c r="A72" t="s">
        <v>88</v>
      </c>
      <c r="B72" t="s">
        <v>228</v>
      </c>
      <c r="J72" s="336"/>
      <c r="K72" s="336"/>
    </row>
    <row r="73" spans="1:23" x14ac:dyDescent="0.3">
      <c r="A73" t="s">
        <v>71</v>
      </c>
      <c r="B73" t="s">
        <v>69</v>
      </c>
      <c r="J73" s="336"/>
      <c r="K73" s="336"/>
    </row>
    <row r="74" spans="1:23" x14ac:dyDescent="0.3">
      <c r="A74" t="s">
        <v>79</v>
      </c>
      <c r="B74" s="64">
        <v>0</v>
      </c>
      <c r="J74" s="336"/>
      <c r="K74" s="336"/>
    </row>
    <row r="75" spans="1:23" x14ac:dyDescent="0.3">
      <c r="A75" t="s">
        <v>72</v>
      </c>
      <c r="B75" s="64">
        <v>0</v>
      </c>
      <c r="J75" s="336"/>
      <c r="K75" s="336"/>
    </row>
    <row r="76" spans="1:23" x14ac:dyDescent="0.3">
      <c r="J76" s="336"/>
      <c r="K76" s="336"/>
    </row>
    <row r="77" spans="1:23" x14ac:dyDescent="0.3">
      <c r="B77" t="s">
        <v>182</v>
      </c>
      <c r="J77" s="336"/>
      <c r="K77" s="336"/>
    </row>
    <row r="78" spans="1:23" x14ac:dyDescent="0.3">
      <c r="A78" t="s">
        <v>101</v>
      </c>
      <c r="B78" t="s">
        <v>276</v>
      </c>
      <c r="C78" t="s">
        <v>185</v>
      </c>
      <c r="D78" t="s">
        <v>186</v>
      </c>
      <c r="E78" t="s">
        <v>187</v>
      </c>
      <c r="F78" t="s">
        <v>143</v>
      </c>
      <c r="G78" t="s">
        <v>153</v>
      </c>
      <c r="H78" t="s">
        <v>161</v>
      </c>
      <c r="I78" t="s">
        <v>136</v>
      </c>
      <c r="J78" s="336"/>
      <c r="K78" s="336"/>
    </row>
    <row r="79" spans="1:23" x14ac:dyDescent="0.3">
      <c r="A79" t="s">
        <v>167</v>
      </c>
      <c r="B79" s="66">
        <v>987089</v>
      </c>
      <c r="C79" s="66">
        <v>165621</v>
      </c>
      <c r="D79" s="66">
        <v>9239</v>
      </c>
      <c r="E79" s="66">
        <v>779</v>
      </c>
      <c r="F79" s="66">
        <v>116196</v>
      </c>
      <c r="G79" s="66">
        <v>56546</v>
      </c>
      <c r="H79" s="66">
        <v>42749</v>
      </c>
      <c r="I79" s="66">
        <v>1378219</v>
      </c>
      <c r="J79" s="336"/>
      <c r="K79" s="336">
        <f>H80/H79</f>
        <v>-820411.24831493606</v>
      </c>
    </row>
    <row r="80" spans="1:23" x14ac:dyDescent="0.3">
      <c r="A80" t="s">
        <v>476</v>
      </c>
      <c r="B80" s="66">
        <v>-226209745.68243572</v>
      </c>
      <c r="C80" s="66">
        <v>1010130014.9671515</v>
      </c>
      <c r="D80" s="66">
        <v>-511205700.19712532</v>
      </c>
      <c r="E80" s="66">
        <v>165085441.48010015</v>
      </c>
      <c r="F80" s="66">
        <v>-1794641698.464277</v>
      </c>
      <c r="G80" s="66">
        <v>-8174744458.8808298</v>
      </c>
      <c r="H80" s="66">
        <v>-35071760454.215202</v>
      </c>
      <c r="I80" s="66">
        <v>-44603346600.992615</v>
      </c>
      <c r="J80" s="336"/>
      <c r="K80" s="336"/>
    </row>
    <row r="81" spans="1:13" x14ac:dyDescent="0.3">
      <c r="A81" t="s">
        <v>111</v>
      </c>
      <c r="B81" s="66">
        <v>31435450195.859776</v>
      </c>
      <c r="C81" s="66">
        <v>19016119209.97916</v>
      </c>
      <c r="D81" s="66">
        <v>4565235056.7668991</v>
      </c>
      <c r="E81" s="66">
        <v>1399359397.5580001</v>
      </c>
      <c r="F81" s="66">
        <v>25949974903.271442</v>
      </c>
      <c r="G81" s="66">
        <v>20743266917.279301</v>
      </c>
      <c r="H81" s="66">
        <v>114571515623.39059</v>
      </c>
      <c r="I81" s="66">
        <v>217680921304.10516</v>
      </c>
      <c r="J81" s="336"/>
      <c r="K81" s="336"/>
    </row>
    <row r="82" spans="1:13" x14ac:dyDescent="0.3">
      <c r="A82" s="336"/>
      <c r="B82" s="336"/>
      <c r="C82" s="336"/>
      <c r="D82" s="336"/>
      <c r="E82" s="336"/>
      <c r="F82" s="336"/>
      <c r="G82" s="336"/>
      <c r="H82" s="336"/>
      <c r="I82" s="336"/>
      <c r="J82" s="336"/>
      <c r="K82" s="336"/>
    </row>
    <row r="83" spans="1:13" x14ac:dyDescent="0.3">
      <c r="A83" t="s">
        <v>525</v>
      </c>
      <c r="B83" t="s">
        <v>283</v>
      </c>
      <c r="J83" s="336"/>
      <c r="K83" s="336"/>
    </row>
    <row r="84" spans="1:13" x14ac:dyDescent="0.3">
      <c r="A84" t="s">
        <v>508</v>
      </c>
      <c r="B84" s="64">
        <v>0</v>
      </c>
      <c r="J84" s="336"/>
      <c r="K84" s="336"/>
    </row>
    <row r="85" spans="1:13" x14ac:dyDescent="0.3">
      <c r="A85" t="s">
        <v>464</v>
      </c>
      <c r="B85" t="s">
        <v>486</v>
      </c>
      <c r="J85" s="336"/>
      <c r="K85" s="336"/>
    </row>
    <row r="86" spans="1:13" x14ac:dyDescent="0.3">
      <c r="A86" t="s">
        <v>70</v>
      </c>
      <c r="B86" s="64">
        <v>1</v>
      </c>
      <c r="J86" s="336"/>
      <c r="K86" s="336"/>
      <c r="M86" s="84"/>
    </row>
    <row r="87" spans="1:13" x14ac:dyDescent="0.3">
      <c r="A87" t="s">
        <v>88</v>
      </c>
      <c r="B87" t="s">
        <v>228</v>
      </c>
      <c r="J87" s="336"/>
      <c r="K87" s="336"/>
    </row>
    <row r="88" spans="1:13" x14ac:dyDescent="0.3">
      <c r="A88" t="s">
        <v>71</v>
      </c>
      <c r="B88" t="s">
        <v>69</v>
      </c>
      <c r="J88" s="336"/>
      <c r="K88" s="336"/>
    </row>
    <row r="89" spans="1:13" x14ac:dyDescent="0.3">
      <c r="A89" t="s">
        <v>79</v>
      </c>
      <c r="B89" s="64">
        <v>0</v>
      </c>
      <c r="J89" s="336"/>
      <c r="K89" s="336"/>
    </row>
    <row r="90" spans="1:13" x14ac:dyDescent="0.3">
      <c r="A90" t="s">
        <v>72</v>
      </c>
      <c r="B90" s="64">
        <v>0</v>
      </c>
      <c r="J90" s="336"/>
      <c r="K90" s="336"/>
    </row>
    <row r="91" spans="1:13" x14ac:dyDescent="0.3">
      <c r="J91" s="336"/>
      <c r="K91" s="336"/>
    </row>
    <row r="92" spans="1:13" x14ac:dyDescent="0.3">
      <c r="B92" t="s">
        <v>182</v>
      </c>
      <c r="J92" s="336"/>
      <c r="K92" s="336"/>
    </row>
    <row r="93" spans="1:13" x14ac:dyDescent="0.3">
      <c r="A93" t="s">
        <v>101</v>
      </c>
      <c r="B93" t="s">
        <v>276</v>
      </c>
      <c r="C93" t="s">
        <v>185</v>
      </c>
      <c r="D93" t="s">
        <v>186</v>
      </c>
      <c r="E93" t="s">
        <v>187</v>
      </c>
      <c r="F93" t="s">
        <v>143</v>
      </c>
      <c r="G93" t="s">
        <v>153</v>
      </c>
      <c r="H93" t="s">
        <v>161</v>
      </c>
      <c r="I93" t="s">
        <v>136</v>
      </c>
      <c r="J93" s="336"/>
      <c r="K93" s="336"/>
    </row>
    <row r="94" spans="1:13" x14ac:dyDescent="0.3">
      <c r="A94" t="s">
        <v>167</v>
      </c>
      <c r="B94" s="66">
        <v>987089</v>
      </c>
      <c r="C94" s="66">
        <v>165621</v>
      </c>
      <c r="D94" s="66">
        <v>9239</v>
      </c>
      <c r="E94" s="66">
        <v>779</v>
      </c>
      <c r="F94" s="66">
        <v>116193</v>
      </c>
      <c r="G94" s="66">
        <v>56540</v>
      </c>
      <c r="H94" s="66">
        <v>42730</v>
      </c>
      <c r="I94" s="66">
        <v>1378191</v>
      </c>
      <c r="J94" s="336"/>
      <c r="K94" s="336"/>
    </row>
    <row r="95" spans="1:13" x14ac:dyDescent="0.3">
      <c r="A95" t="s">
        <v>476</v>
      </c>
      <c r="B95" s="66">
        <v>-226209745.68243471</v>
      </c>
      <c r="C95" s="66">
        <v>1010130014.9671515</v>
      </c>
      <c r="D95" s="66">
        <v>-511205700.19712532</v>
      </c>
      <c r="E95" s="66">
        <v>165085441.48010015</v>
      </c>
      <c r="F95" s="66">
        <v>-2005791531.4217913</v>
      </c>
      <c r="G95" s="66">
        <v>-3527276114.3486533</v>
      </c>
      <c r="H95" s="66">
        <v>-43975407894.336052</v>
      </c>
      <c r="I95" s="66">
        <v>-49070675529.538803</v>
      </c>
      <c r="J95" s="336"/>
      <c r="K95" s="336"/>
    </row>
    <row r="96" spans="1:13" x14ac:dyDescent="0.3">
      <c r="A96" t="s">
        <v>111</v>
      </c>
      <c r="B96" s="66">
        <v>31435450195.859776</v>
      </c>
      <c r="C96" s="66">
        <v>19016119209.97916</v>
      </c>
      <c r="D96" s="66">
        <v>4565235056.7668991</v>
      </c>
      <c r="E96" s="66">
        <v>1399359397.5580001</v>
      </c>
      <c r="F96" s="66">
        <v>25937076469.271442</v>
      </c>
      <c r="G96" s="66">
        <v>18856005831.279297</v>
      </c>
      <c r="H96" s="66">
        <v>107248812642.79056</v>
      </c>
      <c r="I96" s="66">
        <v>208458058803.50513</v>
      </c>
      <c r="J96" s="336"/>
      <c r="K96" s="336"/>
    </row>
    <row r="97" spans="1:13" x14ac:dyDescent="0.3">
      <c r="A97" s="336"/>
      <c r="B97" s="336"/>
      <c r="C97" s="336"/>
      <c r="D97" s="336"/>
      <c r="E97" s="336"/>
      <c r="F97" s="336"/>
      <c r="G97" s="336"/>
      <c r="H97" s="336"/>
      <c r="I97" s="336"/>
      <c r="J97" s="336"/>
      <c r="K97" s="336"/>
    </row>
    <row r="98" spans="1:13" x14ac:dyDescent="0.3">
      <c r="A98" t="s">
        <v>525</v>
      </c>
      <c r="B98" t="s">
        <v>283</v>
      </c>
      <c r="J98" s="336"/>
      <c r="K98" s="336"/>
    </row>
    <row r="99" spans="1:13" x14ac:dyDescent="0.3">
      <c r="A99" t="s">
        <v>508</v>
      </c>
      <c r="B99" s="64">
        <v>0</v>
      </c>
      <c r="J99" s="336"/>
      <c r="K99" s="336"/>
    </row>
    <row r="100" spans="1:13" x14ac:dyDescent="0.3">
      <c r="A100" t="s">
        <v>464</v>
      </c>
      <c r="B100" t="s">
        <v>486</v>
      </c>
      <c r="J100" s="336"/>
      <c r="K100" s="336"/>
      <c r="M100" s="84"/>
    </row>
    <row r="101" spans="1:13" x14ac:dyDescent="0.3">
      <c r="A101" t="s">
        <v>70</v>
      </c>
      <c r="B101" s="64">
        <v>1</v>
      </c>
      <c r="J101" s="336"/>
      <c r="K101" s="336"/>
    </row>
    <row r="102" spans="1:13" x14ac:dyDescent="0.3">
      <c r="A102" t="s">
        <v>88</v>
      </c>
      <c r="B102" t="s">
        <v>228</v>
      </c>
      <c r="J102" s="336"/>
      <c r="K102" s="336"/>
    </row>
    <row r="103" spans="1:13" x14ac:dyDescent="0.3">
      <c r="A103" t="s">
        <v>71</v>
      </c>
      <c r="B103" t="s">
        <v>69</v>
      </c>
      <c r="J103" s="336"/>
      <c r="K103" s="336"/>
    </row>
    <row r="104" spans="1:13" x14ac:dyDescent="0.3">
      <c r="A104" t="s">
        <v>79</v>
      </c>
      <c r="B104" s="64">
        <v>0</v>
      </c>
      <c r="J104" s="336"/>
      <c r="K104" s="336"/>
    </row>
    <row r="105" spans="1:13" x14ac:dyDescent="0.3">
      <c r="A105" t="s">
        <v>72</v>
      </c>
      <c r="B105" s="64">
        <v>0</v>
      </c>
      <c r="J105" s="336"/>
      <c r="K105" s="336"/>
    </row>
    <row r="106" spans="1:13" x14ac:dyDescent="0.3">
      <c r="J106" s="336"/>
      <c r="K106" s="336"/>
    </row>
    <row r="107" spans="1:13" x14ac:dyDescent="0.3">
      <c r="B107" t="s">
        <v>182</v>
      </c>
      <c r="J107" s="336"/>
      <c r="K107" s="336"/>
    </row>
    <row r="108" spans="1:13" x14ac:dyDescent="0.3">
      <c r="A108" t="s">
        <v>101</v>
      </c>
      <c r="B108" t="s">
        <v>276</v>
      </c>
      <c r="C108" t="s">
        <v>185</v>
      </c>
      <c r="D108" t="s">
        <v>186</v>
      </c>
      <c r="E108" t="s">
        <v>187</v>
      </c>
      <c r="F108" t="s">
        <v>143</v>
      </c>
      <c r="G108" t="s">
        <v>153</v>
      </c>
      <c r="H108" t="s">
        <v>161</v>
      </c>
      <c r="I108" t="s">
        <v>136</v>
      </c>
      <c r="J108" s="336"/>
      <c r="K108" s="336"/>
    </row>
    <row r="109" spans="1:13" x14ac:dyDescent="0.3">
      <c r="A109" t="s">
        <v>167</v>
      </c>
      <c r="B109" s="66">
        <v>987089</v>
      </c>
      <c r="C109" s="66">
        <v>165621</v>
      </c>
      <c r="D109" s="66">
        <v>9239</v>
      </c>
      <c r="E109" s="66">
        <v>779</v>
      </c>
      <c r="F109" s="66">
        <v>116193</v>
      </c>
      <c r="G109" s="66">
        <v>56540</v>
      </c>
      <c r="H109" s="66">
        <v>42730</v>
      </c>
      <c r="I109" s="66">
        <v>1378191</v>
      </c>
      <c r="J109" s="336"/>
      <c r="K109" s="336"/>
    </row>
    <row r="110" spans="1:13" x14ac:dyDescent="0.3">
      <c r="A110" t="s">
        <v>476</v>
      </c>
      <c r="B110" s="66">
        <v>-226209745.68243471</v>
      </c>
      <c r="C110" s="66">
        <v>1010130014.9671515</v>
      </c>
      <c r="D110" s="66">
        <v>-511205700.19712532</v>
      </c>
      <c r="E110" s="66">
        <v>165085441.48010015</v>
      </c>
      <c r="F110" s="66">
        <v>-2005791531.4217913</v>
      </c>
      <c r="G110" s="66">
        <v>-3527276114.3486533</v>
      </c>
      <c r="H110" s="66">
        <v>-43975407894.336052</v>
      </c>
      <c r="I110" s="66">
        <v>-49070675529.538803</v>
      </c>
      <c r="J110" s="336"/>
      <c r="K110" s="336"/>
    </row>
    <row r="111" spans="1:13" x14ac:dyDescent="0.3">
      <c r="A111" t="s">
        <v>111</v>
      </c>
      <c r="B111" s="66">
        <v>31435450195.859776</v>
      </c>
      <c r="C111" s="66">
        <v>19016119209.97916</v>
      </c>
      <c r="D111" s="66">
        <v>4565235056.7668991</v>
      </c>
      <c r="E111" s="66">
        <v>1399359397.5580001</v>
      </c>
      <c r="F111" s="66">
        <v>25937076469.271442</v>
      </c>
      <c r="G111" s="66">
        <v>18856005831.279297</v>
      </c>
      <c r="H111" s="66">
        <v>107248812642.79056</v>
      </c>
      <c r="I111" s="66">
        <v>208458058803.50513</v>
      </c>
      <c r="J111" s="336"/>
      <c r="K111" s="336"/>
    </row>
  </sheetData>
  <mergeCells count="10">
    <mergeCell ref="N19:V19"/>
    <mergeCell ref="Z19:AI19"/>
    <mergeCell ref="AL19:AU19"/>
    <mergeCell ref="N27:V27"/>
    <mergeCell ref="N3:V3"/>
    <mergeCell ref="Z3:AI3"/>
    <mergeCell ref="AL3:AU3"/>
    <mergeCell ref="N11:V11"/>
    <mergeCell ref="Z11:AI11"/>
    <mergeCell ref="AL11:AU11"/>
  </mergeCells>
  <pageMargins left="0.7" right="0.7" top="0.75" bottom="0.75" header="0.3" footer="0.3"/>
  <pageSetup paperSize="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5"/>
  <sheetViews>
    <sheetView topLeftCell="G40" zoomScale="49" zoomScaleNormal="49" workbookViewId="0">
      <selection activeCell="V71" sqref="V71"/>
    </sheetView>
  </sheetViews>
  <sheetFormatPr defaultRowHeight="14.4" x14ac:dyDescent="0.3"/>
  <cols>
    <col min="1" max="1" width="20.88671875" bestFit="1" customWidth="1"/>
    <col min="2" max="3" width="13.88671875" bestFit="1" customWidth="1"/>
    <col min="4" max="4" width="18.6640625" bestFit="1" customWidth="1"/>
    <col min="5" max="5" width="19.88671875" bestFit="1" customWidth="1"/>
    <col min="6" max="6" width="14.33203125" bestFit="1" customWidth="1"/>
    <col min="7" max="7" width="15.88671875" bestFit="1" customWidth="1"/>
    <col min="8" max="9" width="15.5546875" bestFit="1" customWidth="1"/>
    <col min="14" max="14" width="50.109375" customWidth="1"/>
    <col min="15" max="22" width="13.33203125" customWidth="1"/>
    <col min="26" max="26" width="57.109375" customWidth="1"/>
    <col min="27" max="27" width="9.33203125" bestFit="1" customWidth="1"/>
    <col min="28" max="30" width="12.33203125" customWidth="1"/>
    <col min="31" max="31" width="0.109375" customWidth="1"/>
    <col min="32" max="35" width="12.33203125" customWidth="1"/>
    <col min="38" max="38" width="57.109375" customWidth="1"/>
    <col min="39" max="42" width="12.33203125" customWidth="1"/>
    <col min="43" max="43" width="0.5546875" customWidth="1"/>
    <col min="44" max="47" width="12.33203125" customWidth="1"/>
    <col min="48" max="48" width="18.5546875" bestFit="1" customWidth="1"/>
    <col min="49" max="49" width="12.5546875" bestFit="1" customWidth="1"/>
  </cols>
  <sheetData>
    <row r="1" spans="1:47" x14ac:dyDescent="0.3">
      <c r="A1" s="336" t="s">
        <v>495</v>
      </c>
      <c r="B1" s="336" t="s">
        <v>283</v>
      </c>
      <c r="C1" s="336"/>
      <c r="D1" s="336"/>
      <c r="E1" s="336"/>
      <c r="F1" s="336"/>
      <c r="G1" s="336"/>
      <c r="H1" s="336"/>
      <c r="I1" s="336"/>
    </row>
    <row r="2" spans="1:47" x14ac:dyDescent="0.3">
      <c r="A2" s="336" t="s">
        <v>496</v>
      </c>
      <c r="B2" s="336" t="s">
        <v>283</v>
      </c>
      <c r="C2" s="336"/>
      <c r="D2" s="336"/>
      <c r="E2" s="336"/>
      <c r="F2" s="336"/>
      <c r="G2" s="336"/>
      <c r="H2" s="336"/>
      <c r="I2" s="336"/>
      <c r="N2" s="84"/>
    </row>
    <row r="3" spans="1:47" ht="21.75" customHeight="1" x14ac:dyDescent="0.3">
      <c r="A3" t="s">
        <v>70</v>
      </c>
      <c r="B3" s="64">
        <v>1</v>
      </c>
      <c r="N3" s="523" t="s">
        <v>497</v>
      </c>
      <c r="O3" s="523"/>
      <c r="P3" s="523"/>
      <c r="Q3" s="523"/>
      <c r="R3" s="523"/>
      <c r="S3" s="523"/>
      <c r="T3" s="523"/>
      <c r="U3" s="523"/>
      <c r="V3" s="523"/>
      <c r="Z3" s="523" t="s">
        <v>498</v>
      </c>
      <c r="AA3" s="523"/>
      <c r="AB3" s="523"/>
      <c r="AC3" s="523"/>
      <c r="AD3" s="523"/>
      <c r="AE3" s="523"/>
      <c r="AF3" s="523"/>
      <c r="AG3" s="523"/>
      <c r="AH3" s="523"/>
      <c r="AI3" s="523"/>
      <c r="AL3" s="523" t="s">
        <v>499</v>
      </c>
      <c r="AM3" s="523"/>
      <c r="AN3" s="523"/>
      <c r="AO3" s="523"/>
      <c r="AP3" s="523"/>
      <c r="AQ3" s="523"/>
      <c r="AR3" s="523"/>
      <c r="AS3" s="523"/>
      <c r="AT3" s="523"/>
      <c r="AU3" s="523"/>
    </row>
    <row r="4" spans="1:47" ht="29.25" customHeight="1" x14ac:dyDescent="0.3">
      <c r="A4" t="s">
        <v>88</v>
      </c>
      <c r="B4" t="s">
        <v>181</v>
      </c>
      <c r="N4" s="163"/>
      <c r="O4" s="337" t="str">
        <f>MID(B10,3,99)</f>
        <v>Indep 1-4</v>
      </c>
      <c r="P4" s="337" t="str">
        <f t="shared" ref="P4:U4" si="0">MID(C10,3,99)</f>
        <v>Indep 5-49</v>
      </c>
      <c r="Q4" s="337" t="str">
        <f t="shared" si="0"/>
        <v>Indep 50-249</v>
      </c>
      <c r="R4" s="337" t="str">
        <f t="shared" si="0"/>
        <v>Indep 250+</v>
      </c>
      <c r="S4" s="337" t="str">
        <f t="shared" si="0"/>
        <v>Simple group</v>
      </c>
      <c r="T4" s="337" t="str">
        <f t="shared" si="0"/>
        <v>Medium group</v>
      </c>
      <c r="U4" s="337" t="str">
        <f t="shared" si="0"/>
        <v>Complex group</v>
      </c>
      <c r="V4" s="337" t="str">
        <f>MID(I10,7,99)</f>
        <v>Total</v>
      </c>
      <c r="Z4" s="163"/>
      <c r="AA4" s="338" t="str">
        <f>MID(B10,3,99)</f>
        <v>Indep 1-4</v>
      </c>
      <c r="AB4" s="338" t="str">
        <f t="shared" ref="AB4:AD4" si="1">MID(C10,3,99)</f>
        <v>Indep 5-49</v>
      </c>
      <c r="AC4" s="338" t="str">
        <f t="shared" si="1"/>
        <v>Indep 50-249</v>
      </c>
      <c r="AD4" s="338" t="str">
        <f t="shared" si="1"/>
        <v>Indep 250+</v>
      </c>
      <c r="AE4" s="338"/>
      <c r="AF4" s="338" t="str">
        <f>MID(F10,3,99)</f>
        <v>Simple group</v>
      </c>
      <c r="AG4" s="338" t="str">
        <f t="shared" ref="AG4:AH4" si="2">MID(G10,3,99)</f>
        <v>Medium group</v>
      </c>
      <c r="AH4" s="338" t="str">
        <f t="shared" si="2"/>
        <v>Complex group</v>
      </c>
      <c r="AI4" s="338" t="str">
        <f>MID(I10,7,99)</f>
        <v>Total</v>
      </c>
      <c r="AL4" s="163"/>
      <c r="AM4" s="338" t="str">
        <f>AA4</f>
        <v>Indep 1-4</v>
      </c>
      <c r="AN4" s="338" t="str">
        <f t="shared" ref="AN4:AU4" si="3">AB4</f>
        <v>Indep 5-49</v>
      </c>
      <c r="AO4" s="338" t="str">
        <f t="shared" si="3"/>
        <v>Indep 50-249</v>
      </c>
      <c r="AP4" s="338" t="str">
        <f t="shared" si="3"/>
        <v>Indep 250+</v>
      </c>
      <c r="AQ4" s="338">
        <f t="shared" si="3"/>
        <v>0</v>
      </c>
      <c r="AR4" s="338" t="str">
        <f t="shared" si="3"/>
        <v>Simple group</v>
      </c>
      <c r="AS4" s="338" t="str">
        <f t="shared" si="3"/>
        <v>Medium group</v>
      </c>
      <c r="AT4" s="338" t="str">
        <f t="shared" si="3"/>
        <v>Complex group</v>
      </c>
      <c r="AU4" s="338" t="str">
        <f t="shared" si="3"/>
        <v>Total</v>
      </c>
    </row>
    <row r="5" spans="1:47" ht="18" customHeight="1" x14ac:dyDescent="0.3">
      <c r="A5" t="s">
        <v>71</v>
      </c>
      <c r="B5" t="s">
        <v>69</v>
      </c>
      <c r="N5" s="73" t="s">
        <v>500</v>
      </c>
      <c r="O5" s="166">
        <f t="shared" ref="O5:V5" si="4">B24/B23</f>
        <v>574.05971166263203</v>
      </c>
      <c r="P5" s="166">
        <f t="shared" si="4"/>
        <v>4334.3268557245337</v>
      </c>
      <c r="Q5" s="166">
        <f t="shared" si="4"/>
        <v>92658.401080652897</v>
      </c>
      <c r="R5" s="166">
        <f t="shared" si="4"/>
        <v>486302.07605437149</v>
      </c>
      <c r="S5" s="166">
        <f t="shared" si="4"/>
        <v>-20045.520217521665</v>
      </c>
      <c r="T5" s="166">
        <f t="shared" si="4"/>
        <v>-161780.07069227088</v>
      </c>
      <c r="U5" s="166">
        <f t="shared" si="4"/>
        <v>-1589075.694676043</v>
      </c>
      <c r="V5" s="166">
        <f t="shared" si="4"/>
        <v>-71033.764576541449</v>
      </c>
      <c r="Z5" s="73" t="str">
        <f t="shared" ref="Z5:AD9" si="5">N13</f>
        <v>delta tangible assets 1 year average</v>
      </c>
      <c r="AA5" s="166">
        <f t="shared" si="5"/>
        <v>574.05971166263203</v>
      </c>
      <c r="AB5" s="166">
        <f t="shared" si="5"/>
        <v>6242.2303593944935</v>
      </c>
      <c r="AC5" s="166">
        <f t="shared" si="5"/>
        <v>92658.401080652897</v>
      </c>
      <c r="AD5" s="166">
        <f t="shared" si="5"/>
        <v>486302.07605437149</v>
      </c>
      <c r="AE5" s="339"/>
      <c r="AF5" s="166">
        <f t="shared" ref="AF5:AI9" si="6">S13</f>
        <v>-13417.696954119125</v>
      </c>
      <c r="AG5" s="166">
        <f t="shared" si="6"/>
        <v>-166436.61743061445</v>
      </c>
      <c r="AH5" s="166">
        <f>U13</f>
        <v>-2533490.9930877928</v>
      </c>
      <c r="AI5" s="166">
        <f t="shared" si="6"/>
        <v>-107916.83003674225</v>
      </c>
      <c r="AL5" s="73" t="str">
        <f>N5</f>
        <v>delta tangible assets 1 year average</v>
      </c>
      <c r="AM5" s="166">
        <f t="shared" ref="AM5:AP9" si="7">O5</f>
        <v>574.05971166263203</v>
      </c>
      <c r="AN5" s="166">
        <f t="shared" si="7"/>
        <v>4334.3268557245337</v>
      </c>
      <c r="AO5" s="166">
        <f t="shared" si="7"/>
        <v>92658.401080652897</v>
      </c>
      <c r="AP5" s="166">
        <f t="shared" si="7"/>
        <v>486302.07605437149</v>
      </c>
      <c r="AQ5" s="339"/>
      <c r="AR5" s="166">
        <f t="shared" ref="AR5:AU9" si="8">S5</f>
        <v>-20045.520217521665</v>
      </c>
      <c r="AS5" s="166">
        <f t="shared" si="8"/>
        <v>-161780.07069227088</v>
      </c>
      <c r="AT5" s="166">
        <f t="shared" si="8"/>
        <v>-1589075.694676043</v>
      </c>
      <c r="AU5" s="166">
        <f t="shared" si="8"/>
        <v>-71033.764576541449</v>
      </c>
    </row>
    <row r="6" spans="1:47" ht="18" customHeight="1" x14ac:dyDescent="0.3">
      <c r="A6" t="s">
        <v>79</v>
      </c>
      <c r="B6" s="64">
        <v>0</v>
      </c>
      <c r="N6" s="70" t="s">
        <v>501</v>
      </c>
      <c r="O6" s="340">
        <f t="shared" ref="O6:V7" si="9">B24</f>
        <v>452685692.7660901</v>
      </c>
      <c r="P6" s="340">
        <f t="shared" si="9"/>
        <v>746245389.07694864</v>
      </c>
      <c r="Q6" s="340">
        <f t="shared" si="9"/>
        <v>960219010.39880598</v>
      </c>
      <c r="R6" s="340">
        <f t="shared" si="9"/>
        <v>406062233.50540018</v>
      </c>
      <c r="S6" s="340">
        <f t="shared" si="9"/>
        <v>-2243274122.0226321</v>
      </c>
      <c r="T6" s="340">
        <f t="shared" si="9"/>
        <v>-9519624699.7452946</v>
      </c>
      <c r="U6" s="340">
        <f t="shared" si="9"/>
        <v>-75339667760.285873</v>
      </c>
      <c r="V6" s="340">
        <f t="shared" si="9"/>
        <v>-84537354256.306549</v>
      </c>
      <c r="Z6" s="70" t="str">
        <f t="shared" si="5"/>
        <v>delta tangible assets 1 year (Bn£)</v>
      </c>
      <c r="AA6" s="340">
        <f t="shared" si="5"/>
        <v>452685692.7660901</v>
      </c>
      <c r="AB6" s="340">
        <f t="shared" si="5"/>
        <v>1074724800.9769499</v>
      </c>
      <c r="AC6" s="340">
        <f t="shared" si="5"/>
        <v>960219010.39880598</v>
      </c>
      <c r="AD6" s="340">
        <f t="shared" si="5"/>
        <v>406062233.50540018</v>
      </c>
      <c r="AE6" s="340"/>
      <c r="AF6" s="340">
        <f t="shared" si="6"/>
        <v>-1501520795.3476548</v>
      </c>
      <c r="AG6" s="340">
        <f t="shared" si="6"/>
        <v>-9792464823.1476326</v>
      </c>
      <c r="AH6" s="340">
        <f t="shared" si="6"/>
        <v>-120026669288.52727</v>
      </c>
      <c r="AI6" s="340">
        <f t="shared" si="6"/>
        <v>-128426963169.37531</v>
      </c>
      <c r="AL6" s="70" t="str">
        <f>N6</f>
        <v>delta tangible assets 1 year (Bn£)</v>
      </c>
      <c r="AM6" s="340">
        <f t="shared" si="7"/>
        <v>452685692.7660901</v>
      </c>
      <c r="AN6" s="340">
        <f t="shared" si="7"/>
        <v>746245389.07694864</v>
      </c>
      <c r="AO6" s="340">
        <f t="shared" si="7"/>
        <v>960219010.39880598</v>
      </c>
      <c r="AP6" s="340">
        <f t="shared" si="7"/>
        <v>406062233.50540018</v>
      </c>
      <c r="AQ6" s="340"/>
      <c r="AR6" s="340">
        <f t="shared" si="8"/>
        <v>-2243274122.0226321</v>
      </c>
      <c r="AS6" s="340">
        <f t="shared" si="8"/>
        <v>-9519624699.7452946</v>
      </c>
      <c r="AT6" s="340">
        <f t="shared" si="8"/>
        <v>-75339667760.285873</v>
      </c>
      <c r="AU6" s="340">
        <f t="shared" si="8"/>
        <v>-84537354256.306549</v>
      </c>
    </row>
    <row r="7" spans="1:47" ht="18" customHeight="1" x14ac:dyDescent="0.3">
      <c r="A7" t="s">
        <v>72</v>
      </c>
      <c r="B7" s="64">
        <v>0</v>
      </c>
      <c r="N7" s="73" t="s">
        <v>502</v>
      </c>
      <c r="O7" s="341">
        <f t="shared" si="9"/>
        <v>26858497902.283421</v>
      </c>
      <c r="P7" s="341">
        <f t="shared" si="9"/>
        <v>19227916581.003815</v>
      </c>
      <c r="Q7" s="341">
        <f t="shared" si="9"/>
        <v>4242705136.0763893</v>
      </c>
      <c r="R7" s="341">
        <f t="shared" si="9"/>
        <v>809207528.57889998</v>
      </c>
      <c r="S7" s="341">
        <f t="shared" si="9"/>
        <v>26340294266.036003</v>
      </c>
      <c r="T7" s="341">
        <f t="shared" si="9"/>
        <v>21576321475.037579</v>
      </c>
      <c r="U7" s="341">
        <f t="shared" si="9"/>
        <v>114263209846.12001</v>
      </c>
      <c r="V7" s="341">
        <f t="shared" si="9"/>
        <v>213318152735.13611</v>
      </c>
      <c r="Z7" s="73" t="str">
        <f t="shared" si="5"/>
        <v>cash (Bn£) with delta tangible assets available</v>
      </c>
      <c r="AA7" s="341">
        <f t="shared" si="5"/>
        <v>26858497902.283421</v>
      </c>
      <c r="AB7" s="341">
        <f t="shared" si="5"/>
        <v>19226010731.003815</v>
      </c>
      <c r="AC7" s="341">
        <f t="shared" si="5"/>
        <v>4242705136.0763893</v>
      </c>
      <c r="AD7" s="341">
        <f t="shared" si="5"/>
        <v>809207528.57889998</v>
      </c>
      <c r="AE7" s="341"/>
      <c r="AF7" s="341">
        <f t="shared" si="6"/>
        <v>26339555252.236</v>
      </c>
      <c r="AG7" s="341">
        <f t="shared" si="6"/>
        <v>21240162444.437584</v>
      </c>
      <c r="AH7" s="341">
        <f t="shared" si="6"/>
        <v>110927584572.27</v>
      </c>
      <c r="AI7" s="341">
        <f t="shared" si="6"/>
        <v>209643723566.88611</v>
      </c>
      <c r="AL7" s="73" t="str">
        <f>N7</f>
        <v>cash (Bn£) with delta tangible assets available</v>
      </c>
      <c r="AM7" s="341">
        <f t="shared" si="7"/>
        <v>26858497902.283421</v>
      </c>
      <c r="AN7" s="341">
        <f t="shared" si="7"/>
        <v>19227916581.003815</v>
      </c>
      <c r="AO7" s="341">
        <f t="shared" si="7"/>
        <v>4242705136.0763893</v>
      </c>
      <c r="AP7" s="341">
        <f t="shared" si="7"/>
        <v>809207528.57889998</v>
      </c>
      <c r="AQ7" s="341"/>
      <c r="AR7" s="341">
        <f t="shared" si="8"/>
        <v>26340294266.036003</v>
      </c>
      <c r="AS7" s="341">
        <f t="shared" si="8"/>
        <v>21576321475.037579</v>
      </c>
      <c r="AT7" s="341">
        <f t="shared" si="8"/>
        <v>114263209846.12001</v>
      </c>
      <c r="AU7" s="341">
        <f t="shared" si="8"/>
        <v>213318152735.13611</v>
      </c>
    </row>
    <row r="8" spans="1:47" ht="18" customHeight="1" x14ac:dyDescent="0.3">
      <c r="N8" s="70" t="s">
        <v>503</v>
      </c>
      <c r="O8" s="274">
        <f t="shared" ref="O8:V8" si="10">B23/B11</f>
        <v>0.82002601807954956</v>
      </c>
      <c r="P8" s="274">
        <f t="shared" si="10"/>
        <v>0.92188370100663952</v>
      </c>
      <c r="Q8" s="274">
        <f t="shared" si="10"/>
        <v>0.95388438880706927</v>
      </c>
      <c r="R8" s="274">
        <f t="shared" si="10"/>
        <v>0.93296089385474856</v>
      </c>
      <c r="S8" s="274">
        <f t="shared" si="10"/>
        <v>0.92768148019198726</v>
      </c>
      <c r="T8" s="274">
        <f t="shared" si="10"/>
        <v>0.87256253985201004</v>
      </c>
      <c r="U8" s="274">
        <f t="shared" si="10"/>
        <v>0.94596859474450812</v>
      </c>
      <c r="V8" s="274">
        <f t="shared" si="10"/>
        <v>0.85107702165485388</v>
      </c>
      <c r="Z8" s="342" t="str">
        <f t="shared" si="5"/>
        <v>% delta tangible assets available</v>
      </c>
      <c r="AA8" s="343">
        <f t="shared" si="5"/>
        <v>1.6854467975575219E-2</v>
      </c>
      <c r="AB8" s="343">
        <f t="shared" si="5"/>
        <v>5.5899521539528298E-2</v>
      </c>
      <c r="AC8" s="343">
        <f t="shared" si="5"/>
        <v>0.22632235321609145</v>
      </c>
      <c r="AD8" s="343">
        <f t="shared" si="5"/>
        <v>0.501802342618477</v>
      </c>
      <c r="AE8" s="274"/>
      <c r="AF8" s="343">
        <f t="shared" si="6"/>
        <v>-5.7006307850250765E-2</v>
      </c>
      <c r="AG8" s="343">
        <f t="shared" si="6"/>
        <v>-0.4610353074635784</v>
      </c>
      <c r="AH8" s="343">
        <f t="shared" si="6"/>
        <v>-1.082027250041933</v>
      </c>
      <c r="AI8" s="343">
        <f t="shared" si="6"/>
        <v>-0.61259627039776898</v>
      </c>
      <c r="AL8" s="342" t="str">
        <f>N8</f>
        <v>% delta tangible assets available</v>
      </c>
      <c r="AM8" s="343">
        <f t="shared" si="7"/>
        <v>0.82002601807954956</v>
      </c>
      <c r="AN8" s="343">
        <f t="shared" si="7"/>
        <v>0.92188370100663952</v>
      </c>
      <c r="AO8" s="343">
        <f t="shared" si="7"/>
        <v>0.95388438880706927</v>
      </c>
      <c r="AP8" s="343">
        <f t="shared" si="7"/>
        <v>0.93296089385474856</v>
      </c>
      <c r="AQ8" s="274"/>
      <c r="AR8" s="343">
        <f t="shared" si="8"/>
        <v>0.92768148019198726</v>
      </c>
      <c r="AS8" s="343">
        <f t="shared" si="8"/>
        <v>0.87256253985201004</v>
      </c>
      <c r="AT8" s="343">
        <f t="shared" si="8"/>
        <v>0.94596859474450812</v>
      </c>
      <c r="AU8" s="343">
        <f t="shared" si="8"/>
        <v>0.85107702165485388</v>
      </c>
    </row>
    <row r="9" spans="1:47" ht="18" customHeight="1" x14ac:dyDescent="0.3">
      <c r="B9" t="s">
        <v>182</v>
      </c>
      <c r="N9" s="344" t="s">
        <v>504</v>
      </c>
      <c r="O9" s="345">
        <f>O6/O7</f>
        <v>1.6854467975575219E-2</v>
      </c>
      <c r="P9" s="345">
        <f t="shared" ref="P9:V9" si="11">P6/P7</f>
        <v>3.8810517298280792E-2</v>
      </c>
      <c r="Q9" s="345">
        <f t="shared" si="11"/>
        <v>0.22632235321609145</v>
      </c>
      <c r="R9" s="345">
        <f t="shared" si="11"/>
        <v>0.501802342618477</v>
      </c>
      <c r="S9" s="345">
        <f t="shared" si="11"/>
        <v>-8.516511240784351E-2</v>
      </c>
      <c r="T9" s="345">
        <f t="shared" si="11"/>
        <v>-0.4412070292315069</v>
      </c>
      <c r="U9" s="345">
        <f t="shared" si="11"/>
        <v>-0.65935192842689205</v>
      </c>
      <c r="V9" s="345">
        <f t="shared" si="11"/>
        <v>-0.39629704819950945</v>
      </c>
      <c r="Z9" s="344" t="str">
        <f t="shared" si="5"/>
        <v>Number of elephants excluded</v>
      </c>
      <c r="AA9" s="166">
        <f t="shared" si="5"/>
        <v>0</v>
      </c>
      <c r="AB9" s="166">
        <f t="shared" si="5"/>
        <v>1</v>
      </c>
      <c r="AC9" s="166">
        <f t="shared" si="5"/>
        <v>0</v>
      </c>
      <c r="AD9" s="166">
        <f t="shared" si="5"/>
        <v>0</v>
      </c>
      <c r="AE9" s="166"/>
      <c r="AF9" s="166">
        <f t="shared" si="6"/>
        <v>3</v>
      </c>
      <c r="AG9" s="166">
        <f t="shared" si="6"/>
        <v>7</v>
      </c>
      <c r="AH9" s="166">
        <f t="shared" si="6"/>
        <v>35</v>
      </c>
      <c r="AI9" s="166">
        <f t="shared" si="6"/>
        <v>46</v>
      </c>
      <c r="AL9" s="344" t="str">
        <f>N9</f>
        <v>% (delta tangible assets)/cash with  delta tanass  available</v>
      </c>
      <c r="AM9" s="275">
        <f t="shared" si="7"/>
        <v>1.6854467975575219E-2</v>
      </c>
      <c r="AN9" s="275">
        <f t="shared" si="7"/>
        <v>3.8810517298280792E-2</v>
      </c>
      <c r="AO9" s="275">
        <f t="shared" si="7"/>
        <v>0.22632235321609145</v>
      </c>
      <c r="AP9" s="275">
        <f t="shared" si="7"/>
        <v>0.501802342618477</v>
      </c>
      <c r="AQ9" s="275"/>
      <c r="AR9" s="275">
        <f t="shared" si="8"/>
        <v>-8.516511240784351E-2</v>
      </c>
      <c r="AS9" s="275">
        <f t="shared" si="8"/>
        <v>-0.4412070292315069</v>
      </c>
      <c r="AT9" s="275">
        <f t="shared" si="8"/>
        <v>-0.65935192842689205</v>
      </c>
      <c r="AU9" s="275">
        <f t="shared" si="8"/>
        <v>-0.39629704819950945</v>
      </c>
    </row>
    <row r="10" spans="1:47" ht="15.75" customHeight="1" x14ac:dyDescent="0.3">
      <c r="A10" t="s">
        <v>101</v>
      </c>
      <c r="B10" t="s">
        <v>686</v>
      </c>
      <c r="C10" t="s">
        <v>687</v>
      </c>
      <c r="D10" t="s">
        <v>688</v>
      </c>
      <c r="E10" t="s">
        <v>689</v>
      </c>
      <c r="F10" t="s">
        <v>690</v>
      </c>
      <c r="G10" t="s">
        <v>691</v>
      </c>
      <c r="H10" t="s">
        <v>692</v>
      </c>
      <c r="I10" t="s">
        <v>136</v>
      </c>
    </row>
    <row r="11" spans="1:47" ht="21.75" customHeight="1" x14ac:dyDescent="0.3">
      <c r="A11" t="s">
        <v>167</v>
      </c>
      <c r="B11" s="66">
        <v>961639</v>
      </c>
      <c r="C11" s="66">
        <v>186760</v>
      </c>
      <c r="D11" s="66">
        <v>10864</v>
      </c>
      <c r="E11" s="66">
        <v>895</v>
      </c>
      <c r="F11" s="66">
        <v>120633</v>
      </c>
      <c r="G11" s="66">
        <v>67437</v>
      </c>
      <c r="H11" s="66">
        <v>50119</v>
      </c>
      <c r="I11" s="66">
        <v>1398347</v>
      </c>
      <c r="N11" s="523" t="s">
        <v>505</v>
      </c>
      <c r="O11" s="523"/>
      <c r="P11" s="523"/>
      <c r="Q11" s="523"/>
      <c r="R11" s="523"/>
      <c r="S11" s="523"/>
      <c r="T11" s="523"/>
      <c r="U11" s="523"/>
      <c r="V11" s="523"/>
      <c r="Z11" s="523" t="s">
        <v>506</v>
      </c>
      <c r="AA11" s="523"/>
      <c r="AB11" s="523"/>
      <c r="AC11" s="523"/>
      <c r="AD11" s="523"/>
      <c r="AE11" s="523"/>
      <c r="AF11" s="523"/>
      <c r="AG11" s="523"/>
      <c r="AH11" s="523"/>
      <c r="AI11" s="523"/>
      <c r="AL11" s="523" t="s">
        <v>507</v>
      </c>
      <c r="AM11" s="523"/>
      <c r="AN11" s="523"/>
      <c r="AO11" s="523"/>
      <c r="AP11" s="523"/>
      <c r="AQ11" s="523"/>
      <c r="AR11" s="523"/>
      <c r="AS11" s="523"/>
      <c r="AT11" s="523"/>
      <c r="AU11" s="523"/>
    </row>
    <row r="12" spans="1:47" ht="29.25" customHeight="1" x14ac:dyDescent="0.3">
      <c r="N12" s="163"/>
      <c r="O12" s="337" t="str">
        <f>MID(B10,3,99)</f>
        <v>Indep 1-4</v>
      </c>
      <c r="P12" s="337" t="str">
        <f t="shared" ref="P12:U12" si="12">MID(C10,3,99)</f>
        <v>Indep 5-49</v>
      </c>
      <c r="Q12" s="337" t="str">
        <f t="shared" si="12"/>
        <v>Indep 50-249</v>
      </c>
      <c r="R12" s="337" t="str">
        <f t="shared" si="12"/>
        <v>Indep 250+</v>
      </c>
      <c r="S12" s="337" t="str">
        <f t="shared" si="12"/>
        <v>Simple group</v>
      </c>
      <c r="T12" s="337" t="str">
        <f t="shared" si="12"/>
        <v>Medium group</v>
      </c>
      <c r="U12" s="337" t="str">
        <f t="shared" si="12"/>
        <v>Complex group</v>
      </c>
      <c r="V12" s="337" t="str">
        <f>MID(I10,7,99)</f>
        <v>Total</v>
      </c>
      <c r="Z12" s="163"/>
      <c r="AA12" s="338" t="str">
        <f>MID(B10,3,99)</f>
        <v>Indep 1-4</v>
      </c>
      <c r="AB12" s="338" t="str">
        <f t="shared" ref="AB12:AD12" si="13">MID(C10,3,99)</f>
        <v>Indep 5-49</v>
      </c>
      <c r="AC12" s="338" t="str">
        <f t="shared" si="13"/>
        <v>Indep 50-249</v>
      </c>
      <c r="AD12" s="338" t="str">
        <f t="shared" si="13"/>
        <v>Indep 250+</v>
      </c>
      <c r="AE12" s="338"/>
      <c r="AF12" s="338" t="str">
        <f>MID(F10,3,99)</f>
        <v>Simple group</v>
      </c>
      <c r="AG12" s="338" t="str">
        <f t="shared" ref="AG12:AH12" si="14">MID(G10,3,99)</f>
        <v>Medium group</v>
      </c>
      <c r="AH12" s="338" t="str">
        <f t="shared" si="14"/>
        <v>Complex group</v>
      </c>
      <c r="AI12" s="338" t="str">
        <f>MID(I10,7,99)</f>
        <v>Total</v>
      </c>
      <c r="AL12" s="163"/>
      <c r="AM12" s="338" t="str">
        <f>AA12</f>
        <v>Indep 1-4</v>
      </c>
      <c r="AN12" s="338" t="str">
        <f t="shared" ref="AN12:AU12" si="15">AB12</f>
        <v>Indep 5-49</v>
      </c>
      <c r="AO12" s="338" t="str">
        <f t="shared" si="15"/>
        <v>Indep 50-249</v>
      </c>
      <c r="AP12" s="338" t="str">
        <f t="shared" si="15"/>
        <v>Indep 250+</v>
      </c>
      <c r="AQ12" s="338">
        <f t="shared" si="15"/>
        <v>0</v>
      </c>
      <c r="AR12" s="338" t="str">
        <f t="shared" si="15"/>
        <v>Simple group</v>
      </c>
      <c r="AS12" s="338" t="str">
        <f t="shared" si="15"/>
        <v>Medium group</v>
      </c>
      <c r="AT12" s="338" t="str">
        <f t="shared" si="15"/>
        <v>Complex group</v>
      </c>
      <c r="AU12" s="338" t="str">
        <f t="shared" si="15"/>
        <v>Total</v>
      </c>
    </row>
    <row r="13" spans="1:47" ht="18" customHeight="1" x14ac:dyDescent="0.3">
      <c r="A13" t="s">
        <v>508</v>
      </c>
      <c r="B13" t="s">
        <v>283</v>
      </c>
      <c r="J13" s="336"/>
      <c r="K13" s="336"/>
      <c r="N13" s="73" t="s">
        <v>500</v>
      </c>
      <c r="O13" s="166">
        <f t="shared" ref="O13:V13" si="16">B54/B53</f>
        <v>574.05971166263203</v>
      </c>
      <c r="P13" s="166">
        <f t="shared" si="16"/>
        <v>6242.2303593944935</v>
      </c>
      <c r="Q13" s="166">
        <f t="shared" si="16"/>
        <v>92658.401080652897</v>
      </c>
      <c r="R13" s="166">
        <f t="shared" si="16"/>
        <v>486302.07605437149</v>
      </c>
      <c r="S13" s="166">
        <f t="shared" si="16"/>
        <v>-13417.696954119125</v>
      </c>
      <c r="T13" s="166">
        <f t="shared" si="16"/>
        <v>-166436.61743061445</v>
      </c>
      <c r="U13" s="166">
        <f>H54/H53</f>
        <v>-2533490.9930877928</v>
      </c>
      <c r="V13" s="166">
        <f t="shared" si="16"/>
        <v>-107916.83003674225</v>
      </c>
      <c r="Z13" s="73" t="str">
        <f t="shared" ref="Z13:AD17" si="17">N29</f>
        <v>delta tangible assets 1 year average</v>
      </c>
      <c r="AA13" s="166">
        <f t="shared" si="17"/>
        <v>-229.16854071156169</v>
      </c>
      <c r="AB13" s="166">
        <f t="shared" si="17"/>
        <v>6099.0455012779266</v>
      </c>
      <c r="AC13" s="166">
        <f t="shared" si="17"/>
        <v>-55331.28046294245</v>
      </c>
      <c r="AD13" s="166">
        <f t="shared" si="17"/>
        <v>211919.69381270881</v>
      </c>
      <c r="AE13" s="339"/>
      <c r="AF13" s="166">
        <f t="shared" ref="AF13:AI17" si="18">S29</f>
        <v>-17262.584935596733</v>
      </c>
      <c r="AG13" s="166">
        <f t="shared" si="18"/>
        <v>-62385.499015717251</v>
      </c>
      <c r="AH13" s="166">
        <f>U29</f>
        <v>-1029145.9839535701</v>
      </c>
      <c r="AI13" s="166">
        <f t="shared" si="18"/>
        <v>-35605.134215459831</v>
      </c>
      <c r="AL13" s="73" t="str">
        <f t="shared" ref="AL13:AP17" si="19">N21</f>
        <v>delta tangible assets 1 year average</v>
      </c>
      <c r="AM13" s="166">
        <f t="shared" si="19"/>
        <v>-229.16854071156271</v>
      </c>
      <c r="AN13" s="166">
        <f t="shared" si="19"/>
        <v>6099.0455012779266</v>
      </c>
      <c r="AO13" s="166">
        <f t="shared" si="19"/>
        <v>-55331.28046294245</v>
      </c>
      <c r="AP13" s="166">
        <f t="shared" si="19"/>
        <v>211919.69381270881</v>
      </c>
      <c r="AQ13" s="339"/>
      <c r="AR13" s="166">
        <f t="shared" ref="AR13:AU17" si="20">S21</f>
        <v>-15444.952480845099</v>
      </c>
      <c r="AS13" s="166">
        <f t="shared" si="20"/>
        <v>-144568.04122096754</v>
      </c>
      <c r="AT13" s="166">
        <f t="shared" si="20"/>
        <v>-820411.24831493606</v>
      </c>
      <c r="AU13" s="166">
        <f t="shared" si="20"/>
        <v>-32363.032726288504</v>
      </c>
    </row>
    <row r="14" spans="1:47" ht="18" customHeight="1" x14ac:dyDescent="0.3">
      <c r="A14" t="s">
        <v>464</v>
      </c>
      <c r="B14" t="s">
        <v>486</v>
      </c>
      <c r="J14" s="336"/>
      <c r="K14" s="336"/>
      <c r="N14" s="70" t="s">
        <v>501</v>
      </c>
      <c r="O14" s="340">
        <f t="shared" ref="O14:V15" si="21">B54</f>
        <v>452685692.7660901</v>
      </c>
      <c r="P14" s="340">
        <f t="shared" si="21"/>
        <v>1074724800.9769499</v>
      </c>
      <c r="Q14" s="340">
        <f t="shared" si="21"/>
        <v>960219010.39880598</v>
      </c>
      <c r="R14" s="340">
        <f t="shared" si="21"/>
        <v>406062233.50540018</v>
      </c>
      <c r="S14" s="340">
        <f t="shared" si="21"/>
        <v>-1501520795.3476548</v>
      </c>
      <c r="T14" s="340">
        <f t="shared" si="21"/>
        <v>-9792464823.1476326</v>
      </c>
      <c r="U14" s="340">
        <f t="shared" si="21"/>
        <v>-120026669288.52727</v>
      </c>
      <c r="V14" s="340">
        <f t="shared" si="21"/>
        <v>-128426963169.37531</v>
      </c>
      <c r="Z14" s="70" t="str">
        <f t="shared" si="17"/>
        <v>delta tangible assets 1 year (Bn£)</v>
      </c>
      <c r="AA14" s="340">
        <f t="shared" si="17"/>
        <v>-226209745.68243471</v>
      </c>
      <c r="AB14" s="340">
        <f t="shared" si="17"/>
        <v>1010130014.9671515</v>
      </c>
      <c r="AC14" s="340">
        <f t="shared" si="17"/>
        <v>-511205700.19712532</v>
      </c>
      <c r="AD14" s="340">
        <f t="shared" si="17"/>
        <v>165085441.48010015</v>
      </c>
      <c r="AE14" s="340"/>
      <c r="AF14" s="340">
        <f t="shared" si="18"/>
        <v>-2005791531.4217913</v>
      </c>
      <c r="AG14" s="340">
        <f t="shared" si="18"/>
        <v>-3527276114.3486533</v>
      </c>
      <c r="AH14" s="340">
        <f t="shared" si="18"/>
        <v>-43975407894.336052</v>
      </c>
      <c r="AI14" s="340">
        <f t="shared" si="18"/>
        <v>-49070675529.538803</v>
      </c>
      <c r="AL14" s="70" t="str">
        <f t="shared" si="19"/>
        <v>delta tangible assets 1 year (Bn£)</v>
      </c>
      <c r="AM14" s="340">
        <f t="shared" si="19"/>
        <v>-226209745.68243572</v>
      </c>
      <c r="AN14" s="340">
        <f t="shared" si="19"/>
        <v>1010130014.9671515</v>
      </c>
      <c r="AO14" s="340">
        <f t="shared" si="19"/>
        <v>-511205700.19712532</v>
      </c>
      <c r="AP14" s="340">
        <f t="shared" si="19"/>
        <v>165085441.48010015</v>
      </c>
      <c r="AQ14" s="340"/>
      <c r="AR14" s="340">
        <f t="shared" si="20"/>
        <v>-1794641698.464277</v>
      </c>
      <c r="AS14" s="340">
        <f t="shared" si="20"/>
        <v>-8174744458.8808298</v>
      </c>
      <c r="AT14" s="340">
        <f t="shared" si="20"/>
        <v>-35071760454.215202</v>
      </c>
      <c r="AU14" s="340">
        <f t="shared" si="20"/>
        <v>-44603346600.992615</v>
      </c>
    </row>
    <row r="15" spans="1:47" ht="18" customHeight="1" x14ac:dyDescent="0.3">
      <c r="A15" t="s">
        <v>70</v>
      </c>
      <c r="B15" s="64">
        <v>1</v>
      </c>
      <c r="J15" s="336"/>
      <c r="K15" s="336"/>
      <c r="N15" s="73" t="s">
        <v>502</v>
      </c>
      <c r="O15" s="341">
        <f t="shared" si="21"/>
        <v>26858497902.283421</v>
      </c>
      <c r="P15" s="341">
        <f t="shared" si="21"/>
        <v>19226010731.003815</v>
      </c>
      <c r="Q15" s="341">
        <f t="shared" si="21"/>
        <v>4242705136.0763893</v>
      </c>
      <c r="R15" s="341">
        <f t="shared" si="21"/>
        <v>809207528.57889998</v>
      </c>
      <c r="S15" s="341">
        <f t="shared" si="21"/>
        <v>26339555252.236</v>
      </c>
      <c r="T15" s="341">
        <f t="shared" si="21"/>
        <v>21240162444.437584</v>
      </c>
      <c r="U15" s="341">
        <f t="shared" si="21"/>
        <v>110927584572.27</v>
      </c>
      <c r="V15" s="341">
        <f t="shared" si="21"/>
        <v>209643723566.88611</v>
      </c>
      <c r="Z15" s="73" t="str">
        <f t="shared" si="17"/>
        <v>cash (Bn£) with delta tangible assets available</v>
      </c>
      <c r="AA15" s="341">
        <f t="shared" si="17"/>
        <v>31435450195.859776</v>
      </c>
      <c r="AB15" s="341">
        <f t="shared" si="17"/>
        <v>19016119209.97916</v>
      </c>
      <c r="AC15" s="341">
        <f t="shared" si="17"/>
        <v>4565235056.7668991</v>
      </c>
      <c r="AD15" s="341">
        <f t="shared" si="17"/>
        <v>1399359397.5580001</v>
      </c>
      <c r="AE15" s="341"/>
      <c r="AF15" s="341">
        <f t="shared" si="18"/>
        <v>25937076469.271442</v>
      </c>
      <c r="AG15" s="341">
        <f t="shared" si="18"/>
        <v>18856005831.279297</v>
      </c>
      <c r="AH15" s="341">
        <f t="shared" si="18"/>
        <v>107248812642.79056</v>
      </c>
      <c r="AI15" s="341">
        <f t="shared" si="18"/>
        <v>208458058803.50513</v>
      </c>
      <c r="AL15" s="73" t="str">
        <f t="shared" si="19"/>
        <v>cash (Bn£) with delta tangible assets available</v>
      </c>
      <c r="AM15" s="341">
        <f t="shared" si="19"/>
        <v>31435450195.859776</v>
      </c>
      <c r="AN15" s="341">
        <f t="shared" si="19"/>
        <v>19016119209.97916</v>
      </c>
      <c r="AO15" s="341">
        <f t="shared" si="19"/>
        <v>4565235056.7668991</v>
      </c>
      <c r="AP15" s="341">
        <f t="shared" si="19"/>
        <v>1399359397.5580001</v>
      </c>
      <c r="AQ15" s="341"/>
      <c r="AR15" s="341">
        <f t="shared" si="20"/>
        <v>25949974903.271442</v>
      </c>
      <c r="AS15" s="341">
        <f t="shared" si="20"/>
        <v>20743266917.279301</v>
      </c>
      <c r="AT15" s="341">
        <f t="shared" si="20"/>
        <v>114571515623.39059</v>
      </c>
      <c r="AU15" s="341">
        <f t="shared" si="20"/>
        <v>217680921304.10516</v>
      </c>
    </row>
    <row r="16" spans="1:47" ht="18" customHeight="1" x14ac:dyDescent="0.3">
      <c r="A16" t="s">
        <v>88</v>
      </c>
      <c r="B16" t="s">
        <v>181</v>
      </c>
      <c r="J16" s="336"/>
      <c r="K16" s="336"/>
      <c r="N16" s="70" t="s">
        <v>503</v>
      </c>
      <c r="O16" s="274">
        <f>O14/O15</f>
        <v>1.6854467975575219E-2</v>
      </c>
      <c r="P16" s="274">
        <f t="shared" ref="P16:V16" si="22">P14/P15</f>
        <v>5.5899521539528298E-2</v>
      </c>
      <c r="Q16" s="274">
        <f t="shared" si="22"/>
        <v>0.22632235321609145</v>
      </c>
      <c r="R16" s="274">
        <f t="shared" si="22"/>
        <v>0.501802342618477</v>
      </c>
      <c r="S16" s="274">
        <f t="shared" si="22"/>
        <v>-5.7006307850250765E-2</v>
      </c>
      <c r="T16" s="274">
        <f t="shared" si="22"/>
        <v>-0.4610353074635784</v>
      </c>
      <c r="U16" s="274">
        <f t="shared" si="22"/>
        <v>-1.082027250041933</v>
      </c>
      <c r="V16" s="274">
        <f t="shared" si="22"/>
        <v>-0.61259627039776898</v>
      </c>
      <c r="Z16" s="342" t="str">
        <f t="shared" si="17"/>
        <v>% delta tangible assets available</v>
      </c>
      <c r="AA16" s="343">
        <f t="shared" si="17"/>
        <v>-7.1960078278830502E-3</v>
      </c>
      <c r="AB16" s="343">
        <f t="shared" si="17"/>
        <v>5.3119671990542731E-2</v>
      </c>
      <c r="AC16" s="343">
        <f t="shared" si="17"/>
        <v>-0.1119779581643626</v>
      </c>
      <c r="AD16" s="343">
        <f t="shared" si="17"/>
        <v>0.11797215337831592</v>
      </c>
      <c r="AE16" s="274"/>
      <c r="AF16" s="343">
        <f t="shared" si="18"/>
        <v>-7.7332984455596693E-2</v>
      </c>
      <c r="AG16" s="343">
        <f t="shared" si="18"/>
        <v>-0.187063800568911</v>
      </c>
      <c r="AH16" s="343">
        <f t="shared" si="18"/>
        <v>-0.41003165266550062</v>
      </c>
      <c r="AI16" s="343">
        <f t="shared" si="18"/>
        <v>-0.23539831374805886</v>
      </c>
      <c r="AL16" s="342" t="str">
        <f t="shared" si="19"/>
        <v>% delta tangible assets available</v>
      </c>
      <c r="AM16" s="343">
        <f t="shared" si="19"/>
        <v>0.84178510575517607</v>
      </c>
      <c r="AN16" s="343">
        <f t="shared" si="19"/>
        <v>0.93892117123501229</v>
      </c>
      <c r="AO16" s="343">
        <f t="shared" si="19"/>
        <v>0.95999584372402325</v>
      </c>
      <c r="AP16" s="343">
        <f t="shared" si="19"/>
        <v>0.96410891089108908</v>
      </c>
      <c r="AQ16" s="274"/>
      <c r="AR16" s="343">
        <f t="shared" si="20"/>
        <v>0.94676118308482038</v>
      </c>
      <c r="AS16" s="343">
        <f t="shared" si="20"/>
        <v>0.93953642934285952</v>
      </c>
      <c r="AT16" s="343">
        <f t="shared" si="20"/>
        <v>0.97046538024971618</v>
      </c>
      <c r="AU16" s="343">
        <f t="shared" si="20"/>
        <v>0.86876814636354127</v>
      </c>
    </row>
    <row r="17" spans="1:48" ht="18" customHeight="1" x14ac:dyDescent="0.3">
      <c r="A17" t="s">
        <v>71</v>
      </c>
      <c r="B17" t="s">
        <v>69</v>
      </c>
      <c r="J17" s="336"/>
      <c r="K17" s="336"/>
      <c r="N17" s="344" t="s">
        <v>509</v>
      </c>
      <c r="O17" s="166">
        <f t="shared" ref="O17:V17" si="23">B23-B53</f>
        <v>0</v>
      </c>
      <c r="P17" s="166">
        <f t="shared" si="23"/>
        <v>1</v>
      </c>
      <c r="Q17" s="166">
        <f t="shared" si="23"/>
        <v>0</v>
      </c>
      <c r="R17" s="166">
        <f t="shared" si="23"/>
        <v>0</v>
      </c>
      <c r="S17" s="166">
        <f t="shared" si="23"/>
        <v>3</v>
      </c>
      <c r="T17" s="166">
        <f t="shared" si="23"/>
        <v>7</v>
      </c>
      <c r="U17" s="166">
        <f t="shared" si="23"/>
        <v>35</v>
      </c>
      <c r="V17" s="166">
        <f t="shared" si="23"/>
        <v>46</v>
      </c>
      <c r="Z17" s="344" t="str">
        <f t="shared" si="17"/>
        <v>Number of elephants excluded</v>
      </c>
      <c r="AA17" s="166">
        <f t="shared" si="17"/>
        <v>0</v>
      </c>
      <c r="AB17" s="166">
        <f t="shared" si="17"/>
        <v>0</v>
      </c>
      <c r="AC17" s="166">
        <f t="shared" si="17"/>
        <v>0</v>
      </c>
      <c r="AD17" s="166">
        <f t="shared" si="17"/>
        <v>0</v>
      </c>
      <c r="AE17" s="166"/>
      <c r="AF17" s="166">
        <f t="shared" si="18"/>
        <v>3</v>
      </c>
      <c r="AG17" s="166">
        <f t="shared" si="18"/>
        <v>6</v>
      </c>
      <c r="AH17" s="166">
        <f t="shared" si="18"/>
        <v>19</v>
      </c>
      <c r="AI17" s="166">
        <f t="shared" si="18"/>
        <v>28</v>
      </c>
      <c r="AL17" s="344" t="str">
        <f t="shared" si="19"/>
        <v>% (delta tangible assets)/cash with  delta tanass  available</v>
      </c>
      <c r="AM17" s="275">
        <f t="shared" si="19"/>
        <v>-7.1960078278830823E-3</v>
      </c>
      <c r="AN17" s="275">
        <f t="shared" si="19"/>
        <v>5.3119671990542731E-2</v>
      </c>
      <c r="AO17" s="275">
        <f t="shared" si="19"/>
        <v>-0.1119779581643626</v>
      </c>
      <c r="AP17" s="275">
        <f t="shared" si="19"/>
        <v>0.11797215337831592</v>
      </c>
      <c r="AQ17" s="275"/>
      <c r="AR17" s="275">
        <f t="shared" si="20"/>
        <v>-6.9157743125140031E-2</v>
      </c>
      <c r="AS17" s="275">
        <f t="shared" si="20"/>
        <v>-0.39409146550928315</v>
      </c>
      <c r="AT17" s="275">
        <f t="shared" si="20"/>
        <v>-0.30611238983256545</v>
      </c>
      <c r="AU17" s="275">
        <f t="shared" si="20"/>
        <v>-0.20490241558046665</v>
      </c>
    </row>
    <row r="18" spans="1:48" ht="15.75" customHeight="1" x14ac:dyDescent="0.3">
      <c r="A18" t="s">
        <v>79</v>
      </c>
      <c r="B18" s="64">
        <v>0</v>
      </c>
      <c r="J18" s="336"/>
      <c r="K18" s="336"/>
    </row>
    <row r="19" spans="1:48" ht="21.75" customHeight="1" x14ac:dyDescent="0.3">
      <c r="A19" t="s">
        <v>72</v>
      </c>
      <c r="B19" s="64">
        <v>0</v>
      </c>
      <c r="J19" s="336"/>
      <c r="K19" s="336"/>
      <c r="N19" s="523" t="s">
        <v>510</v>
      </c>
      <c r="O19" s="523"/>
      <c r="P19" s="523"/>
      <c r="Q19" s="523"/>
      <c r="R19" s="523"/>
      <c r="S19" s="523"/>
      <c r="T19" s="523"/>
      <c r="U19" s="523"/>
      <c r="V19" s="523"/>
      <c r="Z19" s="523" t="s">
        <v>511</v>
      </c>
      <c r="AA19" s="523"/>
      <c r="AB19" s="523"/>
      <c r="AC19" s="523"/>
      <c r="AD19" s="523"/>
      <c r="AE19" s="523"/>
      <c r="AF19" s="523"/>
      <c r="AG19" s="523"/>
      <c r="AH19" s="523"/>
      <c r="AI19" s="523"/>
      <c r="AL19" s="523" t="s">
        <v>512</v>
      </c>
      <c r="AM19" s="523"/>
      <c r="AN19" s="523"/>
      <c r="AO19" s="523"/>
      <c r="AP19" s="523"/>
      <c r="AQ19" s="523"/>
      <c r="AR19" s="523"/>
      <c r="AS19" s="523"/>
      <c r="AT19" s="523"/>
      <c r="AU19" s="523"/>
    </row>
    <row r="20" spans="1:48" ht="29.25" customHeight="1" x14ac:dyDescent="0.3">
      <c r="J20" s="336"/>
      <c r="K20" s="336"/>
      <c r="N20" s="163"/>
      <c r="O20" s="337" t="str">
        <f>MID(B10,3,99)</f>
        <v>Indep 1-4</v>
      </c>
      <c r="P20" s="337" t="str">
        <f t="shared" ref="P20:U20" si="24">MID(C10,3,99)</f>
        <v>Indep 5-49</v>
      </c>
      <c r="Q20" s="337" t="str">
        <f t="shared" si="24"/>
        <v>Indep 50-249</v>
      </c>
      <c r="R20" s="337" t="str">
        <f t="shared" si="24"/>
        <v>Indep 250+</v>
      </c>
      <c r="S20" s="337" t="str">
        <f t="shared" si="24"/>
        <v>Simple group</v>
      </c>
      <c r="T20" s="337" t="str">
        <f t="shared" si="24"/>
        <v>Medium group</v>
      </c>
      <c r="U20" s="337" t="str">
        <f t="shared" si="24"/>
        <v>Complex group</v>
      </c>
      <c r="V20" s="337" t="str">
        <f>MID(I10,7,99)</f>
        <v>Total</v>
      </c>
      <c r="Z20" s="163"/>
      <c r="AA20" s="338" t="str">
        <f>AA12</f>
        <v>Indep 1-4</v>
      </c>
      <c r="AB20" s="338" t="str">
        <f t="shared" ref="AB20:AI20" si="25">AB12</f>
        <v>Indep 5-49</v>
      </c>
      <c r="AC20" s="338" t="str">
        <f t="shared" si="25"/>
        <v>Indep 50-249</v>
      </c>
      <c r="AD20" s="338" t="str">
        <f t="shared" si="25"/>
        <v>Indep 250+</v>
      </c>
      <c r="AE20" s="338"/>
      <c r="AF20" s="338" t="str">
        <f t="shared" si="25"/>
        <v>Simple group</v>
      </c>
      <c r="AG20" s="338" t="str">
        <f t="shared" si="25"/>
        <v>Medium group</v>
      </c>
      <c r="AH20" s="338" t="str">
        <f t="shared" si="25"/>
        <v>Complex group</v>
      </c>
      <c r="AI20" s="338" t="str">
        <f t="shared" si="25"/>
        <v>Total</v>
      </c>
      <c r="AL20" s="163"/>
      <c r="AM20" s="338" t="str">
        <f>AA20</f>
        <v>Indep 1-4</v>
      </c>
      <c r="AN20" s="338" t="str">
        <f t="shared" ref="AN20:AU20" si="26">AB20</f>
        <v>Indep 5-49</v>
      </c>
      <c r="AO20" s="338" t="str">
        <f t="shared" si="26"/>
        <v>Indep 50-249</v>
      </c>
      <c r="AP20" s="338" t="str">
        <f t="shared" si="26"/>
        <v>Indep 250+</v>
      </c>
      <c r="AQ20" s="338"/>
      <c r="AR20" s="338" t="str">
        <f t="shared" si="26"/>
        <v>Simple group</v>
      </c>
      <c r="AS20" s="338" t="str">
        <f t="shared" si="26"/>
        <v>Medium group</v>
      </c>
      <c r="AT20" s="338" t="str">
        <f t="shared" si="26"/>
        <v>Complex group</v>
      </c>
      <c r="AU20" s="338" t="str">
        <f t="shared" si="26"/>
        <v>Total</v>
      </c>
    </row>
    <row r="21" spans="1:48" ht="18" customHeight="1" x14ac:dyDescent="0.3">
      <c r="B21" t="s">
        <v>182</v>
      </c>
      <c r="J21" s="336"/>
      <c r="K21" s="336"/>
      <c r="N21" s="73" t="s">
        <v>500</v>
      </c>
      <c r="O21" s="166">
        <f t="shared" ref="O21:V21" si="27">B96/B95</f>
        <v>-229.16854071156271</v>
      </c>
      <c r="P21" s="166">
        <f t="shared" si="27"/>
        <v>6099.0455012779266</v>
      </c>
      <c r="Q21" s="166">
        <f t="shared" si="27"/>
        <v>-55331.28046294245</v>
      </c>
      <c r="R21" s="166">
        <f t="shared" si="27"/>
        <v>211919.69381270881</v>
      </c>
      <c r="S21" s="166">
        <f t="shared" si="27"/>
        <v>-15444.952480845099</v>
      </c>
      <c r="T21" s="166">
        <f t="shared" si="27"/>
        <v>-144568.04122096754</v>
      </c>
      <c r="U21" s="166">
        <f t="shared" si="27"/>
        <v>-820411.24831493606</v>
      </c>
      <c r="V21" s="166">
        <f t="shared" si="27"/>
        <v>-32363.032726288504</v>
      </c>
      <c r="Z21" s="70" t="s">
        <v>682</v>
      </c>
      <c r="AA21" s="340">
        <f>AA6</f>
        <v>452685692.7660901</v>
      </c>
      <c r="AB21" s="340">
        <f>AB6</f>
        <v>1074724800.9769499</v>
      </c>
      <c r="AC21" s="340">
        <f>AC6</f>
        <v>960219010.39880598</v>
      </c>
      <c r="AD21" s="340">
        <f>AD6</f>
        <v>406062233.50540018</v>
      </c>
      <c r="AE21" s="340"/>
      <c r="AF21" s="340">
        <f>AF6</f>
        <v>-1501520795.3476548</v>
      </c>
      <c r="AG21" s="340">
        <f>AG6</f>
        <v>-9792464823.1476326</v>
      </c>
      <c r="AH21" s="340">
        <f>AH6</f>
        <v>-120026669288.52727</v>
      </c>
      <c r="AI21" s="340">
        <f>AI6</f>
        <v>-128426963169.37531</v>
      </c>
      <c r="AL21" s="70" t="s">
        <v>514</v>
      </c>
      <c r="AM21" s="340">
        <f>AM6</f>
        <v>452685692.7660901</v>
      </c>
      <c r="AN21" s="340">
        <f>AN6</f>
        <v>746245389.07694864</v>
      </c>
      <c r="AO21" s="340">
        <f>AO6</f>
        <v>960219010.39880598</v>
      </c>
      <c r="AP21" s="340">
        <f>AP6</f>
        <v>406062233.50540018</v>
      </c>
      <c r="AQ21" s="340"/>
      <c r="AR21" s="340">
        <f>AR6</f>
        <v>-2243274122.0226321</v>
      </c>
      <c r="AS21" s="340">
        <f>AS6</f>
        <v>-9519624699.7452946</v>
      </c>
      <c r="AT21" s="340">
        <f>AT6</f>
        <v>-75339667760.285873</v>
      </c>
      <c r="AU21" s="340">
        <f>AU6</f>
        <v>-84537354256.306549</v>
      </c>
    </row>
    <row r="22" spans="1:48" ht="18" customHeight="1" x14ac:dyDescent="0.3">
      <c r="A22" t="s">
        <v>101</v>
      </c>
      <c r="B22" t="s">
        <v>276</v>
      </c>
      <c r="C22" t="s">
        <v>185</v>
      </c>
      <c r="D22" t="s">
        <v>186</v>
      </c>
      <c r="E22" t="s">
        <v>187</v>
      </c>
      <c r="F22" t="s">
        <v>143</v>
      </c>
      <c r="G22" t="s">
        <v>153</v>
      </c>
      <c r="H22" t="s">
        <v>161</v>
      </c>
      <c r="I22" t="s">
        <v>136</v>
      </c>
      <c r="J22" s="336"/>
      <c r="K22" s="336"/>
      <c r="N22" s="70" t="s">
        <v>501</v>
      </c>
      <c r="O22" s="340">
        <f t="shared" ref="O22:V23" si="28">B96</f>
        <v>-226209745.68243572</v>
      </c>
      <c r="P22" s="340">
        <f t="shared" si="28"/>
        <v>1010130014.9671515</v>
      </c>
      <c r="Q22" s="340">
        <f t="shared" si="28"/>
        <v>-511205700.19712532</v>
      </c>
      <c r="R22" s="340">
        <f t="shared" si="28"/>
        <v>165085441.48010015</v>
      </c>
      <c r="S22" s="340">
        <f t="shared" si="28"/>
        <v>-1794641698.464277</v>
      </c>
      <c r="T22" s="340">
        <f t="shared" si="28"/>
        <v>-8174744458.8808298</v>
      </c>
      <c r="U22" s="340">
        <f t="shared" si="28"/>
        <v>-35071760454.215202</v>
      </c>
      <c r="V22" s="340">
        <f t="shared" si="28"/>
        <v>-44603346600.992615</v>
      </c>
      <c r="Z22" s="73" t="s">
        <v>683</v>
      </c>
      <c r="AA22" s="341">
        <f>AA14</f>
        <v>-226209745.68243471</v>
      </c>
      <c r="AB22" s="341">
        <f>AB14</f>
        <v>1010130014.9671515</v>
      </c>
      <c r="AC22" s="341">
        <f>AC14</f>
        <v>-511205700.19712532</v>
      </c>
      <c r="AD22" s="341">
        <f>AD14</f>
        <v>165085441.48010015</v>
      </c>
      <c r="AE22" s="341"/>
      <c r="AF22" s="341">
        <f>AF14</f>
        <v>-2005791531.4217913</v>
      </c>
      <c r="AG22" s="341">
        <f>AG14</f>
        <v>-3527276114.3486533</v>
      </c>
      <c r="AH22" s="341">
        <f>AH14</f>
        <v>-43975407894.336052</v>
      </c>
      <c r="AI22" s="341">
        <f>AI14</f>
        <v>-49070675529.538803</v>
      </c>
      <c r="AL22" s="73" t="s">
        <v>516</v>
      </c>
      <c r="AM22" s="341">
        <f>AM14</f>
        <v>-226209745.68243572</v>
      </c>
      <c r="AN22" s="341">
        <f>AN14</f>
        <v>1010130014.9671515</v>
      </c>
      <c r="AO22" s="341">
        <f>AO14</f>
        <v>-511205700.19712532</v>
      </c>
      <c r="AP22" s="341">
        <f>AP14</f>
        <v>165085441.48010015</v>
      </c>
      <c r="AQ22" s="341"/>
      <c r="AR22" s="341">
        <f>AR14</f>
        <v>-1794641698.464277</v>
      </c>
      <c r="AS22" s="341">
        <f>AS14</f>
        <v>-8174744458.8808298</v>
      </c>
      <c r="AT22" s="341">
        <f>AT14</f>
        <v>-35071760454.215202</v>
      </c>
      <c r="AU22" s="341">
        <f>AU14</f>
        <v>-44603346600.992615</v>
      </c>
    </row>
    <row r="23" spans="1:48" ht="18" customHeight="1" x14ac:dyDescent="0.3">
      <c r="A23" t="s">
        <v>167</v>
      </c>
      <c r="B23" s="66">
        <v>788569</v>
      </c>
      <c r="C23" s="66">
        <v>172171</v>
      </c>
      <c r="D23" s="66">
        <v>10363</v>
      </c>
      <c r="E23" s="66">
        <v>835</v>
      </c>
      <c r="F23" s="66">
        <v>111909</v>
      </c>
      <c r="G23" s="66">
        <v>58843</v>
      </c>
      <c r="H23" s="66">
        <v>47411</v>
      </c>
      <c r="I23" s="66">
        <v>1190101</v>
      </c>
      <c r="J23" s="336"/>
      <c r="K23" s="336"/>
      <c r="N23" s="73" t="s">
        <v>502</v>
      </c>
      <c r="O23" s="341">
        <f t="shared" si="28"/>
        <v>31435450195.859776</v>
      </c>
      <c r="P23" s="341">
        <f t="shared" si="28"/>
        <v>19016119209.97916</v>
      </c>
      <c r="Q23" s="341">
        <f t="shared" si="28"/>
        <v>4565235056.7668991</v>
      </c>
      <c r="R23" s="341">
        <f t="shared" si="28"/>
        <v>1399359397.5580001</v>
      </c>
      <c r="S23" s="341">
        <f t="shared" si="28"/>
        <v>25949974903.271442</v>
      </c>
      <c r="T23" s="341">
        <f t="shared" si="28"/>
        <v>20743266917.279301</v>
      </c>
      <c r="U23" s="341">
        <f t="shared" si="28"/>
        <v>114571515623.39059</v>
      </c>
      <c r="V23" s="341">
        <f t="shared" si="28"/>
        <v>217680921304.10516</v>
      </c>
      <c r="Z23" s="70" t="s">
        <v>684</v>
      </c>
      <c r="AA23" s="274">
        <f>(AA22-AA21)/ABS(AA21)</f>
        <v>-1.4997059754643514</v>
      </c>
      <c r="AB23" s="274">
        <f t="shared" ref="AB23:AI23" si="29">(AB22-AB21)/ABS(AB21)</f>
        <v>-6.0103559488978241E-2</v>
      </c>
      <c r="AC23" s="274">
        <f t="shared" si="29"/>
        <v>-1.5323844817286081</v>
      </c>
      <c r="AD23" s="274">
        <f t="shared" si="29"/>
        <v>-0.59344793024711395</v>
      </c>
      <c r="AE23" s="274"/>
      <c r="AF23" s="274">
        <f t="shared" si="29"/>
        <v>-0.33583999478167742</v>
      </c>
      <c r="AG23" s="274">
        <f t="shared" si="29"/>
        <v>0.63979690731073091</v>
      </c>
      <c r="AH23" s="274">
        <f t="shared" si="29"/>
        <v>0.63361969339809521</v>
      </c>
      <c r="AI23" s="274">
        <f t="shared" si="29"/>
        <v>0.61790986628857547</v>
      </c>
      <c r="AL23" s="70" t="s">
        <v>518</v>
      </c>
      <c r="AM23" s="274">
        <f>(AM22-AM21)/ABS(AM21)</f>
        <v>-1.4997059754643536</v>
      </c>
      <c r="AN23" s="274">
        <f t="shared" ref="AN23:AU23" si="30">(AN22-AN21)/ABS(AN21)</f>
        <v>0.35361642397095278</v>
      </c>
      <c r="AO23" s="274">
        <f t="shared" si="30"/>
        <v>-1.5323844817286081</v>
      </c>
      <c r="AP23" s="274">
        <f t="shared" si="30"/>
        <v>-0.59344793024711395</v>
      </c>
      <c r="AQ23" s="274"/>
      <c r="AR23" s="274">
        <f t="shared" si="30"/>
        <v>0.1999900142180791</v>
      </c>
      <c r="AS23" s="274">
        <f t="shared" si="30"/>
        <v>0.14127450222911078</v>
      </c>
      <c r="AT23" s="274">
        <f t="shared" si="30"/>
        <v>0.53448480067889637</v>
      </c>
      <c r="AU23" s="274">
        <f t="shared" si="30"/>
        <v>0.47238298390838068</v>
      </c>
    </row>
    <row r="24" spans="1:48" ht="18" customHeight="1" x14ac:dyDescent="0.3">
      <c r="A24" t="s">
        <v>476</v>
      </c>
      <c r="B24" s="66">
        <v>452685692.7660901</v>
      </c>
      <c r="C24" s="66">
        <v>746245389.07694864</v>
      </c>
      <c r="D24" s="66">
        <v>960219010.39880598</v>
      </c>
      <c r="E24" s="66">
        <v>406062233.50540018</v>
      </c>
      <c r="F24" s="66">
        <v>-2243274122.0226321</v>
      </c>
      <c r="G24" s="66">
        <v>-9519624699.7452946</v>
      </c>
      <c r="H24" s="66">
        <v>-75339667760.285873</v>
      </c>
      <c r="I24" s="66">
        <v>-84537354256.306549</v>
      </c>
      <c r="J24" s="336"/>
      <c r="K24" s="336"/>
      <c r="M24" s="84"/>
      <c r="N24" s="70" t="s">
        <v>503</v>
      </c>
      <c r="O24" s="274">
        <f t="shared" ref="O24:V24" si="31">B95/B83</f>
        <v>0.84178510575517607</v>
      </c>
      <c r="P24" s="274">
        <f t="shared" si="31"/>
        <v>0.93892117123501229</v>
      </c>
      <c r="Q24" s="274">
        <f t="shared" si="31"/>
        <v>0.95999584372402325</v>
      </c>
      <c r="R24" s="274">
        <f t="shared" si="31"/>
        <v>0.96410891089108908</v>
      </c>
      <c r="S24" s="274">
        <f t="shared" si="31"/>
        <v>0.94676118308482038</v>
      </c>
      <c r="T24" s="274">
        <f t="shared" si="31"/>
        <v>0.93953642934285952</v>
      </c>
      <c r="U24" s="274">
        <f t="shared" si="31"/>
        <v>0.97046538024971618</v>
      </c>
      <c r="V24" s="274">
        <f t="shared" si="31"/>
        <v>0.86876814636354127</v>
      </c>
      <c r="Z24" s="73" t="s">
        <v>685</v>
      </c>
      <c r="AA24" s="275">
        <f>(AA13-AA5)/ABS(AA5)</f>
        <v>-1.3992068003654667</v>
      </c>
      <c r="AB24" s="275">
        <f t="shared" ref="AB24:AI24" si="32">(AB13-AB5)/ABS(AB5)</f>
        <v>-2.2938092616379507E-2</v>
      </c>
      <c r="AC24" s="275">
        <f t="shared" si="32"/>
        <v>-1.5971534131565714</v>
      </c>
      <c r="AD24" s="275">
        <f t="shared" si="32"/>
        <v>-0.56422210751776658</v>
      </c>
      <c r="AE24" s="275"/>
      <c r="AF24" s="275">
        <f t="shared" si="32"/>
        <v>-0.28655349682027648</v>
      </c>
      <c r="AG24" s="275">
        <f t="shared" si="32"/>
        <v>0.6251696292630734</v>
      </c>
      <c r="AH24" s="275">
        <f t="shared" si="32"/>
        <v>0.59378344475610012</v>
      </c>
      <c r="AI24" s="275">
        <f t="shared" si="32"/>
        <v>0.67006875384184827</v>
      </c>
      <c r="AL24" s="73" t="s">
        <v>520</v>
      </c>
      <c r="AM24" s="275">
        <f>(AM13-AM5)/ABS(AM5)</f>
        <v>-1.3992068003654685</v>
      </c>
      <c r="AN24" s="275">
        <f t="shared" ref="AN24:AU24" si="33">(AN13-AN5)/ABS(AN5)</f>
        <v>0.40714941542137101</v>
      </c>
      <c r="AO24" s="275">
        <f t="shared" si="33"/>
        <v>-1.5971534131565714</v>
      </c>
      <c r="AP24" s="275">
        <f t="shared" si="33"/>
        <v>-0.56422210751776658</v>
      </c>
      <c r="AQ24" s="275"/>
      <c r="AR24" s="275">
        <f t="shared" si="33"/>
        <v>0.22950602861657035</v>
      </c>
      <c r="AS24" s="275">
        <f t="shared" si="33"/>
        <v>0.10639153140217814</v>
      </c>
      <c r="AT24" s="275">
        <f t="shared" si="33"/>
        <v>0.48371795562439257</v>
      </c>
      <c r="AU24" s="275">
        <f t="shared" si="33"/>
        <v>0.5443993019486365</v>
      </c>
    </row>
    <row r="25" spans="1:48" ht="18" customHeight="1" x14ac:dyDescent="0.3">
      <c r="A25" t="s">
        <v>111</v>
      </c>
      <c r="B25" s="66">
        <v>26858497902.283421</v>
      </c>
      <c r="C25" s="66">
        <v>19227916581.003815</v>
      </c>
      <c r="D25" s="66">
        <v>4242705136.0763893</v>
      </c>
      <c r="E25" s="66">
        <v>809207528.57889998</v>
      </c>
      <c r="F25" s="66">
        <v>26340294266.036003</v>
      </c>
      <c r="G25" s="66">
        <v>21576321475.037579</v>
      </c>
      <c r="H25" s="66">
        <v>114263209846.12001</v>
      </c>
      <c r="I25" s="66">
        <v>213318152735.13611</v>
      </c>
      <c r="J25" s="336"/>
      <c r="K25" s="336"/>
      <c r="N25" s="344" t="s">
        <v>504</v>
      </c>
      <c r="O25" s="345">
        <f>O22/O23</f>
        <v>-7.1960078278830823E-3</v>
      </c>
      <c r="P25" s="345">
        <f t="shared" ref="P25:V25" si="34">P22/P23</f>
        <v>5.3119671990542731E-2</v>
      </c>
      <c r="Q25" s="345">
        <f t="shared" si="34"/>
        <v>-0.1119779581643626</v>
      </c>
      <c r="R25" s="345">
        <f t="shared" si="34"/>
        <v>0.11797215337831592</v>
      </c>
      <c r="S25" s="345">
        <f t="shared" si="34"/>
        <v>-6.9157743125140031E-2</v>
      </c>
      <c r="T25" s="345">
        <f t="shared" si="34"/>
        <v>-0.39409146550928315</v>
      </c>
      <c r="U25" s="345">
        <f t="shared" si="34"/>
        <v>-0.30611238983256545</v>
      </c>
      <c r="V25" s="345">
        <f t="shared" si="34"/>
        <v>-0.20490241558046665</v>
      </c>
      <c r="Z25" s="70" t="s">
        <v>696</v>
      </c>
      <c r="AA25" s="274">
        <f>AA8</f>
        <v>1.6854467975575219E-2</v>
      </c>
      <c r="AB25" s="274">
        <f>AB8</f>
        <v>5.5899521539528298E-2</v>
      </c>
      <c r="AC25" s="274">
        <f>AC8</f>
        <v>0.22632235321609145</v>
      </c>
      <c r="AD25" s="274">
        <f>AD8</f>
        <v>0.501802342618477</v>
      </c>
      <c r="AE25" s="274"/>
      <c r="AF25" s="274">
        <f>AF8</f>
        <v>-5.7006307850250765E-2</v>
      </c>
      <c r="AG25" s="274">
        <f>AG8</f>
        <v>-0.4610353074635784</v>
      </c>
      <c r="AH25" s="274">
        <f>AH8</f>
        <v>-1.082027250041933</v>
      </c>
      <c r="AI25" s="274">
        <f>AI8</f>
        <v>-0.61259627039776898</v>
      </c>
      <c r="AL25" s="70" t="s">
        <v>522</v>
      </c>
      <c r="AM25" s="274">
        <f>AM8</f>
        <v>0.82002601807954956</v>
      </c>
      <c r="AN25" s="274">
        <f>AN8</f>
        <v>0.92188370100663952</v>
      </c>
      <c r="AO25" s="274">
        <f>AO8</f>
        <v>0.95388438880706927</v>
      </c>
      <c r="AP25" s="274">
        <f>AP8</f>
        <v>0.93296089385474856</v>
      </c>
      <c r="AQ25" s="274"/>
      <c r="AR25" s="274">
        <f>AR8</f>
        <v>0.92768148019198726</v>
      </c>
      <c r="AS25" s="274">
        <f>AS8</f>
        <v>0.87256253985201004</v>
      </c>
      <c r="AT25" s="274">
        <f>AT8</f>
        <v>0.94596859474450812</v>
      </c>
      <c r="AU25" s="274">
        <f>AU8</f>
        <v>0.85107702165485388</v>
      </c>
    </row>
    <row r="26" spans="1:48" ht="23.25" customHeight="1" x14ac:dyDescent="0.3">
      <c r="A26" s="336"/>
      <c r="B26" s="336"/>
      <c r="C26" s="336"/>
      <c r="D26" s="336"/>
      <c r="E26" s="336"/>
      <c r="F26" s="336"/>
      <c r="G26" s="336"/>
      <c r="H26" s="336"/>
      <c r="I26" s="336"/>
      <c r="J26" s="336"/>
      <c r="K26" s="336"/>
      <c r="Z26" s="73" t="s">
        <v>695</v>
      </c>
      <c r="AA26" s="275">
        <f>AA16</f>
        <v>-7.1960078278830502E-3</v>
      </c>
      <c r="AB26" s="275">
        <f>AB16</f>
        <v>5.3119671990542731E-2</v>
      </c>
      <c r="AC26" s="275">
        <f>AC16</f>
        <v>-0.1119779581643626</v>
      </c>
      <c r="AD26" s="275">
        <f>AD16</f>
        <v>0.11797215337831592</v>
      </c>
      <c r="AE26" s="275"/>
      <c r="AF26" s="275">
        <f>AF16</f>
        <v>-7.7332984455596693E-2</v>
      </c>
      <c r="AG26" s="275">
        <f>AG16</f>
        <v>-0.187063800568911</v>
      </c>
      <c r="AH26" s="275">
        <f>AH16</f>
        <v>-0.41003165266550062</v>
      </c>
      <c r="AI26" s="275">
        <f>AI16</f>
        <v>-0.23539831374805886</v>
      </c>
      <c r="AL26" s="73" t="s">
        <v>524</v>
      </c>
      <c r="AM26" s="275">
        <f>AM16</f>
        <v>0.84178510575517607</v>
      </c>
      <c r="AN26" s="275">
        <f>AN16</f>
        <v>0.93892117123501229</v>
      </c>
      <c r="AO26" s="275">
        <f>AO16</f>
        <v>0.95999584372402325</v>
      </c>
      <c r="AP26" s="275">
        <f>AP16</f>
        <v>0.96410891089108908</v>
      </c>
      <c r="AQ26" s="275"/>
      <c r="AR26" s="275">
        <f>AR16</f>
        <v>0.94676118308482038</v>
      </c>
      <c r="AS26" s="275">
        <f>AS16</f>
        <v>0.93953642934285952</v>
      </c>
      <c r="AT26" s="275">
        <f>AT16</f>
        <v>0.97046538024971618</v>
      </c>
      <c r="AU26" s="275">
        <f>AU16</f>
        <v>0.86876814636354127</v>
      </c>
    </row>
    <row r="27" spans="1:48" x14ac:dyDescent="0.3">
      <c r="A27" t="s">
        <v>525</v>
      </c>
      <c r="B27" t="s">
        <v>283</v>
      </c>
      <c r="J27" s="336"/>
      <c r="K27" s="336"/>
      <c r="N27" s="523" t="s">
        <v>526</v>
      </c>
      <c r="O27" s="523"/>
      <c r="P27" s="523"/>
      <c r="Q27" s="523"/>
      <c r="R27" s="523"/>
      <c r="S27" s="523"/>
      <c r="T27" s="523"/>
      <c r="U27" s="523"/>
      <c r="V27" s="523"/>
    </row>
    <row r="28" spans="1:48" x14ac:dyDescent="0.3">
      <c r="A28" t="s">
        <v>508</v>
      </c>
      <c r="B28" t="s">
        <v>283</v>
      </c>
      <c r="J28" s="336"/>
      <c r="K28" s="336"/>
      <c r="N28" s="163"/>
      <c r="O28" s="337" t="str">
        <f>MID(B10,3,99)</f>
        <v>Indep 1-4</v>
      </c>
      <c r="P28" s="337" t="str">
        <f t="shared" ref="P28:U28" si="35">MID(C10,3,99)</f>
        <v>Indep 5-49</v>
      </c>
      <c r="Q28" s="337" t="str">
        <f t="shared" si="35"/>
        <v>Indep 50-249</v>
      </c>
      <c r="R28" s="337" t="str">
        <f t="shared" si="35"/>
        <v>Indep 250+</v>
      </c>
      <c r="S28" s="337" t="str">
        <f t="shared" si="35"/>
        <v>Simple group</v>
      </c>
      <c r="T28" s="337" t="str">
        <f t="shared" si="35"/>
        <v>Medium group</v>
      </c>
      <c r="U28" s="337" t="str">
        <f t="shared" si="35"/>
        <v>Complex group</v>
      </c>
      <c r="V28" s="337" t="str">
        <f>MID(I10,7,99)</f>
        <v>Total</v>
      </c>
      <c r="Z28" t="s">
        <v>693</v>
      </c>
      <c r="AL28" t="s">
        <v>528</v>
      </c>
    </row>
    <row r="29" spans="1:48" x14ac:dyDescent="0.3">
      <c r="A29" t="s">
        <v>464</v>
      </c>
      <c r="B29" t="s">
        <v>486</v>
      </c>
      <c r="J29" s="336"/>
      <c r="K29" s="336"/>
      <c r="N29" s="73" t="s">
        <v>500</v>
      </c>
      <c r="O29" s="166">
        <f t="shared" ref="O29:V29" si="36">B126/B125</f>
        <v>-229.16854071156169</v>
      </c>
      <c r="P29" s="166">
        <f t="shared" si="36"/>
        <v>6099.0455012779266</v>
      </c>
      <c r="Q29" s="166">
        <f t="shared" si="36"/>
        <v>-55331.28046294245</v>
      </c>
      <c r="R29" s="166">
        <f t="shared" si="36"/>
        <v>211919.69381270881</v>
      </c>
      <c r="S29" s="166">
        <f t="shared" si="36"/>
        <v>-17262.584935596733</v>
      </c>
      <c r="T29" s="166">
        <f t="shared" si="36"/>
        <v>-62385.499015717251</v>
      </c>
      <c r="U29" s="166">
        <f t="shared" si="36"/>
        <v>-1029145.9839535701</v>
      </c>
      <c r="V29" s="166">
        <f t="shared" si="36"/>
        <v>-35605.134215459831</v>
      </c>
      <c r="Z29" s="346" t="s">
        <v>694</v>
      </c>
      <c r="AA29" s="347"/>
      <c r="AB29" s="347"/>
      <c r="AC29" s="347"/>
      <c r="AD29" s="347"/>
      <c r="AE29" s="347"/>
      <c r="AF29" s="347"/>
      <c r="AG29" s="347"/>
      <c r="AH29" s="347"/>
      <c r="AI29" s="347"/>
      <c r="AL29" s="346" t="s">
        <v>369</v>
      </c>
      <c r="AV29" s="348">
        <f>AU6-AI6</f>
        <v>43889608913.068756</v>
      </c>
    </row>
    <row r="30" spans="1:48" x14ac:dyDescent="0.3">
      <c r="A30" t="s">
        <v>70</v>
      </c>
      <c r="B30" s="64">
        <v>1</v>
      </c>
      <c r="J30" s="336"/>
      <c r="K30" s="336"/>
      <c r="N30" s="70" t="s">
        <v>501</v>
      </c>
      <c r="O30" s="340">
        <f t="shared" ref="O30:V31" si="37">B126</f>
        <v>-226209745.68243471</v>
      </c>
      <c r="P30" s="340">
        <f t="shared" si="37"/>
        <v>1010130014.9671515</v>
      </c>
      <c r="Q30" s="340">
        <f t="shared" si="37"/>
        <v>-511205700.19712532</v>
      </c>
      <c r="R30" s="340">
        <f t="shared" si="37"/>
        <v>165085441.48010015</v>
      </c>
      <c r="S30" s="340">
        <f t="shared" si="37"/>
        <v>-2005791531.4217913</v>
      </c>
      <c r="T30" s="340">
        <f t="shared" si="37"/>
        <v>-3527276114.3486533</v>
      </c>
      <c r="U30" s="340">
        <f t="shared" si="37"/>
        <v>-43975407894.336052</v>
      </c>
      <c r="V30" s="340">
        <f t="shared" si="37"/>
        <v>-49070675529.538803</v>
      </c>
      <c r="Z30" s="346" t="s">
        <v>615</v>
      </c>
      <c r="AA30" s="347"/>
      <c r="AB30" s="347"/>
      <c r="AC30" s="347"/>
      <c r="AD30" s="347"/>
      <c r="AE30" s="347"/>
      <c r="AF30" s="347"/>
      <c r="AG30" s="347"/>
      <c r="AH30" s="347"/>
      <c r="AI30" s="347"/>
      <c r="AL30" s="346" t="s">
        <v>512</v>
      </c>
      <c r="AV30" s="349">
        <f>AU14-AI14</f>
        <v>4467328928.5461884</v>
      </c>
    </row>
    <row r="31" spans="1:48" x14ac:dyDescent="0.3">
      <c r="A31" t="s">
        <v>88</v>
      </c>
      <c r="B31" t="s">
        <v>181</v>
      </c>
      <c r="J31" s="336"/>
      <c r="K31" s="336"/>
      <c r="N31" s="73" t="s">
        <v>502</v>
      </c>
      <c r="O31" s="341">
        <f t="shared" si="37"/>
        <v>31435450195.859776</v>
      </c>
      <c r="P31" s="341">
        <f t="shared" si="37"/>
        <v>19016119209.97916</v>
      </c>
      <c r="Q31" s="341">
        <f t="shared" si="37"/>
        <v>4565235056.7668991</v>
      </c>
      <c r="R31" s="341">
        <f t="shared" si="37"/>
        <v>1399359397.5580001</v>
      </c>
      <c r="S31" s="341">
        <f t="shared" si="37"/>
        <v>25937076469.271442</v>
      </c>
      <c r="T31" s="341">
        <f t="shared" si="37"/>
        <v>18856005831.279297</v>
      </c>
      <c r="U31" s="341">
        <f t="shared" si="37"/>
        <v>107248812642.79056</v>
      </c>
      <c r="V31" s="341">
        <f t="shared" si="37"/>
        <v>208458058803.50513</v>
      </c>
      <c r="Z31" s="346" t="s">
        <v>616</v>
      </c>
      <c r="AL31" t="s">
        <v>531</v>
      </c>
    </row>
    <row r="32" spans="1:48" x14ac:dyDescent="0.3">
      <c r="A32" t="s">
        <v>71</v>
      </c>
      <c r="B32" t="s">
        <v>69</v>
      </c>
      <c r="J32" s="336"/>
      <c r="K32" s="336"/>
      <c r="N32" s="70" t="s">
        <v>503</v>
      </c>
      <c r="O32" s="274">
        <f>O30/O31</f>
        <v>-7.1960078278830502E-3</v>
      </c>
      <c r="P32" s="274">
        <f t="shared" ref="P32:V32" si="38">P30/P31</f>
        <v>5.3119671990542731E-2</v>
      </c>
      <c r="Q32" s="274">
        <f t="shared" si="38"/>
        <v>-0.1119779581643626</v>
      </c>
      <c r="R32" s="274">
        <f t="shared" si="38"/>
        <v>0.11797215337831592</v>
      </c>
      <c r="S32" s="274">
        <f t="shared" si="38"/>
        <v>-7.7332984455596693E-2</v>
      </c>
      <c r="T32" s="274">
        <f t="shared" si="38"/>
        <v>-0.187063800568911</v>
      </c>
      <c r="U32" s="274">
        <f t="shared" si="38"/>
        <v>-0.41003165266550062</v>
      </c>
      <c r="V32" s="274">
        <f t="shared" si="38"/>
        <v>-0.23539831374805886</v>
      </c>
    </row>
    <row r="33" spans="1:23" x14ac:dyDescent="0.3">
      <c r="A33" t="s">
        <v>79</v>
      </c>
      <c r="B33" s="64">
        <v>0</v>
      </c>
      <c r="J33" s="336"/>
      <c r="K33" s="336"/>
      <c r="N33" s="344" t="s">
        <v>509</v>
      </c>
      <c r="O33" s="166">
        <f t="shared" ref="O33:V33" si="39">B95-B125</f>
        <v>0</v>
      </c>
      <c r="P33" s="166">
        <f t="shared" si="39"/>
        <v>0</v>
      </c>
      <c r="Q33" s="166">
        <f t="shared" si="39"/>
        <v>0</v>
      </c>
      <c r="R33" s="166">
        <f t="shared" si="39"/>
        <v>0</v>
      </c>
      <c r="S33" s="166">
        <f t="shared" si="39"/>
        <v>3</v>
      </c>
      <c r="T33" s="166">
        <f t="shared" si="39"/>
        <v>6</v>
      </c>
      <c r="U33" s="166">
        <f t="shared" si="39"/>
        <v>19</v>
      </c>
      <c r="V33" s="166">
        <f t="shared" si="39"/>
        <v>28</v>
      </c>
    </row>
    <row r="34" spans="1:23" x14ac:dyDescent="0.3">
      <c r="A34" t="s">
        <v>72</v>
      </c>
      <c r="B34" s="64">
        <v>0</v>
      </c>
      <c r="J34" s="336"/>
      <c r="K34" s="336"/>
      <c r="O34" s="350"/>
      <c r="P34" s="350"/>
    </row>
    <row r="35" spans="1:23" x14ac:dyDescent="0.3">
      <c r="J35" s="336"/>
      <c r="K35" s="336"/>
    </row>
    <row r="36" spans="1:23" x14ac:dyDescent="0.3">
      <c r="B36" t="s">
        <v>182</v>
      </c>
      <c r="J36" s="336"/>
      <c r="K36" s="336"/>
    </row>
    <row r="37" spans="1:23" ht="27" x14ac:dyDescent="0.3">
      <c r="A37" t="s">
        <v>101</v>
      </c>
      <c r="B37" t="s">
        <v>276</v>
      </c>
      <c r="C37" t="s">
        <v>185</v>
      </c>
      <c r="D37" t="s">
        <v>186</v>
      </c>
      <c r="E37" t="s">
        <v>187</v>
      </c>
      <c r="F37" t="s">
        <v>143</v>
      </c>
      <c r="G37" t="s">
        <v>153</v>
      </c>
      <c r="H37" t="s">
        <v>161</v>
      </c>
      <c r="I37" t="s">
        <v>136</v>
      </c>
      <c r="J37" s="336"/>
      <c r="K37" s="336"/>
      <c r="O37" s="338" t="s">
        <v>204</v>
      </c>
      <c r="P37" s="338" t="s">
        <v>205</v>
      </c>
      <c r="Q37" s="338" t="s">
        <v>206</v>
      </c>
      <c r="R37" s="338" t="s">
        <v>207</v>
      </c>
      <c r="S37" s="338" t="s">
        <v>208</v>
      </c>
      <c r="T37" s="338" t="s">
        <v>209</v>
      </c>
      <c r="U37" s="338" t="s">
        <v>210</v>
      </c>
      <c r="V37" s="338" t="s">
        <v>168</v>
      </c>
    </row>
    <row r="38" spans="1:23" x14ac:dyDescent="0.3">
      <c r="A38" t="s">
        <v>167</v>
      </c>
      <c r="B38" s="66">
        <v>788569</v>
      </c>
      <c r="C38" s="66">
        <v>172171</v>
      </c>
      <c r="D38" s="66">
        <v>10363</v>
      </c>
      <c r="E38" s="66">
        <v>835</v>
      </c>
      <c r="F38" s="66">
        <v>111909</v>
      </c>
      <c r="G38" s="66">
        <v>58843</v>
      </c>
      <c r="H38" s="66">
        <v>47411</v>
      </c>
      <c r="I38" s="66">
        <v>1190101</v>
      </c>
      <c r="J38" s="336"/>
      <c r="K38" s="336"/>
      <c r="N38" s="70" t="s">
        <v>513</v>
      </c>
      <c r="O38" s="340">
        <f>B54</f>
        <v>452685692.7660901</v>
      </c>
      <c r="P38" s="340">
        <f t="shared" ref="P38:V38" si="40">C54</f>
        <v>1074724800.9769499</v>
      </c>
      <c r="Q38" s="340">
        <f t="shared" si="40"/>
        <v>960219010.39880598</v>
      </c>
      <c r="R38" s="340">
        <f t="shared" si="40"/>
        <v>406062233.50540018</v>
      </c>
      <c r="S38" s="340">
        <f t="shared" si="40"/>
        <v>-1501520795.3476548</v>
      </c>
      <c r="T38" s="340">
        <f t="shared" si="40"/>
        <v>-9792464823.1476326</v>
      </c>
      <c r="U38" s="340">
        <f t="shared" si="40"/>
        <v>-120026669288.52727</v>
      </c>
      <c r="V38" s="340">
        <f t="shared" si="40"/>
        <v>-128426963169.37531</v>
      </c>
    </row>
    <row r="39" spans="1:23" x14ac:dyDescent="0.3">
      <c r="A39" t="s">
        <v>476</v>
      </c>
      <c r="B39" s="66">
        <v>452685692.7660901</v>
      </c>
      <c r="C39" s="66">
        <v>746245389.07694864</v>
      </c>
      <c r="D39" s="66">
        <v>960219010.39880598</v>
      </c>
      <c r="E39" s="66">
        <v>406062233.50540018</v>
      </c>
      <c r="F39" s="66">
        <v>-2243274122.0226321</v>
      </c>
      <c r="G39" s="66">
        <v>-9519624699.7452946</v>
      </c>
      <c r="H39" s="66">
        <v>-75339667760.285873</v>
      </c>
      <c r="I39" s="66">
        <v>-84537354256.306549</v>
      </c>
      <c r="J39" s="336"/>
      <c r="K39" s="336"/>
      <c r="N39" s="70" t="s">
        <v>617</v>
      </c>
      <c r="O39" s="340">
        <f>B69</f>
        <v>-3832107585.9431834</v>
      </c>
      <c r="P39" s="340">
        <f t="shared" ref="P39:V39" si="41">C69</f>
        <v>-396434347.62469757</v>
      </c>
      <c r="Q39" s="340">
        <f t="shared" si="41"/>
        <v>621062213.87701249</v>
      </c>
      <c r="R39" s="340">
        <f t="shared" si="41"/>
        <v>585224953.16170132</v>
      </c>
      <c r="S39" s="340">
        <f t="shared" si="41"/>
        <v>-3580391970.5629668</v>
      </c>
      <c r="T39" s="340">
        <f t="shared" si="41"/>
        <v>-7127776525.3978739</v>
      </c>
      <c r="U39" s="340">
        <f t="shared" si="41"/>
        <v>-27926880193.596085</v>
      </c>
      <c r="V39" s="340">
        <f t="shared" si="41"/>
        <v>-41657303456.08609</v>
      </c>
    </row>
    <row r="40" spans="1:23" x14ac:dyDescent="0.3">
      <c r="A40" t="s">
        <v>111</v>
      </c>
      <c r="B40" s="66">
        <v>26858497902.283421</v>
      </c>
      <c r="C40" s="66">
        <v>19227916581.003815</v>
      </c>
      <c r="D40" s="66">
        <v>4242705136.0763893</v>
      </c>
      <c r="E40" s="66">
        <v>809207528.57889998</v>
      </c>
      <c r="F40" s="66">
        <v>26340294266.036003</v>
      </c>
      <c r="G40" s="66">
        <v>21576321475.037579</v>
      </c>
      <c r="H40" s="66">
        <v>114263209846.12001</v>
      </c>
      <c r="I40" s="66">
        <v>213318152735.13611</v>
      </c>
      <c r="J40" s="336"/>
      <c r="K40" s="336"/>
      <c r="N40" s="70" t="s">
        <v>515</v>
      </c>
      <c r="O40" s="340">
        <f>O30</f>
        <v>-226209745.68243471</v>
      </c>
      <c r="P40" s="340">
        <f t="shared" ref="P40:V40" si="42">P30</f>
        <v>1010130014.9671515</v>
      </c>
      <c r="Q40" s="340">
        <f t="shared" si="42"/>
        <v>-511205700.19712532</v>
      </c>
      <c r="R40" s="340">
        <f t="shared" si="42"/>
        <v>165085441.48010015</v>
      </c>
      <c r="S40" s="340">
        <f t="shared" si="42"/>
        <v>-2005791531.4217913</v>
      </c>
      <c r="T40" s="340">
        <f t="shared" si="42"/>
        <v>-3527276114.3486533</v>
      </c>
      <c r="U40" s="340">
        <f t="shared" si="42"/>
        <v>-43975407894.336052</v>
      </c>
      <c r="V40" s="340">
        <f t="shared" si="42"/>
        <v>-49070675529.538803</v>
      </c>
    </row>
    <row r="41" spans="1:23" x14ac:dyDescent="0.3">
      <c r="A41" s="336"/>
      <c r="B41" s="336"/>
      <c r="C41" s="336"/>
      <c r="D41" s="336"/>
      <c r="E41" s="336"/>
      <c r="F41" s="336"/>
      <c r="G41" s="336"/>
      <c r="H41" s="336"/>
      <c r="I41" s="336"/>
      <c r="J41" s="336"/>
      <c r="K41" s="336"/>
      <c r="N41" s="352"/>
      <c r="O41" s="353"/>
      <c r="P41" s="353"/>
      <c r="Q41" s="353"/>
      <c r="R41" s="353"/>
      <c r="S41" s="353"/>
      <c r="T41" s="353"/>
      <c r="U41" s="353"/>
      <c r="V41" s="353"/>
    </row>
    <row r="42" spans="1:23" x14ac:dyDescent="0.3">
      <c r="A42" s="336"/>
      <c r="B42" s="336"/>
      <c r="C42" s="336"/>
      <c r="D42" s="336"/>
      <c r="E42" s="336"/>
      <c r="F42" s="336"/>
      <c r="G42" s="336"/>
      <c r="H42" s="336"/>
      <c r="I42" s="336"/>
      <c r="J42" s="336"/>
      <c r="K42" s="336"/>
      <c r="N42" s="352"/>
      <c r="O42" s="354"/>
      <c r="P42" s="354"/>
      <c r="Q42" s="354"/>
      <c r="R42" s="354"/>
      <c r="S42" s="354"/>
      <c r="T42" s="354"/>
      <c r="U42" s="354"/>
      <c r="V42" s="354"/>
      <c r="W42" s="351"/>
    </row>
    <row r="43" spans="1:23" x14ac:dyDescent="0.3">
      <c r="A43" t="s">
        <v>508</v>
      </c>
      <c r="B43" s="64">
        <v>0</v>
      </c>
      <c r="J43" s="336"/>
      <c r="K43" s="336"/>
      <c r="N43" s="352"/>
      <c r="O43" s="354"/>
      <c r="P43" s="354"/>
      <c r="Q43" s="354"/>
      <c r="R43" s="354"/>
      <c r="S43" s="354"/>
      <c r="T43" s="354"/>
      <c r="U43" s="354"/>
      <c r="V43" s="354"/>
      <c r="W43" s="347"/>
    </row>
    <row r="44" spans="1:23" ht="40.200000000000003" x14ac:dyDescent="0.3">
      <c r="A44" t="s">
        <v>464</v>
      </c>
      <c r="B44" t="s">
        <v>486</v>
      </c>
      <c r="J44" s="336"/>
      <c r="K44" s="336"/>
      <c r="O44" s="407" t="s">
        <v>618</v>
      </c>
      <c r="P44" s="356" t="s">
        <v>646</v>
      </c>
      <c r="R44" s="356"/>
      <c r="S44" s="357"/>
      <c r="T44" s="356"/>
      <c r="U44" s="356"/>
      <c r="V44" s="356"/>
      <c r="W44" s="353"/>
    </row>
    <row r="45" spans="1:23" x14ac:dyDescent="0.3">
      <c r="A45" t="s">
        <v>70</v>
      </c>
      <c r="B45" s="64">
        <v>1</v>
      </c>
      <c r="J45" s="336"/>
      <c r="K45" s="336"/>
      <c r="N45" s="70" t="s">
        <v>647</v>
      </c>
      <c r="O45" s="340">
        <f>SUM(O38:T38)</f>
        <v>-8400293880.8480415</v>
      </c>
      <c r="P45" s="340">
        <f>U38</f>
        <v>-120026669288.52727</v>
      </c>
      <c r="R45" s="353"/>
      <c r="S45" s="353"/>
      <c r="T45" s="353"/>
      <c r="U45" s="353"/>
      <c r="V45" s="353"/>
      <c r="W45" s="354"/>
    </row>
    <row r="46" spans="1:23" x14ac:dyDescent="0.3">
      <c r="A46" t="s">
        <v>88</v>
      </c>
      <c r="B46" t="s">
        <v>181</v>
      </c>
      <c r="J46" s="336"/>
      <c r="K46" s="336"/>
      <c r="N46" s="70" t="s">
        <v>648</v>
      </c>
      <c r="O46" s="340">
        <f>SUM(O39:T39)</f>
        <v>-13730423262.490009</v>
      </c>
      <c r="P46" s="340">
        <f>U39</f>
        <v>-27926880193.596085</v>
      </c>
      <c r="R46" s="168"/>
      <c r="S46" s="168"/>
      <c r="T46" s="168"/>
      <c r="U46" s="168"/>
      <c r="V46" s="168"/>
      <c r="W46" s="354"/>
    </row>
    <row r="47" spans="1:23" x14ac:dyDescent="0.3">
      <c r="A47" t="s">
        <v>71</v>
      </c>
      <c r="B47" t="s">
        <v>69</v>
      </c>
      <c r="J47" s="336"/>
      <c r="K47" s="336"/>
      <c r="N47" s="70" t="s">
        <v>649</v>
      </c>
      <c r="O47" s="340">
        <f>SUM(O40:T40)</f>
        <v>-5095267635.2027531</v>
      </c>
      <c r="P47" s="340">
        <f>U40</f>
        <v>-43975407894.336052</v>
      </c>
      <c r="R47" s="351"/>
      <c r="S47" s="351"/>
      <c r="T47" s="351"/>
      <c r="U47" s="351"/>
      <c r="V47" s="351"/>
      <c r="W47" s="356"/>
    </row>
    <row r="48" spans="1:23" x14ac:dyDescent="0.3">
      <c r="A48" t="s">
        <v>79</v>
      </c>
      <c r="B48" s="64">
        <v>0</v>
      </c>
      <c r="J48" s="336"/>
      <c r="K48" s="336"/>
      <c r="N48" s="347"/>
      <c r="O48" s="347"/>
      <c r="P48" s="347"/>
      <c r="Q48" s="347"/>
      <c r="R48" s="347"/>
      <c r="S48" s="347"/>
      <c r="T48" s="347"/>
      <c r="U48" s="347"/>
      <c r="V48" s="347"/>
      <c r="W48" s="353"/>
    </row>
    <row r="49" spans="1:23" x14ac:dyDescent="0.3">
      <c r="A49" t="s">
        <v>72</v>
      </c>
      <c r="B49" s="64">
        <v>0</v>
      </c>
      <c r="J49" s="336"/>
      <c r="K49" s="336"/>
      <c r="N49" s="352"/>
      <c r="O49" s="353"/>
      <c r="P49" s="353"/>
      <c r="Q49" s="353"/>
      <c r="R49" s="353"/>
      <c r="S49" s="353"/>
      <c r="T49" s="353"/>
      <c r="U49" s="353"/>
      <c r="V49" s="353"/>
      <c r="W49" s="168"/>
    </row>
    <row r="50" spans="1:23" x14ac:dyDescent="0.3">
      <c r="J50" s="336"/>
      <c r="K50" s="336"/>
      <c r="N50" s="346" t="s">
        <v>697</v>
      </c>
      <c r="O50" s="354"/>
      <c r="P50" s="354"/>
      <c r="Q50" s="354"/>
      <c r="R50" s="354"/>
      <c r="S50" s="354"/>
      <c r="T50" s="354"/>
      <c r="U50" s="354"/>
      <c r="V50" s="354"/>
      <c r="W50" s="351"/>
    </row>
    <row r="51" spans="1:23" x14ac:dyDescent="0.3">
      <c r="B51" t="s">
        <v>182</v>
      </c>
      <c r="J51" s="336"/>
      <c r="K51" s="336"/>
      <c r="N51" s="352"/>
      <c r="O51" s="354"/>
      <c r="P51" s="354"/>
      <c r="Q51" s="354"/>
      <c r="R51" s="354"/>
      <c r="S51" s="354"/>
      <c r="T51" s="354"/>
      <c r="U51" s="354"/>
      <c r="V51" s="354"/>
      <c r="W51" s="347"/>
    </row>
    <row r="52" spans="1:23" x14ac:dyDescent="0.3">
      <c r="A52" t="s">
        <v>101</v>
      </c>
      <c r="B52" t="s">
        <v>276</v>
      </c>
      <c r="C52" t="s">
        <v>185</v>
      </c>
      <c r="D52" t="s">
        <v>186</v>
      </c>
      <c r="E52" t="s">
        <v>187</v>
      </c>
      <c r="F52" t="s">
        <v>143</v>
      </c>
      <c r="G52" t="s">
        <v>153</v>
      </c>
      <c r="H52" t="s">
        <v>161</v>
      </c>
      <c r="I52" t="s">
        <v>136</v>
      </c>
      <c r="J52" s="336"/>
      <c r="K52" s="336"/>
      <c r="N52" s="355"/>
      <c r="O52" s="356"/>
      <c r="P52" s="356"/>
      <c r="Q52" s="356"/>
      <c r="R52" s="356"/>
      <c r="S52" s="357"/>
      <c r="T52" s="356"/>
      <c r="U52" s="356"/>
      <c r="V52" s="356"/>
      <c r="W52" s="353"/>
    </row>
    <row r="53" spans="1:23" x14ac:dyDescent="0.3">
      <c r="A53" t="s">
        <v>167</v>
      </c>
      <c r="B53" s="76">
        <v>788569</v>
      </c>
      <c r="C53" s="76">
        <v>172170</v>
      </c>
      <c r="D53" s="76">
        <v>10363</v>
      </c>
      <c r="E53" s="76">
        <v>835</v>
      </c>
      <c r="F53" s="76">
        <v>111906</v>
      </c>
      <c r="G53" s="76">
        <v>58836</v>
      </c>
      <c r="H53" s="76">
        <v>47376</v>
      </c>
      <c r="I53" s="76">
        <v>1190055</v>
      </c>
      <c r="J53" s="336"/>
      <c r="K53" s="336">
        <f>H54/H53</f>
        <v>-2533490.9930877928</v>
      </c>
      <c r="N53" s="170"/>
      <c r="O53" s="353"/>
      <c r="P53" s="353"/>
      <c r="Q53" s="353"/>
      <c r="R53" s="353"/>
      <c r="S53" s="353"/>
      <c r="T53" s="353"/>
      <c r="U53" s="353"/>
      <c r="V53" s="353"/>
      <c r="W53" s="354"/>
    </row>
    <row r="54" spans="1:23" x14ac:dyDescent="0.3">
      <c r="A54" t="s">
        <v>476</v>
      </c>
      <c r="B54" s="76">
        <v>452685692.7660901</v>
      </c>
      <c r="C54" s="76">
        <v>1074724800.9769499</v>
      </c>
      <c r="D54" s="76">
        <v>960219010.39880598</v>
      </c>
      <c r="E54" s="76">
        <v>406062233.50540018</v>
      </c>
      <c r="F54" s="76">
        <v>-1501520795.3476548</v>
      </c>
      <c r="G54" s="76">
        <v>-9792464823.1476326</v>
      </c>
      <c r="H54" s="76">
        <v>-120026669288.52727</v>
      </c>
      <c r="I54" s="76">
        <v>-128426963169.37531</v>
      </c>
      <c r="J54" s="336"/>
      <c r="K54" s="336"/>
      <c r="N54" s="168"/>
      <c r="O54" s="168"/>
      <c r="P54" s="168"/>
      <c r="Q54" s="168"/>
      <c r="R54" s="168"/>
      <c r="S54" s="168"/>
      <c r="T54" s="168"/>
      <c r="U54" s="168"/>
      <c r="V54" s="168"/>
      <c r="W54" s="354"/>
    </row>
    <row r="55" spans="1:23" x14ac:dyDescent="0.3">
      <c r="A55" t="s">
        <v>111</v>
      </c>
      <c r="B55" s="76">
        <v>26858497902.283421</v>
      </c>
      <c r="C55" s="76">
        <v>19226010731.003815</v>
      </c>
      <c r="D55" s="76">
        <v>4242705136.0763893</v>
      </c>
      <c r="E55" s="76">
        <v>809207528.57889998</v>
      </c>
      <c r="F55" s="76">
        <v>26339555252.236</v>
      </c>
      <c r="G55" s="76">
        <v>21240162444.437584</v>
      </c>
      <c r="H55" s="76">
        <v>110927584572.27</v>
      </c>
      <c r="I55" s="76">
        <v>209643723566.88611</v>
      </c>
      <c r="J55" s="336"/>
      <c r="K55" s="336"/>
      <c r="N55" s="168"/>
      <c r="O55" s="168"/>
      <c r="P55" s="168"/>
      <c r="Q55" s="168"/>
      <c r="R55" s="168"/>
      <c r="S55" s="168"/>
      <c r="T55" s="168"/>
      <c r="U55" s="168"/>
      <c r="V55" s="168"/>
      <c r="W55" s="356"/>
    </row>
    <row r="56" spans="1:23" x14ac:dyDescent="0.3">
      <c r="B56" s="76"/>
      <c r="C56" s="76"/>
      <c r="D56" s="76"/>
      <c r="E56" s="76"/>
      <c r="F56" s="76"/>
      <c r="G56" s="76"/>
      <c r="H56" s="76"/>
      <c r="I56" s="76"/>
      <c r="J56" s="336"/>
      <c r="K56" s="336"/>
      <c r="N56" s="351"/>
      <c r="O56" s="351"/>
      <c r="P56" s="351"/>
      <c r="Q56" s="351"/>
      <c r="R56" s="351"/>
      <c r="S56" s="351"/>
      <c r="T56" s="351"/>
      <c r="U56" s="351"/>
      <c r="V56" s="351"/>
      <c r="W56" s="353"/>
    </row>
    <row r="57" spans="1:23" x14ac:dyDescent="0.3">
      <c r="B57" s="76"/>
      <c r="C57" s="76"/>
      <c r="D57" s="76"/>
      <c r="E57" s="76"/>
      <c r="F57" s="76"/>
      <c r="G57" s="76"/>
      <c r="H57" s="76"/>
      <c r="I57" s="76"/>
      <c r="J57" s="336"/>
      <c r="K57" s="336"/>
      <c r="N57" s="347"/>
      <c r="O57" s="347"/>
      <c r="P57" s="347"/>
      <c r="Q57" s="347"/>
      <c r="R57" s="347"/>
      <c r="S57" s="347"/>
      <c r="T57" s="347"/>
      <c r="U57" s="347"/>
      <c r="V57" s="347"/>
      <c r="W57" s="168"/>
    </row>
    <row r="58" spans="1:23" x14ac:dyDescent="0.3">
      <c r="A58" s="380" t="s">
        <v>508</v>
      </c>
      <c r="B58" s="395">
        <v>0</v>
      </c>
      <c r="C58" s="76"/>
      <c r="D58" s="76"/>
      <c r="E58" s="76"/>
      <c r="F58" s="76"/>
      <c r="G58" s="76"/>
      <c r="H58" s="76"/>
      <c r="I58" s="76"/>
      <c r="N58" s="352"/>
      <c r="O58" s="354"/>
      <c r="P58" s="354"/>
      <c r="Q58" s="354"/>
      <c r="R58" s="354"/>
      <c r="S58" s="354"/>
      <c r="T58" s="354"/>
      <c r="U58" s="354"/>
      <c r="V58" s="354"/>
      <c r="W58" s="168"/>
    </row>
    <row r="59" spans="1:23" x14ac:dyDescent="0.3">
      <c r="A59" t="s">
        <v>464</v>
      </c>
      <c r="B59" s="76" t="s">
        <v>486</v>
      </c>
      <c r="N59" s="352"/>
      <c r="O59" s="354"/>
      <c r="P59" s="354"/>
      <c r="Q59" s="354"/>
      <c r="R59" s="354"/>
      <c r="S59" s="354"/>
      <c r="T59" s="354"/>
      <c r="U59" s="354"/>
      <c r="V59" s="354"/>
      <c r="W59" s="351"/>
    </row>
    <row r="60" spans="1:23" x14ac:dyDescent="0.3">
      <c r="A60" t="s">
        <v>70</v>
      </c>
      <c r="B60">
        <v>1</v>
      </c>
      <c r="G60" s="64"/>
      <c r="N60" s="352"/>
      <c r="O60" s="357"/>
      <c r="P60" s="357"/>
      <c r="Q60" s="357"/>
      <c r="R60" s="357"/>
      <c r="S60" s="357"/>
      <c r="T60" s="357"/>
      <c r="U60" s="357"/>
      <c r="V60" s="357"/>
      <c r="W60" s="347"/>
    </row>
    <row r="61" spans="1:23" x14ac:dyDescent="0.3">
      <c r="A61" s="380" t="s">
        <v>88</v>
      </c>
      <c r="B61" s="380" t="s">
        <v>89</v>
      </c>
      <c r="G61" s="64"/>
      <c r="N61" s="352"/>
      <c r="O61" s="357"/>
      <c r="P61" s="357"/>
      <c r="Q61" s="357"/>
      <c r="R61" s="357"/>
      <c r="S61" s="357"/>
      <c r="T61" s="357"/>
      <c r="U61" s="357"/>
      <c r="V61" s="357"/>
      <c r="W61" s="354"/>
    </row>
    <row r="62" spans="1:23" x14ac:dyDescent="0.3">
      <c r="A62" s="380" t="s">
        <v>71</v>
      </c>
      <c r="B62" s="395" t="s">
        <v>69</v>
      </c>
      <c r="G62" s="64"/>
      <c r="N62" s="352"/>
      <c r="O62" s="357"/>
      <c r="P62" s="357"/>
      <c r="Q62" s="357"/>
      <c r="R62" s="357"/>
      <c r="S62" s="357"/>
      <c r="T62" s="357"/>
      <c r="U62" s="357"/>
      <c r="V62" s="357"/>
      <c r="W62" s="354"/>
    </row>
    <row r="63" spans="1:23" x14ac:dyDescent="0.3">
      <c r="A63" s="380" t="s">
        <v>79</v>
      </c>
      <c r="B63" s="395">
        <v>0</v>
      </c>
      <c r="N63" s="352"/>
      <c r="O63" s="357"/>
      <c r="P63" s="357"/>
      <c r="Q63" s="357"/>
      <c r="R63" s="357"/>
      <c r="S63" s="357"/>
      <c r="T63" s="357"/>
      <c r="U63" s="357"/>
      <c r="V63" s="357"/>
      <c r="W63" s="357"/>
    </row>
    <row r="64" spans="1:23" x14ac:dyDescent="0.3">
      <c r="A64" s="380" t="s">
        <v>72</v>
      </c>
      <c r="B64" s="380">
        <v>0</v>
      </c>
      <c r="W64" s="357"/>
    </row>
    <row r="65" spans="1:23" x14ac:dyDescent="0.3">
      <c r="W65" s="357"/>
    </row>
    <row r="66" spans="1:23" x14ac:dyDescent="0.3">
      <c r="B66" t="s">
        <v>182</v>
      </c>
      <c r="W66" s="357"/>
    </row>
    <row r="67" spans="1:23" x14ac:dyDescent="0.3">
      <c r="A67" t="s">
        <v>101</v>
      </c>
      <c r="B67" t="s">
        <v>276</v>
      </c>
      <c r="C67" t="s">
        <v>185</v>
      </c>
      <c r="D67" t="s">
        <v>186</v>
      </c>
      <c r="E67" t="s">
        <v>187</v>
      </c>
      <c r="F67" t="s">
        <v>143</v>
      </c>
      <c r="G67" t="s">
        <v>153</v>
      </c>
      <c r="H67" t="s">
        <v>161</v>
      </c>
      <c r="I67" t="s">
        <v>136</v>
      </c>
    </row>
    <row r="68" spans="1:23" x14ac:dyDescent="0.3">
      <c r="A68" t="s">
        <v>167</v>
      </c>
      <c r="B68" s="76">
        <v>933402</v>
      </c>
      <c r="C68" s="76">
        <v>160461</v>
      </c>
      <c r="D68" s="76">
        <v>10016</v>
      </c>
      <c r="E68" s="76">
        <v>993</v>
      </c>
      <c r="F68" s="76">
        <v>108974</v>
      </c>
      <c r="G68" s="76">
        <v>53529</v>
      </c>
      <c r="H68" s="76">
        <v>42789</v>
      </c>
      <c r="I68" s="76">
        <v>1310164</v>
      </c>
    </row>
    <row r="69" spans="1:23" x14ac:dyDescent="0.3">
      <c r="A69" t="s">
        <v>476</v>
      </c>
      <c r="B69" s="392">
        <v>-3832107585.9431834</v>
      </c>
      <c r="C69" s="392">
        <v>-396434347.62469757</v>
      </c>
      <c r="D69" s="392">
        <v>621062213.87701249</v>
      </c>
      <c r="E69" s="392">
        <v>585224953.16170132</v>
      </c>
      <c r="F69" s="392">
        <v>-3580391970.5629668</v>
      </c>
      <c r="G69" s="392">
        <v>-7127776525.3978739</v>
      </c>
      <c r="H69" s="392">
        <v>-27926880193.596085</v>
      </c>
      <c r="I69" s="392">
        <v>-41657303456.08609</v>
      </c>
    </row>
    <row r="70" spans="1:23" x14ac:dyDescent="0.3">
      <c r="A70" t="s">
        <v>480</v>
      </c>
      <c r="B70" s="392">
        <v>424119</v>
      </c>
      <c r="C70" s="392">
        <v>56458</v>
      </c>
      <c r="D70" s="392">
        <v>3928</v>
      </c>
      <c r="E70" s="392">
        <v>454</v>
      </c>
      <c r="F70" s="392">
        <v>57426</v>
      </c>
      <c r="G70" s="392">
        <v>34761</v>
      </c>
      <c r="H70" s="392">
        <v>29541</v>
      </c>
      <c r="I70" s="392">
        <v>606687</v>
      </c>
    </row>
    <row r="71" spans="1:23" x14ac:dyDescent="0.3">
      <c r="B71" s="392"/>
      <c r="C71" s="392"/>
      <c r="D71" s="392"/>
      <c r="E71" s="392"/>
      <c r="F71" s="392"/>
      <c r="G71" s="392"/>
      <c r="H71" s="392"/>
      <c r="I71" s="392"/>
    </row>
    <row r="72" spans="1:23" x14ac:dyDescent="0.3">
      <c r="A72" s="336"/>
      <c r="B72" s="336"/>
      <c r="C72" s="336"/>
      <c r="D72" s="336"/>
      <c r="E72" s="336"/>
      <c r="F72" s="336"/>
      <c r="G72" s="336"/>
      <c r="H72" s="336"/>
      <c r="I72" s="336"/>
      <c r="J72" s="336"/>
      <c r="K72" s="336"/>
    </row>
    <row r="73" spans="1:23" x14ac:dyDescent="0.3">
      <c r="A73" s="336" t="s">
        <v>508</v>
      </c>
      <c r="B73" s="336" t="s">
        <v>283</v>
      </c>
      <c r="C73" s="336"/>
      <c r="D73" s="336"/>
      <c r="E73" s="336"/>
      <c r="F73" s="336"/>
      <c r="G73" s="336"/>
      <c r="H73" s="336"/>
      <c r="I73" s="336"/>
      <c r="J73" s="336"/>
      <c r="K73" s="336"/>
    </row>
    <row r="74" spans="1:23" x14ac:dyDescent="0.3">
      <c r="A74" s="336" t="s">
        <v>532</v>
      </c>
      <c r="B74" s="336" t="s">
        <v>283</v>
      </c>
      <c r="C74" s="336"/>
      <c r="D74" s="336"/>
      <c r="E74" s="336"/>
      <c r="F74" s="336"/>
      <c r="G74" s="336"/>
      <c r="H74" s="336"/>
      <c r="I74" s="336"/>
      <c r="J74" s="336"/>
      <c r="K74" s="336"/>
    </row>
    <row r="75" spans="1:23" x14ac:dyDescent="0.3">
      <c r="A75" t="s">
        <v>70</v>
      </c>
      <c r="B75" s="64">
        <v>1</v>
      </c>
      <c r="J75" s="336"/>
      <c r="K75" s="336"/>
    </row>
    <row r="76" spans="1:23" x14ac:dyDescent="0.3">
      <c r="A76" t="s">
        <v>88</v>
      </c>
      <c r="B76" t="s">
        <v>228</v>
      </c>
      <c r="J76" s="336"/>
      <c r="K76" s="336"/>
    </row>
    <row r="77" spans="1:23" x14ac:dyDescent="0.3">
      <c r="A77" t="s">
        <v>71</v>
      </c>
      <c r="B77" t="s">
        <v>69</v>
      </c>
      <c r="J77" s="336"/>
      <c r="K77" s="336"/>
    </row>
    <row r="78" spans="1:23" x14ac:dyDescent="0.3">
      <c r="A78" t="s">
        <v>79</v>
      </c>
      <c r="B78" s="64">
        <v>0</v>
      </c>
      <c r="J78" s="336"/>
      <c r="K78" s="336"/>
    </row>
    <row r="79" spans="1:23" x14ac:dyDescent="0.3">
      <c r="A79" t="s">
        <v>72</v>
      </c>
      <c r="B79" s="64">
        <v>0</v>
      </c>
      <c r="J79" s="336"/>
      <c r="K79" s="336"/>
    </row>
    <row r="80" spans="1:23" x14ac:dyDescent="0.3">
      <c r="J80" s="336"/>
      <c r="K80" s="336"/>
    </row>
    <row r="81" spans="1:13" x14ac:dyDescent="0.3">
      <c r="B81" t="s">
        <v>182</v>
      </c>
      <c r="J81" s="336"/>
      <c r="K81" s="336"/>
    </row>
    <row r="82" spans="1:13" x14ac:dyDescent="0.3">
      <c r="A82" t="s">
        <v>101</v>
      </c>
      <c r="B82" t="s">
        <v>276</v>
      </c>
      <c r="C82" t="s">
        <v>185</v>
      </c>
      <c r="D82" t="s">
        <v>186</v>
      </c>
      <c r="E82" t="s">
        <v>187</v>
      </c>
      <c r="F82" t="s">
        <v>143</v>
      </c>
      <c r="G82" t="s">
        <v>153</v>
      </c>
      <c r="H82" t="s">
        <v>161</v>
      </c>
      <c r="I82" t="s">
        <v>136</v>
      </c>
      <c r="J82" s="336"/>
      <c r="K82" s="336"/>
    </row>
    <row r="83" spans="1:13" x14ac:dyDescent="0.3">
      <c r="A83" t="s">
        <v>167</v>
      </c>
      <c r="B83" s="66">
        <v>1172614</v>
      </c>
      <c r="C83" s="66">
        <v>176395</v>
      </c>
      <c r="D83" s="66">
        <v>9624</v>
      </c>
      <c r="E83" s="66">
        <v>808</v>
      </c>
      <c r="F83" s="66">
        <v>122730</v>
      </c>
      <c r="G83" s="66">
        <v>60185</v>
      </c>
      <c r="H83" s="66">
        <v>44050</v>
      </c>
      <c r="I83" s="66">
        <v>1586406</v>
      </c>
      <c r="J83" s="336"/>
      <c r="K83" s="336"/>
    </row>
    <row r="84" spans="1:13" x14ac:dyDescent="0.3">
      <c r="A84" s="336"/>
      <c r="B84" s="336"/>
      <c r="C84" s="336"/>
      <c r="D84" s="336"/>
      <c r="E84" s="336"/>
      <c r="F84" s="336"/>
      <c r="G84" s="336"/>
      <c r="H84" s="336"/>
      <c r="I84" s="336"/>
      <c r="J84" s="336"/>
      <c r="K84" s="336"/>
    </row>
    <row r="85" spans="1:13" x14ac:dyDescent="0.3">
      <c r="A85" s="336" t="s">
        <v>508</v>
      </c>
      <c r="B85" s="336" t="s">
        <v>283</v>
      </c>
      <c r="C85" s="336"/>
      <c r="D85" s="336"/>
      <c r="E85" s="336"/>
      <c r="F85" s="336"/>
      <c r="G85" s="336"/>
      <c r="H85" s="336"/>
      <c r="I85" s="336"/>
      <c r="J85" s="336"/>
      <c r="K85" s="336"/>
    </row>
    <row r="86" spans="1:13" x14ac:dyDescent="0.3">
      <c r="A86" t="s">
        <v>464</v>
      </c>
      <c r="B86" t="s">
        <v>486</v>
      </c>
      <c r="J86" s="336"/>
      <c r="K86" s="336"/>
      <c r="M86" s="84"/>
    </row>
    <row r="87" spans="1:13" x14ac:dyDescent="0.3">
      <c r="A87" t="s">
        <v>70</v>
      </c>
      <c r="B87" s="64">
        <v>1</v>
      </c>
      <c r="J87" s="336"/>
      <c r="K87" s="336"/>
    </row>
    <row r="88" spans="1:13" x14ac:dyDescent="0.3">
      <c r="A88" t="s">
        <v>88</v>
      </c>
      <c r="B88" t="s">
        <v>228</v>
      </c>
      <c r="J88" s="336"/>
      <c r="K88" s="336"/>
    </row>
    <row r="89" spans="1:13" x14ac:dyDescent="0.3">
      <c r="A89" t="s">
        <v>71</v>
      </c>
      <c r="B89" t="s">
        <v>69</v>
      </c>
      <c r="J89" s="336"/>
      <c r="K89" s="336"/>
    </row>
    <row r="90" spans="1:13" x14ac:dyDescent="0.3">
      <c r="A90" t="s">
        <v>79</v>
      </c>
      <c r="B90" s="64">
        <v>0</v>
      </c>
      <c r="J90" s="336"/>
      <c r="K90" s="336"/>
    </row>
    <row r="91" spans="1:13" x14ac:dyDescent="0.3">
      <c r="A91" t="s">
        <v>72</v>
      </c>
      <c r="B91" s="64">
        <v>0</v>
      </c>
      <c r="J91" s="336"/>
      <c r="K91" s="336"/>
    </row>
    <row r="92" spans="1:13" x14ac:dyDescent="0.3">
      <c r="J92" s="336"/>
      <c r="K92" s="336"/>
    </row>
    <row r="93" spans="1:13" x14ac:dyDescent="0.3">
      <c r="B93" t="s">
        <v>182</v>
      </c>
      <c r="J93" s="336"/>
      <c r="K93" s="336"/>
    </row>
    <row r="94" spans="1:13" x14ac:dyDescent="0.3">
      <c r="A94" t="s">
        <v>101</v>
      </c>
      <c r="B94" t="s">
        <v>276</v>
      </c>
      <c r="C94" t="s">
        <v>185</v>
      </c>
      <c r="D94" t="s">
        <v>186</v>
      </c>
      <c r="E94" t="s">
        <v>187</v>
      </c>
      <c r="F94" t="s">
        <v>143</v>
      </c>
      <c r="G94" t="s">
        <v>153</v>
      </c>
      <c r="H94" t="s">
        <v>161</v>
      </c>
      <c r="I94" t="s">
        <v>136</v>
      </c>
      <c r="J94" s="336"/>
      <c r="K94" s="336"/>
    </row>
    <row r="95" spans="1:13" x14ac:dyDescent="0.3">
      <c r="A95" t="s">
        <v>167</v>
      </c>
      <c r="B95" s="66">
        <v>987089</v>
      </c>
      <c r="C95" s="66">
        <v>165621</v>
      </c>
      <c r="D95" s="66">
        <v>9239</v>
      </c>
      <c r="E95" s="66">
        <v>779</v>
      </c>
      <c r="F95" s="66">
        <v>116196</v>
      </c>
      <c r="G95" s="66">
        <v>56546</v>
      </c>
      <c r="H95" s="66">
        <v>42749</v>
      </c>
      <c r="I95" s="66">
        <v>1378219</v>
      </c>
      <c r="J95" s="336"/>
      <c r="K95" s="336">
        <f>H96/H95</f>
        <v>-820411.24831493606</v>
      </c>
    </row>
    <row r="96" spans="1:13" x14ac:dyDescent="0.3">
      <c r="A96" t="s">
        <v>476</v>
      </c>
      <c r="B96" s="66">
        <v>-226209745.68243572</v>
      </c>
      <c r="C96" s="66">
        <v>1010130014.9671515</v>
      </c>
      <c r="D96" s="66">
        <v>-511205700.19712532</v>
      </c>
      <c r="E96" s="66">
        <v>165085441.48010015</v>
      </c>
      <c r="F96" s="66">
        <v>-1794641698.464277</v>
      </c>
      <c r="G96" s="66">
        <v>-8174744458.8808298</v>
      </c>
      <c r="H96" s="66">
        <v>-35071760454.215202</v>
      </c>
      <c r="I96" s="66">
        <v>-44603346600.992615</v>
      </c>
      <c r="J96" s="336"/>
      <c r="K96" s="336"/>
    </row>
    <row r="97" spans="1:13" x14ac:dyDescent="0.3">
      <c r="A97" t="s">
        <v>111</v>
      </c>
      <c r="B97" s="66">
        <v>31435450195.859776</v>
      </c>
      <c r="C97" s="66">
        <v>19016119209.97916</v>
      </c>
      <c r="D97" s="66">
        <v>4565235056.7668991</v>
      </c>
      <c r="E97" s="66">
        <v>1399359397.5580001</v>
      </c>
      <c r="F97" s="66">
        <v>25949974903.271442</v>
      </c>
      <c r="G97" s="66">
        <v>20743266917.279301</v>
      </c>
      <c r="H97" s="66">
        <v>114571515623.39059</v>
      </c>
      <c r="I97" s="66">
        <v>217680921304.10516</v>
      </c>
      <c r="J97" s="336"/>
      <c r="K97" s="336"/>
    </row>
    <row r="98" spans="1:13" x14ac:dyDescent="0.3">
      <c r="A98" s="336"/>
      <c r="B98" s="336"/>
      <c r="C98" s="336"/>
      <c r="D98" s="336"/>
      <c r="E98" s="336"/>
      <c r="F98" s="336"/>
      <c r="G98" s="336"/>
      <c r="H98" s="336"/>
      <c r="I98" s="336"/>
      <c r="J98" s="336"/>
      <c r="K98" s="336"/>
    </row>
    <row r="99" spans="1:13" x14ac:dyDescent="0.3">
      <c r="A99" t="s">
        <v>525</v>
      </c>
      <c r="B99" t="s">
        <v>283</v>
      </c>
      <c r="J99" s="336"/>
      <c r="K99" s="336"/>
    </row>
    <row r="100" spans="1:13" x14ac:dyDescent="0.3">
      <c r="A100" t="s">
        <v>508</v>
      </c>
      <c r="B100" s="64">
        <v>0</v>
      </c>
      <c r="J100" s="336"/>
      <c r="K100" s="336"/>
      <c r="M100" s="84"/>
    </row>
    <row r="101" spans="1:13" x14ac:dyDescent="0.3">
      <c r="A101" t="s">
        <v>464</v>
      </c>
      <c r="B101" t="s">
        <v>486</v>
      </c>
      <c r="J101" s="336"/>
      <c r="K101" s="336"/>
    </row>
    <row r="102" spans="1:13" x14ac:dyDescent="0.3">
      <c r="A102" t="s">
        <v>70</v>
      </c>
      <c r="B102" s="64">
        <v>1</v>
      </c>
      <c r="J102" s="336"/>
      <c r="K102" s="336"/>
    </row>
    <row r="103" spans="1:13" x14ac:dyDescent="0.3">
      <c r="A103" t="s">
        <v>88</v>
      </c>
      <c r="B103" t="s">
        <v>228</v>
      </c>
      <c r="J103" s="336"/>
      <c r="K103" s="336"/>
    </row>
    <row r="104" spans="1:13" x14ac:dyDescent="0.3">
      <c r="A104" t="s">
        <v>71</v>
      </c>
      <c r="B104" t="s">
        <v>69</v>
      </c>
      <c r="J104" s="336"/>
      <c r="K104" s="336"/>
    </row>
    <row r="105" spans="1:13" x14ac:dyDescent="0.3">
      <c r="A105" t="s">
        <v>79</v>
      </c>
      <c r="B105" s="64">
        <v>0</v>
      </c>
      <c r="J105" s="336"/>
      <c r="K105" s="336"/>
    </row>
    <row r="106" spans="1:13" x14ac:dyDescent="0.3">
      <c r="A106" t="s">
        <v>72</v>
      </c>
      <c r="B106" s="64">
        <v>0</v>
      </c>
      <c r="J106" s="336"/>
      <c r="K106" s="336"/>
    </row>
    <row r="107" spans="1:13" x14ac:dyDescent="0.3">
      <c r="J107" s="336"/>
      <c r="K107" s="336"/>
    </row>
    <row r="108" spans="1:13" x14ac:dyDescent="0.3">
      <c r="B108" t="s">
        <v>182</v>
      </c>
      <c r="J108" s="336"/>
      <c r="K108" s="336"/>
    </row>
    <row r="109" spans="1:13" x14ac:dyDescent="0.3">
      <c r="A109" t="s">
        <v>101</v>
      </c>
      <c r="B109" t="s">
        <v>276</v>
      </c>
      <c r="C109" t="s">
        <v>185</v>
      </c>
      <c r="D109" t="s">
        <v>186</v>
      </c>
      <c r="E109" t="s">
        <v>187</v>
      </c>
      <c r="F109" t="s">
        <v>143</v>
      </c>
      <c r="G109" t="s">
        <v>153</v>
      </c>
      <c r="H109" t="s">
        <v>161</v>
      </c>
      <c r="I109" t="s">
        <v>136</v>
      </c>
      <c r="J109" s="336"/>
      <c r="K109" s="336"/>
    </row>
    <row r="110" spans="1:13" x14ac:dyDescent="0.3">
      <c r="A110" t="s">
        <v>167</v>
      </c>
      <c r="B110" s="66">
        <v>987089</v>
      </c>
      <c r="C110" s="66">
        <v>165621</v>
      </c>
      <c r="D110" s="66">
        <v>9239</v>
      </c>
      <c r="E110" s="66">
        <v>779</v>
      </c>
      <c r="F110" s="66">
        <v>116193</v>
      </c>
      <c r="G110" s="66">
        <v>56540</v>
      </c>
      <c r="H110" s="66">
        <v>42730</v>
      </c>
      <c r="I110" s="66">
        <v>1378191</v>
      </c>
      <c r="J110" s="336"/>
      <c r="K110" s="336"/>
    </row>
    <row r="111" spans="1:13" x14ac:dyDescent="0.3">
      <c r="A111" t="s">
        <v>476</v>
      </c>
      <c r="B111" s="66">
        <v>-226209745.68243471</v>
      </c>
      <c r="C111" s="66">
        <v>1010130014.9671515</v>
      </c>
      <c r="D111" s="66">
        <v>-511205700.19712532</v>
      </c>
      <c r="E111" s="66">
        <v>165085441.48010015</v>
      </c>
      <c r="F111" s="66">
        <v>-2005791531.4217913</v>
      </c>
      <c r="G111" s="66">
        <v>-3527276114.3486533</v>
      </c>
      <c r="H111" s="66">
        <v>-43975407894.336052</v>
      </c>
      <c r="I111" s="66">
        <v>-49070675529.538803</v>
      </c>
      <c r="J111" s="336"/>
      <c r="K111" s="336"/>
    </row>
    <row r="112" spans="1:13" x14ac:dyDescent="0.3">
      <c r="A112" t="s">
        <v>111</v>
      </c>
      <c r="B112" s="66">
        <v>31435450195.859776</v>
      </c>
      <c r="C112" s="66">
        <v>19016119209.97916</v>
      </c>
      <c r="D112" s="66">
        <v>4565235056.7668991</v>
      </c>
      <c r="E112" s="66">
        <v>1399359397.5580001</v>
      </c>
      <c r="F112" s="66">
        <v>25937076469.271442</v>
      </c>
      <c r="G112" s="66">
        <v>18856005831.279297</v>
      </c>
      <c r="H112" s="66">
        <v>107248812642.79056</v>
      </c>
      <c r="I112" s="66">
        <v>208458058803.50513</v>
      </c>
      <c r="J112" s="336"/>
      <c r="K112" s="336"/>
    </row>
    <row r="113" spans="1:11" x14ac:dyDescent="0.3">
      <c r="A113" s="336"/>
      <c r="B113" s="336"/>
      <c r="C113" s="336"/>
      <c r="D113" s="336"/>
      <c r="E113" s="336"/>
      <c r="F113" s="336"/>
      <c r="G113" s="336"/>
      <c r="H113" s="336"/>
      <c r="I113" s="336"/>
      <c r="J113" s="336"/>
      <c r="K113" s="336"/>
    </row>
    <row r="114" spans="1:11" x14ac:dyDescent="0.3">
      <c r="A114" t="s">
        <v>525</v>
      </c>
      <c r="B114" t="s">
        <v>283</v>
      </c>
      <c r="J114" s="336"/>
      <c r="K114" s="336"/>
    </row>
    <row r="115" spans="1:11" x14ac:dyDescent="0.3">
      <c r="A115" t="s">
        <v>508</v>
      </c>
      <c r="B115" s="64">
        <v>0</v>
      </c>
      <c r="J115" s="336"/>
      <c r="K115" s="336"/>
    </row>
    <row r="116" spans="1:11" x14ac:dyDescent="0.3">
      <c r="A116" s="408" t="s">
        <v>464</v>
      </c>
      <c r="B116" s="408" t="s">
        <v>486</v>
      </c>
      <c r="J116" s="336"/>
      <c r="K116" s="336"/>
    </row>
    <row r="117" spans="1:11" x14ac:dyDescent="0.3">
      <c r="A117" s="408" t="s">
        <v>70</v>
      </c>
      <c r="B117" s="409">
        <v>1</v>
      </c>
      <c r="J117" s="336"/>
      <c r="K117" s="336"/>
    </row>
    <row r="118" spans="1:11" x14ac:dyDescent="0.3">
      <c r="A118" s="408" t="s">
        <v>88</v>
      </c>
      <c r="B118" s="408" t="s">
        <v>228</v>
      </c>
      <c r="J118" s="336"/>
      <c r="K118" s="336"/>
    </row>
    <row r="119" spans="1:11" x14ac:dyDescent="0.3">
      <c r="A119" s="408" t="s">
        <v>71</v>
      </c>
      <c r="B119" s="408" t="s">
        <v>69</v>
      </c>
      <c r="J119" s="336"/>
      <c r="K119" s="336"/>
    </row>
    <row r="120" spans="1:11" x14ac:dyDescent="0.3">
      <c r="A120" s="408" t="s">
        <v>79</v>
      </c>
      <c r="B120" s="409">
        <v>0</v>
      </c>
      <c r="J120" s="336"/>
      <c r="K120" s="336"/>
    </row>
    <row r="121" spans="1:11" x14ac:dyDescent="0.3">
      <c r="A121" s="408" t="s">
        <v>72</v>
      </c>
      <c r="B121" s="409">
        <v>0</v>
      </c>
      <c r="J121" s="336"/>
      <c r="K121" s="336"/>
    </row>
    <row r="122" spans="1:11" x14ac:dyDescent="0.3">
      <c r="J122" s="336"/>
      <c r="K122" s="336"/>
    </row>
    <row r="123" spans="1:11" x14ac:dyDescent="0.3">
      <c r="B123" t="s">
        <v>182</v>
      </c>
      <c r="J123" s="336"/>
      <c r="K123" s="336"/>
    </row>
    <row r="124" spans="1:11" x14ac:dyDescent="0.3">
      <c r="A124" t="s">
        <v>101</v>
      </c>
      <c r="B124" t="s">
        <v>276</v>
      </c>
      <c r="C124" t="s">
        <v>185</v>
      </c>
      <c r="D124" t="s">
        <v>186</v>
      </c>
      <c r="E124" t="s">
        <v>187</v>
      </c>
      <c r="F124" t="s">
        <v>143</v>
      </c>
      <c r="G124" t="s">
        <v>153</v>
      </c>
      <c r="H124" t="s">
        <v>161</v>
      </c>
      <c r="I124" t="s">
        <v>136</v>
      </c>
      <c r="J124" s="336"/>
      <c r="K124" s="336"/>
    </row>
    <row r="125" spans="1:11" x14ac:dyDescent="0.3">
      <c r="A125" t="s">
        <v>167</v>
      </c>
      <c r="B125" s="66">
        <v>987089</v>
      </c>
      <c r="C125" s="66">
        <v>165621</v>
      </c>
      <c r="D125" s="66">
        <v>9239</v>
      </c>
      <c r="E125" s="66">
        <v>779</v>
      </c>
      <c r="F125" s="66">
        <v>116193</v>
      </c>
      <c r="G125" s="66">
        <v>56540</v>
      </c>
      <c r="H125" s="66">
        <v>42730</v>
      </c>
      <c r="I125" s="66">
        <v>1378191</v>
      </c>
      <c r="J125" s="336"/>
      <c r="K125" s="336"/>
    </row>
    <row r="126" spans="1:11" x14ac:dyDescent="0.3">
      <c r="A126" t="s">
        <v>476</v>
      </c>
      <c r="B126" s="66">
        <v>-226209745.68243471</v>
      </c>
      <c r="C126" s="66">
        <v>1010130014.9671515</v>
      </c>
      <c r="D126" s="66">
        <v>-511205700.19712532</v>
      </c>
      <c r="E126" s="66">
        <v>165085441.48010015</v>
      </c>
      <c r="F126" s="66">
        <v>-2005791531.4217913</v>
      </c>
      <c r="G126" s="66">
        <v>-3527276114.3486533</v>
      </c>
      <c r="H126" s="66">
        <v>-43975407894.336052</v>
      </c>
      <c r="I126" s="66">
        <v>-49070675529.538803</v>
      </c>
      <c r="J126" s="336"/>
      <c r="K126" s="336"/>
    </row>
    <row r="127" spans="1:11" x14ac:dyDescent="0.3">
      <c r="A127" t="s">
        <v>111</v>
      </c>
      <c r="B127" s="66">
        <v>31435450195.859776</v>
      </c>
      <c r="C127" s="66">
        <v>19016119209.97916</v>
      </c>
      <c r="D127" s="66">
        <v>4565235056.7668991</v>
      </c>
      <c r="E127" s="66">
        <v>1399359397.5580001</v>
      </c>
      <c r="F127" s="66">
        <v>25937076469.271442</v>
      </c>
      <c r="G127" s="66">
        <v>18856005831.279297</v>
      </c>
      <c r="H127" s="66">
        <v>107248812642.79056</v>
      </c>
      <c r="I127" s="66">
        <v>208458058803.50513</v>
      </c>
      <c r="J127" s="336"/>
      <c r="K127" s="336"/>
    </row>
    <row r="133" spans="1:9" x14ac:dyDescent="0.3">
      <c r="A133" s="408" t="s">
        <v>464</v>
      </c>
      <c r="B133" s="408" t="s">
        <v>486</v>
      </c>
    </row>
    <row r="134" spans="1:9" x14ac:dyDescent="0.3">
      <c r="A134" s="408" t="s">
        <v>70</v>
      </c>
      <c r="B134" s="409">
        <v>1</v>
      </c>
    </row>
    <row r="135" spans="1:9" x14ac:dyDescent="0.3">
      <c r="A135" s="408" t="s">
        <v>71</v>
      </c>
      <c r="B135" s="408" t="s">
        <v>69</v>
      </c>
      <c r="G135" s="64"/>
    </row>
    <row r="136" spans="1:9" x14ac:dyDescent="0.3">
      <c r="A136" s="408" t="s">
        <v>72</v>
      </c>
      <c r="B136" s="409">
        <v>0</v>
      </c>
      <c r="G136" s="64"/>
    </row>
    <row r="137" spans="1:9" x14ac:dyDescent="0.3">
      <c r="A137" t="s">
        <v>508</v>
      </c>
      <c r="B137" t="s">
        <v>283</v>
      </c>
      <c r="G137" s="64"/>
    </row>
    <row r="138" spans="1:9" x14ac:dyDescent="0.3">
      <c r="A138" s="408" t="s">
        <v>79</v>
      </c>
      <c r="B138" s="409">
        <v>0</v>
      </c>
    </row>
    <row r="139" spans="1:9" x14ac:dyDescent="0.3">
      <c r="A139" s="408" t="s">
        <v>88</v>
      </c>
      <c r="B139" s="408" t="s">
        <v>228</v>
      </c>
    </row>
    <row r="141" spans="1:9" x14ac:dyDescent="0.3">
      <c r="B141" t="s">
        <v>182</v>
      </c>
    </row>
    <row r="142" spans="1:9" x14ac:dyDescent="0.3">
      <c r="A142" t="s">
        <v>101</v>
      </c>
      <c r="B142" t="s">
        <v>276</v>
      </c>
      <c r="C142" t="s">
        <v>185</v>
      </c>
      <c r="D142" t="s">
        <v>186</v>
      </c>
      <c r="E142" t="s">
        <v>187</v>
      </c>
      <c r="F142" t="s">
        <v>143</v>
      </c>
      <c r="G142" t="s">
        <v>153</v>
      </c>
      <c r="H142" t="s">
        <v>161</v>
      </c>
      <c r="I142" t="s">
        <v>136</v>
      </c>
    </row>
    <row r="143" spans="1:9" x14ac:dyDescent="0.3">
      <c r="A143" t="s">
        <v>167</v>
      </c>
      <c r="B143" s="76">
        <v>987089</v>
      </c>
      <c r="C143" s="76">
        <v>165621</v>
      </c>
      <c r="D143" s="76">
        <v>9239</v>
      </c>
      <c r="E143" s="76">
        <v>779</v>
      </c>
      <c r="F143" s="76">
        <v>116196</v>
      </c>
      <c r="G143" s="76">
        <v>56546</v>
      </c>
      <c r="H143" s="76">
        <v>42749</v>
      </c>
      <c r="I143" s="76">
        <v>1378219</v>
      </c>
    </row>
    <row r="144" spans="1:9" x14ac:dyDescent="0.3">
      <c r="A144" t="s">
        <v>476</v>
      </c>
      <c r="B144" s="76">
        <v>-226209745.68242559</v>
      </c>
      <c r="C144" s="76">
        <v>1010130014.9671578</v>
      </c>
      <c r="D144" s="76">
        <v>-511205700.19713074</v>
      </c>
      <c r="E144" s="76">
        <v>165085441.48010007</v>
      </c>
      <c r="F144" s="76">
        <v>-1794641698.4642699</v>
      </c>
      <c r="G144" s="76">
        <v>-8174744458.8808432</v>
      </c>
      <c r="H144" s="76">
        <v>-35071760454.215233</v>
      </c>
      <c r="I144" s="76">
        <v>-44603346600.992645</v>
      </c>
    </row>
    <row r="145" spans="1:9" x14ac:dyDescent="0.3">
      <c r="A145" t="s">
        <v>480</v>
      </c>
      <c r="B145" s="76">
        <v>465386</v>
      </c>
      <c r="C145" s="76">
        <v>62055</v>
      </c>
      <c r="D145" s="76">
        <v>3826</v>
      </c>
      <c r="E145" s="76">
        <v>366</v>
      </c>
      <c r="F145" s="76">
        <v>63739</v>
      </c>
      <c r="G145" s="76">
        <v>37220</v>
      </c>
      <c r="H145" s="76">
        <v>29761</v>
      </c>
      <c r="I145" s="76">
        <v>662353</v>
      </c>
    </row>
  </sheetData>
  <mergeCells count="10">
    <mergeCell ref="N19:V19"/>
    <mergeCell ref="Z19:AI19"/>
    <mergeCell ref="AL19:AU19"/>
    <mergeCell ref="N27:V27"/>
    <mergeCell ref="N3:V3"/>
    <mergeCell ref="Z3:AI3"/>
    <mergeCell ref="AL3:AU3"/>
    <mergeCell ref="N11:V11"/>
    <mergeCell ref="Z11:AI11"/>
    <mergeCell ref="AL11:AU11"/>
  </mergeCells>
  <pageMargins left="0.7" right="0.7" top="0.75" bottom="0.75" header="0.3" footer="0.3"/>
  <pageSetup paperSize="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24"/>
  <sheetViews>
    <sheetView zoomScale="54" zoomScaleNormal="54" workbookViewId="0">
      <selection activeCell="K14" sqref="K14:O14"/>
    </sheetView>
  </sheetViews>
  <sheetFormatPr defaultColWidth="9.109375" defaultRowHeight="14.4" x14ac:dyDescent="0.3"/>
  <cols>
    <col min="1" max="1" width="20.109375" style="88" bestFit="1" customWidth="1"/>
    <col min="2" max="10" width="9.109375" style="88"/>
    <col min="11" max="11" width="18.44140625" style="88" customWidth="1"/>
    <col min="12" max="14" width="18.44140625" style="295" customWidth="1"/>
    <col min="15" max="15" width="20" style="88" customWidth="1"/>
    <col min="16" max="16384" width="9.109375" style="88"/>
  </cols>
  <sheetData>
    <row r="5" spans="1:17" x14ac:dyDescent="0.3">
      <c r="A5" s="294" t="s">
        <v>71</v>
      </c>
      <c r="B5" s="88" t="s">
        <v>69</v>
      </c>
      <c r="G5" s="126"/>
      <c r="O5" s="91">
        <v>272624</v>
      </c>
    </row>
    <row r="6" spans="1:17" x14ac:dyDescent="0.3">
      <c r="A6" s="294" t="s">
        <v>88</v>
      </c>
      <c r="B6" s="88" t="s">
        <v>89</v>
      </c>
      <c r="G6" s="126"/>
      <c r="O6" s="358">
        <v>1496855</v>
      </c>
    </row>
    <row r="7" spans="1:17" x14ac:dyDescent="0.3">
      <c r="A7" s="294" t="s">
        <v>72</v>
      </c>
      <c r="B7" s="126">
        <v>0</v>
      </c>
      <c r="G7" s="126"/>
      <c r="O7" s="359">
        <f>O5/O6</f>
        <v>0.18213120175300881</v>
      </c>
    </row>
    <row r="8" spans="1:17" x14ac:dyDescent="0.3">
      <c r="A8" s="294" t="s">
        <v>79</v>
      </c>
      <c r="B8" s="126">
        <v>0</v>
      </c>
    </row>
    <row r="9" spans="1:17" x14ac:dyDescent="0.3">
      <c r="A9" s="88" t="s">
        <v>533</v>
      </c>
      <c r="B9" s="126">
        <v>1</v>
      </c>
    </row>
    <row r="10" spans="1:17" x14ac:dyDescent="0.3">
      <c r="A10" s="88" t="s">
        <v>464</v>
      </c>
      <c r="B10" s="88" t="s">
        <v>486</v>
      </c>
    </row>
    <row r="11" spans="1:17" x14ac:dyDescent="0.3">
      <c r="A11" s="88" t="s">
        <v>534</v>
      </c>
      <c r="B11" s="88" t="s">
        <v>535</v>
      </c>
      <c r="O11" s="88" t="s">
        <v>619</v>
      </c>
    </row>
    <row r="12" spans="1:17" x14ac:dyDescent="0.3">
      <c r="E12" s="126"/>
      <c r="O12" s="88" t="s">
        <v>620</v>
      </c>
    </row>
    <row r="13" spans="1:17" x14ac:dyDescent="0.3">
      <c r="B13" s="88" t="s">
        <v>508</v>
      </c>
      <c r="C13" s="88" t="s">
        <v>101</v>
      </c>
    </row>
    <row r="14" spans="1:17" x14ac:dyDescent="0.3">
      <c r="B14" s="88">
        <v>0</v>
      </c>
      <c r="D14" s="88">
        <v>1</v>
      </c>
      <c r="F14" s="88" t="s">
        <v>171</v>
      </c>
      <c r="G14" s="88" t="s">
        <v>490</v>
      </c>
    </row>
    <row r="15" spans="1:17" ht="28.8" x14ac:dyDescent="0.3">
      <c r="A15" s="88" t="s">
        <v>182</v>
      </c>
      <c r="B15" s="88" t="s">
        <v>167</v>
      </c>
      <c r="C15" s="88" t="s">
        <v>476</v>
      </c>
      <c r="D15" s="88" t="s">
        <v>167</v>
      </c>
      <c r="E15" s="88" t="s">
        <v>476</v>
      </c>
      <c r="K15" s="360" t="s">
        <v>536</v>
      </c>
      <c r="L15" s="361" t="s">
        <v>698</v>
      </c>
      <c r="M15" s="361" t="s">
        <v>652</v>
      </c>
      <c r="N15" s="361" t="s">
        <v>537</v>
      </c>
      <c r="O15" s="361" t="s">
        <v>538</v>
      </c>
    </row>
    <row r="16" spans="1:17" ht="18.75" customHeight="1" x14ac:dyDescent="0.3">
      <c r="A16" s="88" t="s">
        <v>686</v>
      </c>
      <c r="B16" s="91">
        <v>190829</v>
      </c>
      <c r="C16" s="91">
        <v>7381458993.6570396</v>
      </c>
      <c r="D16" s="91"/>
      <c r="E16" s="91"/>
      <c r="F16" s="91">
        <v>190829</v>
      </c>
      <c r="G16" s="91">
        <v>7381458993.6570396</v>
      </c>
      <c r="K16" s="317" t="str">
        <f>MID(A16,3,99)</f>
        <v>Indep 1-4</v>
      </c>
      <c r="L16" s="362">
        <f>F16</f>
        <v>190829</v>
      </c>
      <c r="M16" s="318">
        <f>C16</f>
        <v>7381458993.6570396</v>
      </c>
      <c r="N16" s="362">
        <f>C16/B16</f>
        <v>38681.0128107208</v>
      </c>
      <c r="O16" s="363">
        <v>0.2</v>
      </c>
      <c r="Q16" s="362">
        <f>L16*O16</f>
        <v>38165.800000000003</v>
      </c>
    </row>
    <row r="17" spans="1:18" ht="18.75" customHeight="1" x14ac:dyDescent="0.3">
      <c r="A17" s="88" t="s">
        <v>687</v>
      </c>
      <c r="B17" s="91">
        <v>46004</v>
      </c>
      <c r="C17" s="91">
        <v>3112883418.0756035</v>
      </c>
      <c r="D17" s="91"/>
      <c r="E17" s="91"/>
      <c r="F17" s="91">
        <v>46004</v>
      </c>
      <c r="G17" s="91">
        <v>3112883418.0756035</v>
      </c>
      <c r="K17" s="320" t="str">
        <f t="shared" ref="K17:K22" si="0">MID(A17,3,99)</f>
        <v>Indep 5-49</v>
      </c>
      <c r="L17" s="365">
        <f t="shared" ref="L17:L23" si="1">F17</f>
        <v>46004</v>
      </c>
      <c r="M17" s="321">
        <f t="shared" ref="M17:M23" si="2">C17</f>
        <v>3112883418.0756035</v>
      </c>
      <c r="N17" s="365">
        <f t="shared" ref="N17:N23" si="3">C17/B17</f>
        <v>67665.494697756789</v>
      </c>
      <c r="O17" s="366">
        <v>0.28999999999999998</v>
      </c>
      <c r="P17" s="364"/>
      <c r="Q17" s="362">
        <f t="shared" ref="Q17:Q22" si="4">L17*O17</f>
        <v>13341.16</v>
      </c>
    </row>
    <row r="18" spans="1:18" ht="18.75" customHeight="1" x14ac:dyDescent="0.3">
      <c r="A18" s="88" t="s">
        <v>688</v>
      </c>
      <c r="B18" s="91">
        <v>3238</v>
      </c>
      <c r="C18" s="91">
        <v>2183990285.0392919</v>
      </c>
      <c r="D18" s="91">
        <v>2</v>
      </c>
      <c r="E18" s="91">
        <v>7268995003.6000004</v>
      </c>
      <c r="F18" s="91">
        <v>3240</v>
      </c>
      <c r="G18" s="91">
        <v>9452985288.6392918</v>
      </c>
      <c r="K18" s="317" t="str">
        <f t="shared" si="0"/>
        <v>Indep 50-249</v>
      </c>
      <c r="L18" s="362">
        <f t="shared" si="1"/>
        <v>3240</v>
      </c>
      <c r="M18" s="318">
        <f t="shared" si="2"/>
        <v>2183990285.0392919</v>
      </c>
      <c r="N18" s="362">
        <f t="shared" si="3"/>
        <v>674487.42589230754</v>
      </c>
      <c r="O18" s="363">
        <v>0.32</v>
      </c>
      <c r="P18" s="364"/>
      <c r="Q18" s="362">
        <f t="shared" si="4"/>
        <v>1036.8</v>
      </c>
    </row>
    <row r="19" spans="1:18" ht="18.75" customHeight="1" x14ac:dyDescent="0.3">
      <c r="A19" s="88" t="s">
        <v>689</v>
      </c>
      <c r="B19" s="91">
        <v>320</v>
      </c>
      <c r="C19" s="91">
        <v>955452123.16649961</v>
      </c>
      <c r="D19" s="91"/>
      <c r="E19" s="91"/>
      <c r="F19" s="91">
        <v>320</v>
      </c>
      <c r="G19" s="91">
        <v>955452123.16649961</v>
      </c>
      <c r="K19" s="320" t="str">
        <f t="shared" si="0"/>
        <v>Indep 250+</v>
      </c>
      <c r="L19" s="365">
        <f t="shared" si="1"/>
        <v>320</v>
      </c>
      <c r="M19" s="321">
        <f t="shared" si="2"/>
        <v>955452123.16649961</v>
      </c>
      <c r="N19" s="365">
        <f t="shared" si="3"/>
        <v>2985787.8848953112</v>
      </c>
      <c r="O19" s="366">
        <v>0.32</v>
      </c>
      <c r="P19" s="364"/>
      <c r="Q19" s="362">
        <f t="shared" si="4"/>
        <v>102.4</v>
      </c>
    </row>
    <row r="20" spans="1:18" ht="18.75" customHeight="1" x14ac:dyDescent="0.3">
      <c r="A20" s="88" t="s">
        <v>690</v>
      </c>
      <c r="B20" s="91">
        <v>19535</v>
      </c>
      <c r="C20" s="91">
        <v>7215847493.4625235</v>
      </c>
      <c r="D20" s="91">
        <v>2</v>
      </c>
      <c r="E20" s="91">
        <v>432598001.80000001</v>
      </c>
      <c r="F20" s="91">
        <v>19537</v>
      </c>
      <c r="G20" s="91">
        <v>7648445495.2625237</v>
      </c>
      <c r="K20" s="317" t="str">
        <f t="shared" si="0"/>
        <v>Simple group</v>
      </c>
      <c r="L20" s="362">
        <f t="shared" si="1"/>
        <v>19537</v>
      </c>
      <c r="M20" s="318">
        <f t="shared" si="2"/>
        <v>7215847493.4625235</v>
      </c>
      <c r="N20" s="362">
        <f t="shared" si="3"/>
        <v>369380.47061492316</v>
      </c>
      <c r="O20" s="363">
        <v>0.18</v>
      </c>
      <c r="P20" s="364"/>
      <c r="Q20" s="362">
        <f t="shared" si="4"/>
        <v>3516.66</v>
      </c>
    </row>
    <row r="21" spans="1:18" ht="18.75" customHeight="1" x14ac:dyDescent="0.3">
      <c r="A21" s="88" t="s">
        <v>691</v>
      </c>
      <c r="B21" s="91">
        <v>7364</v>
      </c>
      <c r="C21" s="91">
        <v>7937615928.7339306</v>
      </c>
      <c r="D21" s="91">
        <v>1</v>
      </c>
      <c r="E21" s="91">
        <v>260436559.30000001</v>
      </c>
      <c r="F21" s="91">
        <v>7365</v>
      </c>
      <c r="G21" s="91">
        <v>8198052488.0339308</v>
      </c>
      <c r="K21" s="320" t="str">
        <f t="shared" si="0"/>
        <v>Medium group</v>
      </c>
      <c r="L21" s="365">
        <f t="shared" si="1"/>
        <v>7365</v>
      </c>
      <c r="M21" s="321">
        <f t="shared" si="2"/>
        <v>7937615928.7339306</v>
      </c>
      <c r="N21" s="365">
        <f t="shared" si="3"/>
        <v>1077894.6128101482</v>
      </c>
      <c r="O21" s="366">
        <v>0.14000000000000001</v>
      </c>
      <c r="P21" s="364"/>
      <c r="Q21" s="362">
        <f t="shared" si="4"/>
        <v>1031.1000000000001</v>
      </c>
    </row>
    <row r="22" spans="1:18" ht="18.75" customHeight="1" x14ac:dyDescent="0.3">
      <c r="A22" s="88" t="s">
        <v>692</v>
      </c>
      <c r="B22" s="91">
        <v>5334</v>
      </c>
      <c r="C22" s="91">
        <v>45039051560.617592</v>
      </c>
      <c r="D22" s="91">
        <v>5</v>
      </c>
      <c r="E22" s="91">
        <v>1120815501.4980998</v>
      </c>
      <c r="F22" s="91">
        <v>5339</v>
      </c>
      <c r="G22" s="91">
        <v>46159867062.115692</v>
      </c>
      <c r="K22" s="317" t="str">
        <f t="shared" si="0"/>
        <v>Complex group</v>
      </c>
      <c r="L22" s="362">
        <f t="shared" si="1"/>
        <v>5339</v>
      </c>
      <c r="M22" s="318">
        <f t="shared" si="2"/>
        <v>45039051560.617592</v>
      </c>
      <c r="N22" s="362">
        <f t="shared" si="3"/>
        <v>8443766.6967787016</v>
      </c>
      <c r="O22" s="363">
        <v>0.13</v>
      </c>
      <c r="P22" s="364"/>
      <c r="Q22" s="362">
        <f t="shared" si="4"/>
        <v>694.07</v>
      </c>
    </row>
    <row r="23" spans="1:18" ht="18.75" customHeight="1" x14ac:dyDescent="0.3">
      <c r="A23" s="88" t="s">
        <v>136</v>
      </c>
      <c r="B23" s="91">
        <v>272624</v>
      </c>
      <c r="C23" s="91">
        <v>73826299802.752472</v>
      </c>
      <c r="D23" s="91">
        <v>10</v>
      </c>
      <c r="E23" s="91">
        <v>9082845066.198101</v>
      </c>
      <c r="F23" s="91">
        <v>272634</v>
      </c>
      <c r="G23" s="91">
        <v>82909144868.950577</v>
      </c>
      <c r="K23" s="322" t="s">
        <v>168</v>
      </c>
      <c r="L23" s="367">
        <f t="shared" si="1"/>
        <v>272634</v>
      </c>
      <c r="M23" s="323">
        <f t="shared" si="2"/>
        <v>73826299802.752472</v>
      </c>
      <c r="N23" s="367">
        <f t="shared" si="3"/>
        <v>270798.97515535122</v>
      </c>
      <c r="O23" s="368">
        <f>R23</f>
        <v>0.21232857970759336</v>
      </c>
      <c r="Q23" s="362">
        <f>SUM(Q16:Q22)</f>
        <v>57887.990000000005</v>
      </c>
      <c r="R23" s="88">
        <f>Q23/L23</f>
        <v>0.21232857970759336</v>
      </c>
    </row>
    <row r="24" spans="1:18" x14ac:dyDescent="0.3">
      <c r="O24" s="369"/>
    </row>
  </sheetData>
  <pageMargins left="0.7" right="0.7" top="0.75" bottom="0.75" header="0.3" footer="0.3"/>
  <pageSetup paperSize="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124"/>
  <sheetViews>
    <sheetView zoomScale="40" zoomScaleNormal="40" workbookViewId="0">
      <selection activeCell="O23" sqref="O23:T33"/>
    </sheetView>
  </sheetViews>
  <sheetFormatPr defaultColWidth="9.109375" defaultRowHeight="18.899999999999999" customHeight="1" x14ac:dyDescent="0.3"/>
  <cols>
    <col min="1" max="1" width="20.109375" style="88" bestFit="1" customWidth="1"/>
    <col min="2" max="2" width="14.88671875" style="88" bestFit="1" customWidth="1"/>
    <col min="3" max="3" width="3.109375" style="88" bestFit="1" customWidth="1"/>
    <col min="4" max="4" width="9.109375" style="370"/>
    <col min="5" max="6" width="9.109375" style="88"/>
    <col min="7" max="7" width="24.109375" style="88" bestFit="1" customWidth="1"/>
    <col min="8" max="8" width="14.5546875" style="88" bestFit="1" customWidth="1"/>
    <col min="9" max="9" width="18.88671875" style="88" bestFit="1" customWidth="1"/>
    <col min="10" max="11" width="13.88671875" style="88" bestFit="1" customWidth="1"/>
    <col min="12" max="12" width="13.88671875" style="88" customWidth="1"/>
    <col min="13" max="13" width="14.88671875" style="88" bestFit="1" customWidth="1"/>
    <col min="14" max="14" width="9.109375" style="88"/>
    <col min="15" max="15" width="14.6640625" style="88" bestFit="1" customWidth="1"/>
    <col min="16" max="20" width="13.6640625" style="295" customWidth="1"/>
    <col min="21" max="16384" width="9.109375" style="88"/>
  </cols>
  <sheetData>
    <row r="5" spans="1:20" ht="18.899999999999999" customHeight="1" x14ac:dyDescent="0.25">
      <c r="A5" s="294" t="s">
        <v>71</v>
      </c>
      <c r="B5" s="88" t="s">
        <v>69</v>
      </c>
    </row>
    <row r="6" spans="1:20" ht="18.899999999999999" customHeight="1" x14ac:dyDescent="0.25">
      <c r="A6" s="294" t="s">
        <v>88</v>
      </c>
      <c r="B6" s="88" t="s">
        <v>89</v>
      </c>
      <c r="G6" s="294" t="s">
        <v>71</v>
      </c>
      <c r="H6" s="88" t="s">
        <v>69</v>
      </c>
    </row>
    <row r="7" spans="1:20" ht="18.899999999999999" customHeight="1" x14ac:dyDescent="0.25">
      <c r="A7" s="294" t="s">
        <v>79</v>
      </c>
      <c r="B7" s="126">
        <v>0</v>
      </c>
      <c r="G7" s="294" t="s">
        <v>88</v>
      </c>
      <c r="H7" s="88" t="s">
        <v>89</v>
      </c>
    </row>
    <row r="8" spans="1:20" ht="18.899999999999999" customHeight="1" x14ac:dyDescent="0.25">
      <c r="A8" s="294" t="s">
        <v>70</v>
      </c>
      <c r="B8" s="126">
        <v>1</v>
      </c>
      <c r="G8" s="294" t="s">
        <v>79</v>
      </c>
      <c r="H8" s="126">
        <v>0</v>
      </c>
    </row>
    <row r="9" spans="1:20" ht="18.899999999999999" customHeight="1" x14ac:dyDescent="0.25">
      <c r="A9" s="88" t="s">
        <v>464</v>
      </c>
      <c r="B9" s="88" t="s">
        <v>283</v>
      </c>
      <c r="G9" s="294" t="s">
        <v>70</v>
      </c>
      <c r="H9" s="126">
        <v>1</v>
      </c>
    </row>
    <row r="10" spans="1:20" ht="18.899999999999999" customHeight="1" x14ac:dyDescent="0.3">
      <c r="A10" s="88" t="s">
        <v>508</v>
      </c>
      <c r="B10" s="88" t="s">
        <v>283</v>
      </c>
      <c r="G10" s="88" t="s">
        <v>508</v>
      </c>
      <c r="H10" s="88" t="s">
        <v>283</v>
      </c>
      <c r="O10" s="520" t="s">
        <v>379</v>
      </c>
      <c r="P10" s="520"/>
      <c r="Q10" s="520"/>
      <c r="R10" s="520"/>
      <c r="S10" s="520"/>
      <c r="T10" s="520"/>
    </row>
    <row r="11" spans="1:20" ht="39" customHeight="1" x14ac:dyDescent="0.3">
      <c r="A11" s="294" t="s">
        <v>72</v>
      </c>
      <c r="B11" s="88" t="s">
        <v>283</v>
      </c>
      <c r="G11" s="294" t="s">
        <v>72</v>
      </c>
      <c r="H11" s="88" t="s">
        <v>283</v>
      </c>
      <c r="O11" s="412" t="s">
        <v>650</v>
      </c>
      <c r="P11" s="329" t="s">
        <v>539</v>
      </c>
      <c r="Q11" s="329" t="s">
        <v>540</v>
      </c>
      <c r="R11" s="329" t="s">
        <v>541</v>
      </c>
      <c r="S11" s="371" t="s">
        <v>115</v>
      </c>
      <c r="T11" s="329" t="s">
        <v>168</v>
      </c>
    </row>
    <row r="12" spans="1:20" ht="18.899999999999999" customHeight="1" x14ac:dyDescent="0.3">
      <c r="G12" s="294"/>
      <c r="O12" s="372" t="s">
        <v>115</v>
      </c>
      <c r="P12" s="373">
        <f>I16</f>
        <v>703</v>
      </c>
      <c r="Q12" s="373">
        <f>J16</f>
        <v>1022</v>
      </c>
      <c r="R12" s="373">
        <f>K16</f>
        <v>350</v>
      </c>
      <c r="S12" s="373">
        <f>L16</f>
        <v>182851</v>
      </c>
      <c r="T12" s="373">
        <f t="shared" ref="T12:T19" si="0">M16</f>
        <v>184926</v>
      </c>
    </row>
    <row r="13" spans="1:20" ht="18.899999999999999" customHeight="1" x14ac:dyDescent="0.25">
      <c r="A13" s="88" t="s">
        <v>101</v>
      </c>
      <c r="B13" s="88" t="s">
        <v>168</v>
      </c>
      <c r="I13" s="88" t="s">
        <v>464</v>
      </c>
      <c r="J13" s="88" t="s">
        <v>534</v>
      </c>
      <c r="K13" s="126"/>
      <c r="L13" s="126"/>
      <c r="O13" s="301" t="s">
        <v>653</v>
      </c>
      <c r="P13" s="302">
        <f t="shared" ref="P13:S19" si="1">I17</f>
        <v>40542</v>
      </c>
      <c r="Q13" s="302">
        <f t="shared" si="1"/>
        <v>11027</v>
      </c>
      <c r="R13" s="302">
        <f t="shared" si="1"/>
        <v>19954</v>
      </c>
      <c r="S13" s="373">
        <f t="shared" si="1"/>
        <v>86</v>
      </c>
      <c r="T13" s="302">
        <f t="shared" si="0"/>
        <v>71609</v>
      </c>
    </row>
    <row r="14" spans="1:20" ht="18.899999999999999" customHeight="1" x14ac:dyDescent="0.25">
      <c r="A14" s="374" t="s">
        <v>167</v>
      </c>
      <c r="B14" s="358">
        <v>1496855</v>
      </c>
      <c r="C14" s="374" t="s">
        <v>74</v>
      </c>
      <c r="I14" s="88" t="s">
        <v>486</v>
      </c>
      <c r="L14" s="88" t="s">
        <v>542</v>
      </c>
      <c r="M14" s="88" t="s">
        <v>136</v>
      </c>
      <c r="O14" s="413" t="s">
        <v>657</v>
      </c>
      <c r="P14" s="300">
        <f t="shared" si="1"/>
        <v>92585</v>
      </c>
      <c r="Q14" s="300">
        <f t="shared" si="1"/>
        <v>24520</v>
      </c>
      <c r="R14" s="300">
        <f t="shared" si="1"/>
        <v>37505</v>
      </c>
      <c r="S14" s="373">
        <f t="shared" si="1"/>
        <v>368</v>
      </c>
      <c r="T14" s="300">
        <f t="shared" si="0"/>
        <v>154978</v>
      </c>
    </row>
    <row r="15" spans="1:20" ht="18.899999999999999" customHeight="1" x14ac:dyDescent="0.3">
      <c r="A15" s="88" t="s">
        <v>476</v>
      </c>
      <c r="B15" s="91">
        <v>-24512966782.839439</v>
      </c>
      <c r="G15" s="88" t="s">
        <v>101</v>
      </c>
      <c r="H15" s="88" t="s">
        <v>290</v>
      </c>
      <c r="I15" s="88" t="s">
        <v>543</v>
      </c>
      <c r="J15" s="88" t="s">
        <v>544</v>
      </c>
      <c r="K15" s="88" t="s">
        <v>535</v>
      </c>
      <c r="O15" s="414" t="s">
        <v>658</v>
      </c>
      <c r="P15" s="302">
        <f t="shared" si="1"/>
        <v>135663</v>
      </c>
      <c r="Q15" s="302">
        <f t="shared" si="1"/>
        <v>49580</v>
      </c>
      <c r="R15" s="302">
        <f t="shared" si="1"/>
        <v>44775</v>
      </c>
      <c r="S15" s="373">
        <f t="shared" si="1"/>
        <v>804</v>
      </c>
      <c r="T15" s="302">
        <f t="shared" si="0"/>
        <v>230822</v>
      </c>
    </row>
    <row r="16" spans="1:20" ht="18.899999999999999" customHeight="1" x14ac:dyDescent="0.3">
      <c r="A16" s="88" t="s">
        <v>111</v>
      </c>
      <c r="B16" s="91">
        <v>220653886589.96765</v>
      </c>
      <c r="G16" s="88" t="s">
        <v>167</v>
      </c>
      <c r="H16" s="88" t="s">
        <v>291</v>
      </c>
      <c r="I16" s="91">
        <v>703</v>
      </c>
      <c r="J16" s="91">
        <v>1022</v>
      </c>
      <c r="K16" s="91">
        <v>350</v>
      </c>
      <c r="L16" s="91">
        <v>182851</v>
      </c>
      <c r="M16" s="358">
        <v>184926</v>
      </c>
      <c r="O16" s="413" t="s">
        <v>656</v>
      </c>
      <c r="P16" s="300">
        <f t="shared" si="1"/>
        <v>194617</v>
      </c>
      <c r="Q16" s="300">
        <f t="shared" si="1"/>
        <v>174512</v>
      </c>
      <c r="R16" s="300">
        <f t="shared" si="1"/>
        <v>52304</v>
      </c>
      <c r="S16" s="373">
        <f t="shared" si="1"/>
        <v>1389</v>
      </c>
      <c r="T16" s="300">
        <f t="shared" si="0"/>
        <v>422822</v>
      </c>
    </row>
    <row r="17" spans="1:20" ht="18.899999999999999" customHeight="1" x14ac:dyDescent="0.3">
      <c r="B17" s="91"/>
      <c r="H17" s="88" t="s">
        <v>311</v>
      </c>
      <c r="I17" s="91">
        <v>40542</v>
      </c>
      <c r="J17" s="91">
        <v>11027</v>
      </c>
      <c r="K17" s="91">
        <v>19954</v>
      </c>
      <c r="L17" s="91">
        <v>86</v>
      </c>
      <c r="M17" s="358">
        <v>71609</v>
      </c>
      <c r="O17" s="301" t="s">
        <v>655</v>
      </c>
      <c r="P17" s="302">
        <f t="shared" si="1"/>
        <v>116096</v>
      </c>
      <c r="Q17" s="302">
        <f t="shared" si="1"/>
        <v>42370</v>
      </c>
      <c r="R17" s="302">
        <f t="shared" si="1"/>
        <v>47702</v>
      </c>
      <c r="S17" s="373">
        <f t="shared" si="1"/>
        <v>637</v>
      </c>
      <c r="T17" s="302">
        <f t="shared" si="0"/>
        <v>206805</v>
      </c>
    </row>
    <row r="18" spans="1:20" ht="18.899999999999999" customHeight="1" x14ac:dyDescent="0.25">
      <c r="H18" s="88" t="s">
        <v>313</v>
      </c>
      <c r="I18" s="91">
        <v>92585</v>
      </c>
      <c r="J18" s="91">
        <v>24520</v>
      </c>
      <c r="K18" s="91">
        <v>37505</v>
      </c>
      <c r="L18" s="91">
        <v>368</v>
      </c>
      <c r="M18" s="358">
        <v>154978</v>
      </c>
      <c r="O18" s="299" t="s">
        <v>654</v>
      </c>
      <c r="P18" s="300">
        <f t="shared" si="1"/>
        <v>84580</v>
      </c>
      <c r="Q18" s="300">
        <f t="shared" si="1"/>
        <v>23530</v>
      </c>
      <c r="R18" s="300">
        <f t="shared" si="1"/>
        <v>45050</v>
      </c>
      <c r="S18" s="373">
        <f t="shared" si="1"/>
        <v>382</v>
      </c>
      <c r="T18" s="300">
        <f t="shared" si="0"/>
        <v>153542</v>
      </c>
    </row>
    <row r="19" spans="1:20" ht="18.899999999999999" customHeight="1" x14ac:dyDescent="0.25">
      <c r="A19" s="294" t="s">
        <v>71</v>
      </c>
      <c r="B19" s="294" t="s">
        <v>69</v>
      </c>
      <c r="H19" s="88" t="s">
        <v>315</v>
      </c>
      <c r="I19" s="91">
        <v>135663</v>
      </c>
      <c r="J19" s="91">
        <v>49580</v>
      </c>
      <c r="K19" s="91">
        <v>44775</v>
      </c>
      <c r="L19" s="91">
        <v>804</v>
      </c>
      <c r="M19" s="358">
        <v>230822</v>
      </c>
      <c r="O19" s="301" t="s">
        <v>699</v>
      </c>
      <c r="P19" s="302">
        <f t="shared" si="1"/>
        <v>38707</v>
      </c>
      <c r="Q19" s="302">
        <f t="shared" si="1"/>
        <v>9730</v>
      </c>
      <c r="R19" s="302">
        <f t="shared" si="1"/>
        <v>22808</v>
      </c>
      <c r="S19" s="373">
        <f t="shared" si="1"/>
        <v>106</v>
      </c>
      <c r="T19" s="302">
        <f t="shared" si="0"/>
        <v>71351</v>
      </c>
    </row>
    <row r="20" spans="1:20" ht="18.899999999999999" customHeight="1" x14ac:dyDescent="0.25">
      <c r="A20" s="294" t="s">
        <v>88</v>
      </c>
      <c r="B20" s="294" t="s">
        <v>89</v>
      </c>
      <c r="H20" s="88" t="s">
        <v>317</v>
      </c>
      <c r="I20" s="91">
        <v>194617</v>
      </c>
      <c r="J20" s="91">
        <v>174512</v>
      </c>
      <c r="K20" s="91">
        <v>52304</v>
      </c>
      <c r="L20" s="91">
        <v>1389</v>
      </c>
      <c r="M20" s="358">
        <v>422822</v>
      </c>
      <c r="O20" s="313" t="s">
        <v>168</v>
      </c>
      <c r="P20" s="375">
        <f>SUM(P12:P19)</f>
        <v>703493</v>
      </c>
      <c r="Q20" s="375">
        <f>SUM(Q12:Q19)</f>
        <v>336291</v>
      </c>
      <c r="R20" s="375">
        <f>SUM(R12:R19)</f>
        <v>270448</v>
      </c>
      <c r="S20" s="376">
        <f>SUM(S12:S19)</f>
        <v>186623</v>
      </c>
      <c r="T20" s="375">
        <f>SUM(T12:T19)</f>
        <v>1496855</v>
      </c>
    </row>
    <row r="21" spans="1:20" ht="18.899999999999999" customHeight="1" x14ac:dyDescent="0.25">
      <c r="A21" s="294" t="s">
        <v>79</v>
      </c>
      <c r="B21" s="308">
        <v>0</v>
      </c>
      <c r="H21" s="88" t="s">
        <v>318</v>
      </c>
      <c r="I21" s="91">
        <v>116096</v>
      </c>
      <c r="J21" s="91">
        <v>42370</v>
      </c>
      <c r="K21" s="91">
        <v>47702</v>
      </c>
      <c r="L21" s="91">
        <v>637</v>
      </c>
      <c r="M21" s="358">
        <v>206805</v>
      </c>
    </row>
    <row r="22" spans="1:20" ht="18.899999999999999" customHeight="1" x14ac:dyDescent="0.25">
      <c r="A22" s="294" t="s">
        <v>70</v>
      </c>
      <c r="B22" s="308">
        <v>1</v>
      </c>
      <c r="H22" s="88" t="s">
        <v>320</v>
      </c>
      <c r="I22" s="91">
        <v>84580</v>
      </c>
      <c r="J22" s="91">
        <v>23530</v>
      </c>
      <c r="K22" s="91">
        <v>45050</v>
      </c>
      <c r="L22" s="91">
        <v>382</v>
      </c>
      <c r="M22" s="358">
        <v>153542</v>
      </c>
    </row>
    <row r="23" spans="1:20" ht="18.899999999999999" customHeight="1" x14ac:dyDescent="0.3">
      <c r="A23" s="88" t="s">
        <v>464</v>
      </c>
      <c r="B23" s="88" t="s">
        <v>283</v>
      </c>
      <c r="H23" s="88" t="s">
        <v>322</v>
      </c>
      <c r="I23" s="91">
        <v>38707</v>
      </c>
      <c r="J23" s="91">
        <v>9730</v>
      </c>
      <c r="K23" s="91">
        <v>22808</v>
      </c>
      <c r="L23" s="91">
        <v>106</v>
      </c>
      <c r="M23" s="358">
        <v>71351</v>
      </c>
      <c r="O23" s="520" t="s">
        <v>651</v>
      </c>
      <c r="P23" s="520"/>
      <c r="Q23" s="520"/>
      <c r="R23" s="520"/>
      <c r="S23" s="520"/>
      <c r="T23" s="520"/>
    </row>
    <row r="24" spans="1:20" ht="39" customHeight="1" x14ac:dyDescent="0.3">
      <c r="A24" s="88" t="s">
        <v>508</v>
      </c>
      <c r="B24" s="88" t="s">
        <v>283</v>
      </c>
      <c r="G24" s="88" t="s">
        <v>476</v>
      </c>
      <c r="H24" s="88" t="s">
        <v>291</v>
      </c>
      <c r="I24" s="91">
        <v>-793514854.55297017</v>
      </c>
      <c r="J24" s="91">
        <v>0</v>
      </c>
      <c r="K24" s="91">
        <v>278748396.87879986</v>
      </c>
      <c r="L24" s="91">
        <v>16894518750.856871</v>
      </c>
      <c r="M24" s="91">
        <v>16379752293.182701</v>
      </c>
      <c r="O24" s="412" t="s">
        <v>650</v>
      </c>
      <c r="P24" s="329" t="s">
        <v>539</v>
      </c>
      <c r="Q24" s="329" t="s">
        <v>540</v>
      </c>
      <c r="R24" s="329" t="s">
        <v>541</v>
      </c>
      <c r="S24" s="371" t="s">
        <v>115</v>
      </c>
      <c r="T24" s="329" t="s">
        <v>168</v>
      </c>
    </row>
    <row r="25" spans="1:20" ht="18.899999999999999" customHeight="1" x14ac:dyDescent="0.25">
      <c r="A25" s="294" t="s">
        <v>72</v>
      </c>
      <c r="B25" s="308">
        <v>0</v>
      </c>
      <c r="H25" s="88" t="s">
        <v>311</v>
      </c>
      <c r="I25" s="91">
        <v>-55305510894.705971</v>
      </c>
      <c r="J25" s="91">
        <v>0</v>
      </c>
      <c r="K25" s="91">
        <v>18772593752.192265</v>
      </c>
      <c r="L25" s="91">
        <v>28793863.212499995</v>
      </c>
      <c r="M25" s="91">
        <v>-36504123279.301201</v>
      </c>
      <c r="O25" s="372" t="s">
        <v>115</v>
      </c>
      <c r="P25" s="377">
        <f t="shared" ref="P25:T32" si="2">I74</f>
        <v>26038909.815600011</v>
      </c>
      <c r="Q25" s="377">
        <f t="shared" si="2"/>
        <v>84903284.608199999</v>
      </c>
      <c r="R25" s="377">
        <f t="shared" si="2"/>
        <v>21287093.141100019</v>
      </c>
      <c r="S25" s="377">
        <f t="shared" si="2"/>
        <v>5800330253.3414268</v>
      </c>
      <c r="T25" s="378">
        <f t="shared" si="2"/>
        <v>5932559540.9063272</v>
      </c>
    </row>
    <row r="26" spans="1:20" ht="18.899999999999999" customHeight="1" x14ac:dyDescent="0.25">
      <c r="H26" s="88" t="s">
        <v>313</v>
      </c>
      <c r="I26" s="91">
        <v>-6117832324.7452955</v>
      </c>
      <c r="J26" s="91">
        <v>0</v>
      </c>
      <c r="K26" s="91">
        <v>4416088725.4335489</v>
      </c>
      <c r="L26" s="91">
        <v>9115352.2552000005</v>
      </c>
      <c r="M26" s="91">
        <v>-1692628247.0565467</v>
      </c>
      <c r="O26" s="301" t="s">
        <v>653</v>
      </c>
      <c r="P26" s="311">
        <f t="shared" si="2"/>
        <v>33129054320.628246</v>
      </c>
      <c r="Q26" s="311">
        <f t="shared" si="2"/>
        <v>20761029418.821991</v>
      </c>
      <c r="R26" s="311">
        <f t="shared" si="2"/>
        <v>16070788747.859907</v>
      </c>
      <c r="S26" s="377">
        <f t="shared" si="2"/>
        <v>18360416.862699997</v>
      </c>
      <c r="T26" s="311">
        <f t="shared" si="2"/>
        <v>69979232904.172852</v>
      </c>
    </row>
    <row r="27" spans="1:20" ht="18.899999999999999" customHeight="1" x14ac:dyDescent="0.25">
      <c r="A27" s="88" t="s">
        <v>101</v>
      </c>
      <c r="B27" s="88" t="s">
        <v>168</v>
      </c>
      <c r="H27" s="88" t="s">
        <v>315</v>
      </c>
      <c r="I27" s="91">
        <v>-3479131998.6039104</v>
      </c>
      <c r="J27" s="91">
        <v>0</v>
      </c>
      <c r="K27" s="91">
        <v>2389267887.1836801</v>
      </c>
      <c r="L27" s="91">
        <v>1077058.4493000063</v>
      </c>
      <c r="M27" s="91">
        <v>-1088787052.9709303</v>
      </c>
      <c r="O27" s="413" t="s">
        <v>657</v>
      </c>
      <c r="P27" s="309">
        <f t="shared" si="2"/>
        <v>5559617782.6015434</v>
      </c>
      <c r="Q27" s="309">
        <f t="shared" si="2"/>
        <v>1335232451.1119013</v>
      </c>
      <c r="R27" s="309">
        <f t="shared" si="2"/>
        <v>2297725702.9526038</v>
      </c>
      <c r="S27" s="377">
        <f t="shared" si="2"/>
        <v>14020359.105599992</v>
      </c>
      <c r="T27" s="309">
        <f t="shared" si="2"/>
        <v>9206596295.7716484</v>
      </c>
    </row>
    <row r="28" spans="1:20" ht="18.899999999999999" customHeight="1" x14ac:dyDescent="0.3">
      <c r="A28" s="88" t="s">
        <v>167</v>
      </c>
      <c r="B28" s="91">
        <v>1496809</v>
      </c>
      <c r="H28" s="88" t="s">
        <v>317</v>
      </c>
      <c r="I28" s="91">
        <v>-24020358827.528549</v>
      </c>
      <c r="J28" s="91">
        <v>0</v>
      </c>
      <c r="K28" s="91">
        <v>11135601337.85355</v>
      </c>
      <c r="L28" s="91">
        <v>10843687.462599996</v>
      </c>
      <c r="M28" s="91">
        <v>-12873913802.212399</v>
      </c>
      <c r="O28" s="414" t="s">
        <v>658</v>
      </c>
      <c r="P28" s="311">
        <f t="shared" si="2"/>
        <v>2281035244.3778019</v>
      </c>
      <c r="Q28" s="311">
        <f t="shared" si="2"/>
        <v>622946532.52810013</v>
      </c>
      <c r="R28" s="311">
        <f t="shared" si="2"/>
        <v>843426688.07589674</v>
      </c>
      <c r="S28" s="377">
        <f t="shared" si="2"/>
        <v>10826489.212799994</v>
      </c>
      <c r="T28" s="311">
        <f t="shared" si="2"/>
        <v>3758234954.1945987</v>
      </c>
    </row>
    <row r="29" spans="1:20" ht="18.899999999999999" customHeight="1" x14ac:dyDescent="0.25">
      <c r="A29" s="88" t="s">
        <v>476</v>
      </c>
      <c r="B29" s="91">
        <v>-23826907936.376167</v>
      </c>
      <c r="H29" s="88" t="s">
        <v>318</v>
      </c>
      <c r="I29" s="91">
        <v>-2669437427.5458775</v>
      </c>
      <c r="J29" s="91">
        <v>0</v>
      </c>
      <c r="K29" s="91">
        <v>1612880145.5526986</v>
      </c>
      <c r="L29" s="91">
        <v>13623173.769000001</v>
      </c>
      <c r="M29" s="91">
        <v>-1042934108.2241788</v>
      </c>
      <c r="O29" s="413" t="s">
        <v>656</v>
      </c>
      <c r="P29" s="309">
        <f t="shared" si="2"/>
        <v>685496611.47059906</v>
      </c>
      <c r="Q29" s="309">
        <f t="shared" si="2"/>
        <v>262839721.73050061</v>
      </c>
      <c r="R29" s="309">
        <f t="shared" si="2"/>
        <v>248288178.18910044</v>
      </c>
      <c r="S29" s="377">
        <f t="shared" si="2"/>
        <v>2713921.8991000014</v>
      </c>
      <c r="T29" s="309">
        <f t="shared" si="2"/>
        <v>1199338433.2893002</v>
      </c>
    </row>
    <row r="30" spans="1:20" ht="18.899999999999999" customHeight="1" x14ac:dyDescent="0.25">
      <c r="A30" s="374" t="s">
        <v>111</v>
      </c>
      <c r="B30" s="358">
        <v>210100459782.76318</v>
      </c>
      <c r="C30" s="374" t="s">
        <v>74</v>
      </c>
      <c r="H30" s="88" t="s">
        <v>320</v>
      </c>
      <c r="I30" s="91">
        <v>-4672018223.3098764</v>
      </c>
      <c r="J30" s="91">
        <v>0</v>
      </c>
      <c r="K30" s="91">
        <v>2827237415.8331046</v>
      </c>
      <c r="L30" s="91">
        <v>-5766912.1605999982</v>
      </c>
      <c r="M30" s="91">
        <v>-1850547719.6373718</v>
      </c>
      <c r="O30" s="301" t="s">
        <v>655</v>
      </c>
      <c r="P30" s="311">
        <f t="shared" si="2"/>
        <v>2643513248.4832187</v>
      </c>
      <c r="Q30" s="311">
        <f t="shared" si="2"/>
        <v>635257136.09670317</v>
      </c>
      <c r="R30" s="311">
        <f t="shared" si="2"/>
        <v>1044169445.2546016</v>
      </c>
      <c r="S30" s="377">
        <f t="shared" si="2"/>
        <v>9704668.4486000035</v>
      </c>
      <c r="T30" s="311">
        <f t="shared" si="2"/>
        <v>4332644498.283123</v>
      </c>
    </row>
    <row r="31" spans="1:20" ht="18.899999999999999" customHeight="1" x14ac:dyDescent="0.25">
      <c r="H31" s="88" t="s">
        <v>322</v>
      </c>
      <c r="I31" s="91">
        <v>-23675664004.334206</v>
      </c>
      <c r="J31" s="91">
        <v>0</v>
      </c>
      <c r="K31" s="91">
        <v>37833876367.899071</v>
      </c>
      <c r="L31" s="91">
        <v>2002769.8154</v>
      </c>
      <c r="M31" s="91">
        <v>14160215133.380264</v>
      </c>
      <c r="O31" s="299" t="s">
        <v>654</v>
      </c>
      <c r="P31" s="309">
        <f t="shared" si="2"/>
        <v>7533508668.0765781</v>
      </c>
      <c r="Q31" s="309">
        <f t="shared" si="2"/>
        <v>1552700540.8751979</v>
      </c>
      <c r="R31" s="309">
        <f t="shared" si="2"/>
        <v>3504495222.7287235</v>
      </c>
      <c r="S31" s="377">
        <f t="shared" si="2"/>
        <v>24535280.667999972</v>
      </c>
      <c r="T31" s="309">
        <f t="shared" si="2"/>
        <v>12615239712.348499</v>
      </c>
    </row>
    <row r="32" spans="1:20" ht="18.899999999999999" customHeight="1" x14ac:dyDescent="0.25">
      <c r="G32" s="88" t="s">
        <v>111</v>
      </c>
      <c r="H32" s="88" t="s">
        <v>291</v>
      </c>
      <c r="I32" s="91">
        <v>26038909.815600011</v>
      </c>
      <c r="J32" s="91">
        <v>84903284.608199999</v>
      </c>
      <c r="K32" s="91">
        <v>21287093.141100019</v>
      </c>
      <c r="L32" s="91">
        <v>6100633165.641428</v>
      </c>
      <c r="M32" s="91">
        <v>6232862453.2063284</v>
      </c>
      <c r="O32" s="301" t="s">
        <v>699</v>
      </c>
      <c r="P32" s="311">
        <f t="shared" si="2"/>
        <v>53463322747.624641</v>
      </c>
      <c r="Q32" s="311">
        <f t="shared" si="2"/>
        <v>20254675789.78244</v>
      </c>
      <c r="R32" s="311">
        <f t="shared" si="2"/>
        <v>29281079224.056965</v>
      </c>
      <c r="S32" s="377">
        <f t="shared" si="2"/>
        <v>77535682.331200063</v>
      </c>
      <c r="T32" s="311">
        <f t="shared" si="2"/>
        <v>103076613443.79524</v>
      </c>
    </row>
    <row r="33" spans="1:20" ht="18.899999999999999" customHeight="1" x14ac:dyDescent="0.25">
      <c r="A33" s="294" t="s">
        <v>71</v>
      </c>
      <c r="B33" s="294" t="s">
        <v>69</v>
      </c>
      <c r="H33" s="88" t="s">
        <v>311</v>
      </c>
      <c r="I33" s="91">
        <v>33136516277.712048</v>
      </c>
      <c r="J33" s="91">
        <v>25531907280.246658</v>
      </c>
      <c r="K33" s="91">
        <v>16070788747.859907</v>
      </c>
      <c r="L33" s="91">
        <v>18360416.862699997</v>
      </c>
      <c r="M33" s="91">
        <v>74757572722.68132</v>
      </c>
      <c r="O33" s="313" t="s">
        <v>168</v>
      </c>
      <c r="P33" s="314">
        <f>SUM(P25:P32)</f>
        <v>105321587533.07822</v>
      </c>
      <c r="Q33" s="314">
        <f t="shared" ref="Q33:T33" si="3">SUM(Q25:Q32)</f>
        <v>45509584875.555031</v>
      </c>
      <c r="R33" s="314">
        <f t="shared" si="3"/>
        <v>53311260302.258896</v>
      </c>
      <c r="S33" s="379">
        <f t="shared" si="3"/>
        <v>5958027071.8694277</v>
      </c>
      <c r="T33" s="314">
        <f t="shared" si="3"/>
        <v>210100459782.7616</v>
      </c>
    </row>
    <row r="34" spans="1:20" ht="18.899999999999999" customHeight="1" x14ac:dyDescent="0.25">
      <c r="A34" s="294" t="s">
        <v>88</v>
      </c>
      <c r="B34" s="294" t="s">
        <v>89</v>
      </c>
      <c r="H34" s="88" t="s">
        <v>313</v>
      </c>
      <c r="I34" s="91">
        <v>5559617782.6015425</v>
      </c>
      <c r="J34" s="91">
        <v>1335232451.111901</v>
      </c>
      <c r="K34" s="91">
        <v>2298303678.9526033</v>
      </c>
      <c r="L34" s="91">
        <v>14020359.105599992</v>
      </c>
      <c r="M34" s="91">
        <v>9207174271.7716465</v>
      </c>
    </row>
    <row r="35" spans="1:20" ht="18.899999999999999" customHeight="1" x14ac:dyDescent="0.25">
      <c r="A35" s="294" t="s">
        <v>79</v>
      </c>
      <c r="B35" s="308">
        <v>0</v>
      </c>
      <c r="H35" s="88" t="s">
        <v>315</v>
      </c>
      <c r="I35" s="91">
        <v>2281035244.3778019</v>
      </c>
      <c r="J35" s="91">
        <v>622946532.52810013</v>
      </c>
      <c r="K35" s="91">
        <v>843426688.07589674</v>
      </c>
      <c r="L35" s="91">
        <v>10826489.212799994</v>
      </c>
      <c r="M35" s="91">
        <v>3758234954.1945987</v>
      </c>
    </row>
    <row r="36" spans="1:20" ht="18.899999999999999" customHeight="1" x14ac:dyDescent="0.3">
      <c r="A36" s="294" t="s">
        <v>70</v>
      </c>
      <c r="B36" s="308">
        <v>1</v>
      </c>
      <c r="H36" s="88" t="s">
        <v>317</v>
      </c>
      <c r="I36" s="91">
        <v>685496611.47059906</v>
      </c>
      <c r="J36" s="91">
        <v>262839721.73050061</v>
      </c>
      <c r="K36" s="91">
        <v>248288178.18910041</v>
      </c>
      <c r="L36" s="91">
        <v>2713921.8991000014</v>
      </c>
      <c r="M36" s="91">
        <v>1199338433.2893002</v>
      </c>
      <c r="O36" s="520" t="s">
        <v>652</v>
      </c>
      <c r="P36" s="520"/>
      <c r="Q36" s="520"/>
      <c r="R36" s="520"/>
      <c r="S36" s="520"/>
      <c r="T36" s="520"/>
    </row>
    <row r="37" spans="1:20" ht="38.4" customHeight="1" x14ac:dyDescent="0.3">
      <c r="A37" s="88" t="s">
        <v>464</v>
      </c>
      <c r="B37" s="88" t="s">
        <v>486</v>
      </c>
      <c r="H37" s="88" t="s">
        <v>318</v>
      </c>
      <c r="I37" s="91">
        <v>2643513248.4832187</v>
      </c>
      <c r="J37" s="91">
        <v>635257136.09670305</v>
      </c>
      <c r="K37" s="91">
        <v>1044169445.2546016</v>
      </c>
      <c r="L37" s="91">
        <v>9704668.4486000072</v>
      </c>
      <c r="M37" s="91">
        <v>4332644498.283123</v>
      </c>
      <c r="O37" s="412" t="s">
        <v>650</v>
      </c>
      <c r="P37" s="329" t="s">
        <v>539</v>
      </c>
      <c r="Q37" s="329" t="s">
        <v>540</v>
      </c>
      <c r="R37" s="329" t="s">
        <v>541</v>
      </c>
      <c r="S37" s="371" t="s">
        <v>115</v>
      </c>
      <c r="T37" s="329" t="s">
        <v>168</v>
      </c>
    </row>
    <row r="38" spans="1:20" ht="18.899999999999999" customHeight="1" x14ac:dyDescent="0.25">
      <c r="A38" s="88" t="s">
        <v>508</v>
      </c>
      <c r="B38" s="126">
        <v>0</v>
      </c>
      <c r="H38" s="88" t="s">
        <v>320</v>
      </c>
      <c r="I38" s="91">
        <v>7533508668.0765791</v>
      </c>
      <c r="J38" s="91">
        <v>1552700540.8751979</v>
      </c>
      <c r="K38" s="91">
        <v>3504495222.7287235</v>
      </c>
      <c r="L38" s="91">
        <v>24535280.667999972</v>
      </c>
      <c r="M38" s="91">
        <v>12615239712.348499</v>
      </c>
      <c r="O38" s="372" t="s">
        <v>115</v>
      </c>
      <c r="P38" s="377">
        <f>I106</f>
        <v>-793514854.55297017</v>
      </c>
      <c r="Q38" s="377">
        <f t="shared" ref="Q38:R38" si="4">J106</f>
        <v>0</v>
      </c>
      <c r="R38" s="377">
        <f t="shared" si="4"/>
        <v>278748396.87879986</v>
      </c>
      <c r="S38" s="377">
        <v>0</v>
      </c>
      <c r="T38" s="377">
        <f>SUM(P38:R38)</f>
        <v>-514766457.67417032</v>
      </c>
    </row>
    <row r="39" spans="1:20" ht="18.899999999999999" customHeight="1" x14ac:dyDescent="0.25">
      <c r="A39" s="294" t="s">
        <v>72</v>
      </c>
      <c r="B39" s="308">
        <v>0</v>
      </c>
      <c r="H39" s="88" t="s">
        <v>322</v>
      </c>
      <c r="I39" s="91">
        <v>53899684306.624672</v>
      </c>
      <c r="J39" s="91">
        <v>23177130235.379097</v>
      </c>
      <c r="K39" s="91">
        <v>31396469319.85704</v>
      </c>
      <c r="L39" s="91">
        <v>77535682.331200063</v>
      </c>
      <c r="M39" s="91">
        <v>108550819544.19202</v>
      </c>
      <c r="O39" s="301" t="s">
        <v>653</v>
      </c>
      <c r="P39" s="311">
        <f t="shared" ref="P39:R45" si="5">I107</f>
        <v>-48687489827.729179</v>
      </c>
      <c r="Q39" s="311">
        <f t="shared" si="5"/>
        <v>0</v>
      </c>
      <c r="R39" s="311">
        <f t="shared" si="5"/>
        <v>18671427478.992252</v>
      </c>
      <c r="S39" s="378">
        <v>0</v>
      </c>
      <c r="T39" s="311">
        <f t="shared" ref="T39:T45" si="6">SUM(P39:R39)</f>
        <v>-30016062348.736927</v>
      </c>
    </row>
    <row r="40" spans="1:20" ht="18.899999999999999" customHeight="1" x14ac:dyDescent="0.25">
      <c r="G40" s="88" t="s">
        <v>171</v>
      </c>
      <c r="I40" s="91">
        <v>703493</v>
      </c>
      <c r="J40" s="91">
        <v>336291</v>
      </c>
      <c r="K40" s="91">
        <v>270448</v>
      </c>
      <c r="L40" s="91">
        <v>186623</v>
      </c>
      <c r="M40" s="91">
        <v>1496855</v>
      </c>
      <c r="O40" s="413" t="s">
        <v>657</v>
      </c>
      <c r="P40" s="309">
        <f t="shared" si="5"/>
        <v>-6117832324.7452965</v>
      </c>
      <c r="Q40" s="309">
        <f t="shared" si="5"/>
        <v>0</v>
      </c>
      <c r="R40" s="309">
        <f t="shared" si="5"/>
        <v>4225520728.1335478</v>
      </c>
      <c r="S40" s="378">
        <v>0</v>
      </c>
      <c r="T40" s="309">
        <f t="shared" si="6"/>
        <v>-1892311596.6117487</v>
      </c>
    </row>
    <row r="41" spans="1:20" ht="18.899999999999999" customHeight="1" x14ac:dyDescent="0.25">
      <c r="A41" s="88" t="s">
        <v>101</v>
      </c>
      <c r="B41" s="88" t="s">
        <v>168</v>
      </c>
      <c r="G41" s="88" t="s">
        <v>490</v>
      </c>
      <c r="I41" s="91">
        <v>-120733468555.32666</v>
      </c>
      <c r="J41" s="91">
        <v>0</v>
      </c>
      <c r="K41" s="91">
        <v>79266294028.826721</v>
      </c>
      <c r="L41" s="91">
        <v>16954207743.660269</v>
      </c>
      <c r="M41" s="91">
        <v>-24512966782.839668</v>
      </c>
      <c r="O41" s="414" t="s">
        <v>658</v>
      </c>
      <c r="P41" s="311">
        <f t="shared" si="5"/>
        <v>-3479131998.6039095</v>
      </c>
      <c r="Q41" s="311">
        <f t="shared" si="5"/>
        <v>0</v>
      </c>
      <c r="R41" s="311">
        <f t="shared" si="5"/>
        <v>2057836158.5836856</v>
      </c>
      <c r="S41" s="378">
        <v>0</v>
      </c>
      <c r="T41" s="311">
        <f t="shared" si="6"/>
        <v>-1421295840.0202239</v>
      </c>
    </row>
    <row r="42" spans="1:20" ht="18.899999999999999" customHeight="1" x14ac:dyDescent="0.25">
      <c r="A42" s="88" t="s">
        <v>167</v>
      </c>
      <c r="B42" s="91">
        <v>1310164</v>
      </c>
      <c r="G42" s="88" t="s">
        <v>172</v>
      </c>
      <c r="I42" s="91">
        <v>105765411049.16205</v>
      </c>
      <c r="J42" s="91">
        <v>53202917182.576355</v>
      </c>
      <c r="K42" s="91">
        <v>55427228374.058975</v>
      </c>
      <c r="L42" s="91">
        <v>6258329984.1694288</v>
      </c>
      <c r="M42" s="91">
        <v>220653886589.96686</v>
      </c>
      <c r="O42" s="413" t="s">
        <v>656</v>
      </c>
      <c r="P42" s="309">
        <f t="shared" si="5"/>
        <v>-22905637813.843437</v>
      </c>
      <c r="Q42" s="309">
        <f t="shared" si="5"/>
        <v>0</v>
      </c>
      <c r="R42" s="309">
        <f t="shared" si="5"/>
        <v>10832823843.87125</v>
      </c>
      <c r="S42" s="378">
        <v>0</v>
      </c>
      <c r="T42" s="309">
        <f t="shared" si="6"/>
        <v>-12072813969.972187</v>
      </c>
    </row>
    <row r="43" spans="1:20" ht="18.899999999999999" customHeight="1" x14ac:dyDescent="0.25">
      <c r="A43" s="374" t="s">
        <v>476</v>
      </c>
      <c r="B43" s="358">
        <v>-41657303456.086441</v>
      </c>
      <c r="C43" s="374" t="s">
        <v>74</v>
      </c>
      <c r="O43" s="301" t="s">
        <v>655</v>
      </c>
      <c r="P43" s="311">
        <f t="shared" si="5"/>
        <v>-2669437427.545877</v>
      </c>
      <c r="Q43" s="311">
        <f t="shared" si="5"/>
        <v>0</v>
      </c>
      <c r="R43" s="311">
        <f t="shared" si="5"/>
        <v>1612880145.5526989</v>
      </c>
      <c r="S43" s="378">
        <v>0</v>
      </c>
      <c r="T43" s="311">
        <f t="shared" si="6"/>
        <v>-1056557281.9931781</v>
      </c>
    </row>
    <row r="44" spans="1:20" ht="18.899999999999999" customHeight="1" x14ac:dyDescent="0.3">
      <c r="A44" s="88" t="s">
        <v>111</v>
      </c>
      <c r="B44" s="91">
        <v>202680644803.59338</v>
      </c>
      <c r="O44" s="299" t="s">
        <v>654</v>
      </c>
      <c r="P44" s="309">
        <f t="shared" si="5"/>
        <v>-4198102032.2593832</v>
      </c>
      <c r="Q44" s="309">
        <f t="shared" si="5"/>
        <v>0</v>
      </c>
      <c r="R44" s="309">
        <f t="shared" si="5"/>
        <v>2827237415.8331041</v>
      </c>
      <c r="S44" s="378">
        <v>0</v>
      </c>
      <c r="T44" s="309">
        <f t="shared" si="6"/>
        <v>-1370864616.4262791</v>
      </c>
    </row>
    <row r="45" spans="1:20" ht="18.899999999999999" customHeight="1" x14ac:dyDescent="0.3">
      <c r="O45" s="301" t="s">
        <v>699</v>
      </c>
      <c r="P45" s="311">
        <f t="shared" si="5"/>
        <v>-22987669636.134197</v>
      </c>
      <c r="Q45" s="311">
        <f t="shared" si="5"/>
        <v>0</v>
      </c>
      <c r="R45" s="311">
        <f t="shared" si="5"/>
        <v>29675038291.483051</v>
      </c>
      <c r="S45" s="378">
        <v>0</v>
      </c>
      <c r="T45" s="311">
        <f t="shared" si="6"/>
        <v>6687368655.3488541</v>
      </c>
    </row>
    <row r="46" spans="1:20" ht="18.899999999999999" customHeight="1" x14ac:dyDescent="0.3">
      <c r="O46" s="313" t="s">
        <v>168</v>
      </c>
      <c r="P46" s="314">
        <f>SUM(P38:P45)</f>
        <v>-111838815915.41426</v>
      </c>
      <c r="Q46" s="314">
        <f>SUM(Q38:Q45)</f>
        <v>0</v>
      </c>
      <c r="R46" s="314">
        <f>SUM(R38:R45)</f>
        <v>70181512459.328384</v>
      </c>
      <c r="S46" s="379">
        <v>0</v>
      </c>
      <c r="T46" s="314">
        <f>SUM(T38:T45)</f>
        <v>-41657303456.085861</v>
      </c>
    </row>
    <row r="48" spans="1:20" ht="18.899999999999999" customHeight="1" x14ac:dyDescent="0.3">
      <c r="G48" s="294" t="s">
        <v>71</v>
      </c>
      <c r="H48" s="294" t="s">
        <v>69</v>
      </c>
    </row>
    <row r="49" spans="7:13" ht="18.899999999999999" customHeight="1" x14ac:dyDescent="0.3">
      <c r="G49" s="294" t="s">
        <v>88</v>
      </c>
      <c r="H49" s="294" t="s">
        <v>89</v>
      </c>
    </row>
    <row r="50" spans="7:13" ht="18.899999999999999" customHeight="1" x14ac:dyDescent="0.3">
      <c r="G50" s="294" t="s">
        <v>79</v>
      </c>
      <c r="H50" s="308">
        <v>0</v>
      </c>
    </row>
    <row r="51" spans="7:13" ht="18.899999999999999" customHeight="1" x14ac:dyDescent="0.3">
      <c r="G51" s="294" t="s">
        <v>70</v>
      </c>
      <c r="H51" s="308">
        <v>1</v>
      </c>
    </row>
    <row r="52" spans="7:13" ht="18.899999999999999" customHeight="1" x14ac:dyDescent="0.3">
      <c r="G52" s="88" t="s">
        <v>508</v>
      </c>
      <c r="H52" s="88" t="s">
        <v>283</v>
      </c>
    </row>
    <row r="53" spans="7:13" ht="18.899999999999999" customHeight="1" x14ac:dyDescent="0.3">
      <c r="G53" s="294" t="s">
        <v>72</v>
      </c>
      <c r="H53" s="308">
        <v>0</v>
      </c>
    </row>
    <row r="55" spans="7:13" ht="18.899999999999999" customHeight="1" x14ac:dyDescent="0.3">
      <c r="I55" s="88" t="s">
        <v>464</v>
      </c>
      <c r="J55" s="88" t="s">
        <v>534</v>
      </c>
      <c r="K55" s="126"/>
      <c r="L55" s="126"/>
    </row>
    <row r="56" spans="7:13" ht="18.899999999999999" customHeight="1" x14ac:dyDescent="0.3">
      <c r="I56" s="88" t="s">
        <v>486</v>
      </c>
      <c r="L56" s="88" t="s">
        <v>542</v>
      </c>
      <c r="M56" s="88" t="s">
        <v>136</v>
      </c>
    </row>
    <row r="57" spans="7:13" ht="18.899999999999999" customHeight="1" x14ac:dyDescent="0.3">
      <c r="G57" s="88" t="s">
        <v>101</v>
      </c>
      <c r="H57" s="88" t="s">
        <v>290</v>
      </c>
      <c r="I57" s="88" t="s">
        <v>543</v>
      </c>
      <c r="J57" s="88" t="s">
        <v>544</v>
      </c>
      <c r="K57" s="88" t="s">
        <v>535</v>
      </c>
    </row>
    <row r="58" spans="7:13" ht="18.899999999999999" customHeight="1" x14ac:dyDescent="0.3">
      <c r="G58" s="88" t="s">
        <v>167</v>
      </c>
      <c r="H58" s="88" t="s">
        <v>291</v>
      </c>
      <c r="I58" s="91">
        <v>703</v>
      </c>
      <c r="J58" s="91">
        <v>1022</v>
      </c>
      <c r="K58" s="91">
        <v>350</v>
      </c>
      <c r="L58" s="91">
        <v>182849</v>
      </c>
      <c r="M58" s="91">
        <v>184924</v>
      </c>
    </row>
    <row r="59" spans="7:13" ht="18.899999999999999" customHeight="1" x14ac:dyDescent="0.3">
      <c r="H59" s="88" t="s">
        <v>311</v>
      </c>
      <c r="I59" s="91">
        <v>40541</v>
      </c>
      <c r="J59" s="91">
        <v>11001</v>
      </c>
      <c r="K59" s="91">
        <v>19954</v>
      </c>
      <c r="L59" s="91">
        <v>86</v>
      </c>
      <c r="M59" s="91">
        <v>71582</v>
      </c>
    </row>
    <row r="60" spans="7:13" ht="18.899999999999999" customHeight="1" x14ac:dyDescent="0.3">
      <c r="H60" s="88" t="s">
        <v>313</v>
      </c>
      <c r="I60" s="91">
        <v>92585</v>
      </c>
      <c r="J60" s="91">
        <v>24520</v>
      </c>
      <c r="K60" s="91">
        <v>37504</v>
      </c>
      <c r="L60" s="91">
        <v>368</v>
      </c>
      <c r="M60" s="91">
        <v>154977</v>
      </c>
    </row>
    <row r="61" spans="7:13" ht="18.899999999999999" customHeight="1" x14ac:dyDescent="0.3">
      <c r="H61" s="88" t="s">
        <v>315</v>
      </c>
      <c r="I61" s="91">
        <v>135663</v>
      </c>
      <c r="J61" s="91">
        <v>49580</v>
      </c>
      <c r="K61" s="91">
        <v>44775</v>
      </c>
      <c r="L61" s="91">
        <v>804</v>
      </c>
      <c r="M61" s="91">
        <v>230822</v>
      </c>
    </row>
    <row r="62" spans="7:13" ht="18.899999999999999" customHeight="1" x14ac:dyDescent="0.3">
      <c r="H62" s="88" t="s">
        <v>317</v>
      </c>
      <c r="I62" s="91">
        <v>194617</v>
      </c>
      <c r="J62" s="91">
        <v>174512</v>
      </c>
      <c r="K62" s="91">
        <v>52304</v>
      </c>
      <c r="L62" s="91">
        <v>1389</v>
      </c>
      <c r="M62" s="91">
        <v>422822</v>
      </c>
    </row>
    <row r="63" spans="7:13" ht="18.899999999999999" customHeight="1" x14ac:dyDescent="0.3">
      <c r="H63" s="88" t="s">
        <v>318</v>
      </c>
      <c r="I63" s="91">
        <v>116096</v>
      </c>
      <c r="J63" s="91">
        <v>42370</v>
      </c>
      <c r="K63" s="91">
        <v>47702</v>
      </c>
      <c r="L63" s="91">
        <v>637</v>
      </c>
      <c r="M63" s="91">
        <v>206805</v>
      </c>
    </row>
    <row r="64" spans="7:13" ht="18.899999999999999" customHeight="1" x14ac:dyDescent="0.3">
      <c r="H64" s="88" t="s">
        <v>320</v>
      </c>
      <c r="I64" s="91">
        <v>84580</v>
      </c>
      <c r="J64" s="91">
        <v>23530</v>
      </c>
      <c r="K64" s="91">
        <v>45050</v>
      </c>
      <c r="L64" s="91">
        <v>382</v>
      </c>
      <c r="M64" s="91">
        <v>153542</v>
      </c>
    </row>
    <row r="65" spans="7:13" ht="18.899999999999999" customHeight="1" x14ac:dyDescent="0.3">
      <c r="H65" s="88" t="s">
        <v>322</v>
      </c>
      <c r="I65" s="91">
        <v>38706</v>
      </c>
      <c r="J65" s="91">
        <v>9716</v>
      </c>
      <c r="K65" s="91">
        <v>22807</v>
      </c>
      <c r="L65" s="91">
        <v>106</v>
      </c>
      <c r="M65" s="91">
        <v>71335</v>
      </c>
    </row>
    <row r="66" spans="7:13" ht="18.899999999999999" customHeight="1" x14ac:dyDescent="0.3">
      <c r="G66" s="88" t="s">
        <v>476</v>
      </c>
      <c r="H66" s="88" t="s">
        <v>291</v>
      </c>
      <c r="I66" s="91">
        <v>-793514854.55297017</v>
      </c>
      <c r="J66" s="91">
        <v>0</v>
      </c>
      <c r="K66" s="91">
        <v>278748396.87879986</v>
      </c>
      <c r="L66" s="91">
        <v>16894518750.856873</v>
      </c>
      <c r="M66" s="91">
        <v>16379752293.182703</v>
      </c>
    </row>
    <row r="67" spans="7:13" ht="18.899999999999999" customHeight="1" x14ac:dyDescent="0.3">
      <c r="H67" s="88" t="s">
        <v>311</v>
      </c>
      <c r="I67" s="91">
        <v>-55305509913.142761</v>
      </c>
      <c r="J67" s="91">
        <v>0</v>
      </c>
      <c r="K67" s="91">
        <v>18772593752.192265</v>
      </c>
      <c r="L67" s="91">
        <v>28793863.212499995</v>
      </c>
      <c r="M67" s="91">
        <v>-36504122297.737999</v>
      </c>
    </row>
    <row r="68" spans="7:13" ht="18.899999999999999" customHeight="1" x14ac:dyDescent="0.3">
      <c r="H68" s="88" t="s">
        <v>313</v>
      </c>
      <c r="I68" s="91">
        <v>-6117832324.7452965</v>
      </c>
      <c r="J68" s="91">
        <v>0</v>
      </c>
      <c r="K68" s="91">
        <v>4414153254.2335482</v>
      </c>
      <c r="L68" s="91">
        <v>9115352.2552000023</v>
      </c>
      <c r="M68" s="91">
        <v>-1694563718.2565484</v>
      </c>
    </row>
    <row r="69" spans="7:13" ht="18.899999999999999" customHeight="1" x14ac:dyDescent="0.3">
      <c r="H69" s="88" t="s">
        <v>315</v>
      </c>
      <c r="I69" s="91">
        <v>-3479131998.6039095</v>
      </c>
      <c r="J69" s="91">
        <v>0</v>
      </c>
      <c r="K69" s="91">
        <v>2389267887.1836801</v>
      </c>
      <c r="L69" s="91">
        <v>1077058.4493000063</v>
      </c>
      <c r="M69" s="91">
        <v>-1088787052.9709294</v>
      </c>
    </row>
    <row r="70" spans="7:13" ht="18.899999999999999" customHeight="1" x14ac:dyDescent="0.3">
      <c r="H70" s="88" t="s">
        <v>317</v>
      </c>
      <c r="I70" s="91">
        <v>-24020358827.528545</v>
      </c>
      <c r="J70" s="91">
        <v>0</v>
      </c>
      <c r="K70" s="91">
        <v>11135601337.85355</v>
      </c>
      <c r="L70" s="91">
        <v>10843687.462599996</v>
      </c>
      <c r="M70" s="91">
        <v>-12873913802.212395</v>
      </c>
    </row>
    <row r="71" spans="7:13" ht="18.899999999999999" customHeight="1" x14ac:dyDescent="0.3">
      <c r="H71" s="88" t="s">
        <v>318</v>
      </c>
      <c r="I71" s="91">
        <v>-2669437427.545877</v>
      </c>
      <c r="J71" s="91">
        <v>0</v>
      </c>
      <c r="K71" s="91">
        <v>1612880145.5526986</v>
      </c>
      <c r="L71" s="91">
        <v>13623173.769000001</v>
      </c>
      <c r="M71" s="91">
        <v>-1042934108.2241783</v>
      </c>
    </row>
    <row r="72" spans="7:13" ht="18.899999999999999" customHeight="1" x14ac:dyDescent="0.3">
      <c r="H72" s="88" t="s">
        <v>320</v>
      </c>
      <c r="I72" s="91">
        <v>-4672018223.3098774</v>
      </c>
      <c r="J72" s="91">
        <v>0</v>
      </c>
      <c r="K72" s="91">
        <v>2827237415.8331037</v>
      </c>
      <c r="L72" s="91">
        <v>-5766912.1605999982</v>
      </c>
      <c r="M72" s="91">
        <v>-1850547719.6373737</v>
      </c>
    </row>
    <row r="73" spans="7:13" ht="18.899999999999999" customHeight="1" x14ac:dyDescent="0.3">
      <c r="H73" s="88" t="s">
        <v>322</v>
      </c>
      <c r="I73" s="91">
        <v>-22987669636.134197</v>
      </c>
      <c r="J73" s="91">
        <v>0</v>
      </c>
      <c r="K73" s="91">
        <v>37833875335.799072</v>
      </c>
      <c r="L73" s="91">
        <v>2002769.8154</v>
      </c>
      <c r="M73" s="91">
        <v>14848208469.480274</v>
      </c>
    </row>
    <row r="74" spans="7:13" ht="18.899999999999999" customHeight="1" x14ac:dyDescent="0.3">
      <c r="G74" s="88" t="s">
        <v>111</v>
      </c>
      <c r="H74" s="88" t="s">
        <v>291</v>
      </c>
      <c r="I74" s="91">
        <v>26038909.815600011</v>
      </c>
      <c r="J74" s="91">
        <v>84903284.608199999</v>
      </c>
      <c r="K74" s="91">
        <v>21287093.141100019</v>
      </c>
      <c r="L74" s="91">
        <v>5800330253.3414268</v>
      </c>
      <c r="M74" s="358">
        <v>5932559540.9063272</v>
      </c>
    </row>
    <row r="75" spans="7:13" ht="18.899999999999999" customHeight="1" x14ac:dyDescent="0.3">
      <c r="H75" s="88" t="s">
        <v>311</v>
      </c>
      <c r="I75" s="91">
        <v>33129054320.628246</v>
      </c>
      <c r="J75" s="91">
        <v>20761029418.821991</v>
      </c>
      <c r="K75" s="91">
        <v>16070788747.859907</v>
      </c>
      <c r="L75" s="91">
        <v>18360416.862699997</v>
      </c>
      <c r="M75" s="358">
        <v>69979232904.172852</v>
      </c>
    </row>
    <row r="76" spans="7:13" ht="18.899999999999999" customHeight="1" x14ac:dyDescent="0.3">
      <c r="H76" s="88" t="s">
        <v>313</v>
      </c>
      <c r="I76" s="91">
        <v>5559617782.6015434</v>
      </c>
      <c r="J76" s="91">
        <v>1335232451.1119013</v>
      </c>
      <c r="K76" s="91">
        <v>2297725702.9526038</v>
      </c>
      <c r="L76" s="91">
        <v>14020359.105599992</v>
      </c>
      <c r="M76" s="358">
        <v>9206596295.7716484</v>
      </c>
    </row>
    <row r="77" spans="7:13" ht="18.899999999999999" customHeight="1" x14ac:dyDescent="0.3">
      <c r="H77" s="88" t="s">
        <v>315</v>
      </c>
      <c r="I77" s="91">
        <v>2281035244.3778019</v>
      </c>
      <c r="J77" s="91">
        <v>622946532.52810013</v>
      </c>
      <c r="K77" s="91">
        <v>843426688.07589674</v>
      </c>
      <c r="L77" s="91">
        <v>10826489.212799994</v>
      </c>
      <c r="M77" s="358">
        <v>3758234954.1945987</v>
      </c>
    </row>
    <row r="78" spans="7:13" ht="18.899999999999999" customHeight="1" x14ac:dyDescent="0.3">
      <c r="H78" s="88" t="s">
        <v>317</v>
      </c>
      <c r="I78" s="91">
        <v>685496611.47059906</v>
      </c>
      <c r="J78" s="91">
        <v>262839721.73050061</v>
      </c>
      <c r="K78" s="91">
        <v>248288178.18910044</v>
      </c>
      <c r="L78" s="91">
        <v>2713921.8991000014</v>
      </c>
      <c r="M78" s="358">
        <v>1199338433.2893002</v>
      </c>
    </row>
    <row r="79" spans="7:13" ht="18.899999999999999" customHeight="1" x14ac:dyDescent="0.3">
      <c r="H79" s="88" t="s">
        <v>318</v>
      </c>
      <c r="I79" s="91">
        <v>2643513248.4832187</v>
      </c>
      <c r="J79" s="91">
        <v>635257136.09670317</v>
      </c>
      <c r="K79" s="91">
        <v>1044169445.2546016</v>
      </c>
      <c r="L79" s="91">
        <v>9704668.4486000035</v>
      </c>
      <c r="M79" s="358">
        <v>4332644498.283123</v>
      </c>
    </row>
    <row r="80" spans="7:13" ht="18.899999999999999" customHeight="1" x14ac:dyDescent="0.3">
      <c r="H80" s="88" t="s">
        <v>320</v>
      </c>
      <c r="I80" s="91">
        <v>7533508668.0765781</v>
      </c>
      <c r="J80" s="91">
        <v>1552700540.8751979</v>
      </c>
      <c r="K80" s="91">
        <v>3504495222.7287235</v>
      </c>
      <c r="L80" s="91">
        <v>24535280.667999972</v>
      </c>
      <c r="M80" s="358">
        <v>12615239712.348499</v>
      </c>
    </row>
    <row r="81" spans="7:13" ht="18.899999999999999" customHeight="1" x14ac:dyDescent="0.3">
      <c r="H81" s="88" t="s">
        <v>322</v>
      </c>
      <c r="I81" s="91">
        <v>53463322747.624641</v>
      </c>
      <c r="J81" s="91">
        <v>20254675789.78244</v>
      </c>
      <c r="K81" s="91">
        <v>29281079224.056965</v>
      </c>
      <c r="L81" s="91">
        <v>77535682.331200063</v>
      </c>
      <c r="M81" s="358">
        <v>103076613443.79524</v>
      </c>
    </row>
    <row r="82" spans="7:13" ht="18.899999999999999" customHeight="1" x14ac:dyDescent="0.3">
      <c r="G82" s="88" t="s">
        <v>171</v>
      </c>
      <c r="I82" s="91">
        <v>703491</v>
      </c>
      <c r="J82" s="91">
        <v>336251</v>
      </c>
      <c r="K82" s="91">
        <v>270446</v>
      </c>
      <c r="L82" s="91">
        <v>186621</v>
      </c>
      <c r="M82" s="91">
        <v>1496809</v>
      </c>
    </row>
    <row r="83" spans="7:13" ht="18.899999999999999" customHeight="1" x14ac:dyDescent="0.3">
      <c r="G83" s="88" t="s">
        <v>490</v>
      </c>
      <c r="I83" s="91">
        <v>-120045473205.56345</v>
      </c>
      <c r="J83" s="91">
        <v>0</v>
      </c>
      <c r="K83" s="91">
        <v>79264357525.526718</v>
      </c>
      <c r="L83" s="91">
        <v>16954207743.660271</v>
      </c>
      <c r="M83" s="91">
        <v>-23826907936.376446</v>
      </c>
    </row>
    <row r="84" spans="7:13" ht="18.899999999999999" customHeight="1" x14ac:dyDescent="0.3">
      <c r="G84" s="88" t="s">
        <v>172</v>
      </c>
      <c r="I84" s="91">
        <v>105321587533.07822</v>
      </c>
      <c r="J84" s="91">
        <v>45509584875.555031</v>
      </c>
      <c r="K84" s="91">
        <v>53311260302.258896</v>
      </c>
      <c r="L84" s="91">
        <v>5958027071.8694277</v>
      </c>
      <c r="M84" s="91">
        <v>210100459782.7616</v>
      </c>
    </row>
    <row r="88" spans="7:13" ht="18.899999999999999" customHeight="1" x14ac:dyDescent="0.3">
      <c r="G88" s="294" t="s">
        <v>71</v>
      </c>
      <c r="H88" s="294" t="s">
        <v>69</v>
      </c>
      <c r="M88" s="126"/>
    </row>
    <row r="89" spans="7:13" ht="18.899999999999999" customHeight="1" x14ac:dyDescent="0.3">
      <c r="G89" s="294" t="s">
        <v>88</v>
      </c>
      <c r="H89" s="294" t="s">
        <v>89</v>
      </c>
      <c r="M89" s="126"/>
    </row>
    <row r="90" spans="7:13" ht="18.899999999999999" customHeight="1" x14ac:dyDescent="0.3">
      <c r="G90" s="294" t="s">
        <v>79</v>
      </c>
      <c r="H90" s="308">
        <v>0</v>
      </c>
    </row>
    <row r="91" spans="7:13" ht="18.899999999999999" customHeight="1" x14ac:dyDescent="0.3">
      <c r="G91" s="294" t="s">
        <v>70</v>
      </c>
      <c r="H91" s="308">
        <v>1</v>
      </c>
    </row>
    <row r="92" spans="7:13" ht="18.899999999999999" customHeight="1" x14ac:dyDescent="0.3">
      <c r="G92" s="88" t="s">
        <v>508</v>
      </c>
      <c r="H92" s="126">
        <v>0</v>
      </c>
    </row>
    <row r="93" spans="7:13" ht="18.899999999999999" customHeight="1" x14ac:dyDescent="0.3">
      <c r="G93" s="294" t="s">
        <v>72</v>
      </c>
      <c r="H93" s="308">
        <v>0</v>
      </c>
    </row>
    <row r="94" spans="7:13" ht="18.899999999999999" customHeight="1" x14ac:dyDescent="0.3">
      <c r="K94" s="126"/>
    </row>
    <row r="95" spans="7:13" ht="18.899999999999999" customHeight="1" x14ac:dyDescent="0.3">
      <c r="I95" s="88" t="s">
        <v>464</v>
      </c>
      <c r="J95" s="88" t="s">
        <v>534</v>
      </c>
    </row>
    <row r="96" spans="7:13" ht="18.899999999999999" customHeight="1" x14ac:dyDescent="0.3">
      <c r="I96" s="88" t="s">
        <v>486</v>
      </c>
      <c r="L96" s="88" t="s">
        <v>542</v>
      </c>
      <c r="M96" s="88" t="s">
        <v>136</v>
      </c>
    </row>
    <row r="97" spans="7:13" ht="18.899999999999999" customHeight="1" x14ac:dyDescent="0.3">
      <c r="G97" s="88" t="s">
        <v>101</v>
      </c>
      <c r="H97" s="88" t="s">
        <v>290</v>
      </c>
      <c r="I97" s="88" t="s">
        <v>543</v>
      </c>
      <c r="J97" s="88" t="s">
        <v>544</v>
      </c>
      <c r="K97" s="88" t="s">
        <v>535</v>
      </c>
    </row>
    <row r="98" spans="7:13" ht="18.899999999999999" customHeight="1" x14ac:dyDescent="0.3">
      <c r="G98" s="88" t="s">
        <v>167</v>
      </c>
      <c r="H98" s="88" t="s">
        <v>291</v>
      </c>
      <c r="I98" s="91">
        <v>703</v>
      </c>
      <c r="J98" s="91">
        <v>1022</v>
      </c>
      <c r="K98" s="91">
        <v>350</v>
      </c>
      <c r="L98" s="91">
        <v>182849</v>
      </c>
      <c r="M98" s="91">
        <v>184924</v>
      </c>
    </row>
    <row r="99" spans="7:13" ht="18.899999999999999" customHeight="1" x14ac:dyDescent="0.3">
      <c r="H99" s="88" t="s">
        <v>311</v>
      </c>
      <c r="I99" s="91">
        <v>40531</v>
      </c>
      <c r="J99" s="91">
        <v>11001</v>
      </c>
      <c r="K99" s="91">
        <v>19953</v>
      </c>
      <c r="L99" s="91">
        <v>86</v>
      </c>
      <c r="M99" s="91">
        <v>71571</v>
      </c>
    </row>
    <row r="100" spans="7:13" ht="18.899999999999999" customHeight="1" x14ac:dyDescent="0.3">
      <c r="H100" s="88" t="s">
        <v>313</v>
      </c>
      <c r="I100" s="91">
        <v>92585</v>
      </c>
      <c r="J100" s="91">
        <v>24520</v>
      </c>
      <c r="K100" s="91">
        <v>37503</v>
      </c>
      <c r="L100" s="91">
        <v>368</v>
      </c>
      <c r="M100" s="91">
        <v>154976</v>
      </c>
    </row>
    <row r="101" spans="7:13" ht="18.899999999999999" customHeight="1" x14ac:dyDescent="0.3">
      <c r="H101" s="88" t="s">
        <v>315</v>
      </c>
      <c r="I101" s="91">
        <v>135663</v>
      </c>
      <c r="J101" s="91">
        <v>49580</v>
      </c>
      <c r="K101" s="91">
        <v>44774</v>
      </c>
      <c r="L101" s="91">
        <v>804</v>
      </c>
      <c r="M101" s="91">
        <v>230821</v>
      </c>
    </row>
    <row r="102" spans="7:13" ht="18.899999999999999" customHeight="1" x14ac:dyDescent="0.3">
      <c r="H102" s="88" t="s">
        <v>317</v>
      </c>
      <c r="I102" s="91">
        <v>194615</v>
      </c>
      <c r="J102" s="91">
        <v>174512</v>
      </c>
      <c r="K102" s="91">
        <v>52302</v>
      </c>
      <c r="L102" s="91">
        <v>1389</v>
      </c>
      <c r="M102" s="91">
        <v>422818</v>
      </c>
    </row>
    <row r="103" spans="7:13" ht="18.899999999999999" customHeight="1" x14ac:dyDescent="0.3">
      <c r="H103" s="88" t="s">
        <v>318</v>
      </c>
      <c r="I103" s="91">
        <v>116096</v>
      </c>
      <c r="J103" s="91">
        <v>42370</v>
      </c>
      <c r="K103" s="91">
        <v>47702</v>
      </c>
      <c r="L103" s="91">
        <v>637</v>
      </c>
      <c r="M103" s="91">
        <v>206805</v>
      </c>
    </row>
    <row r="104" spans="7:13" ht="18.899999999999999" customHeight="1" x14ac:dyDescent="0.3">
      <c r="H104" s="88" t="s">
        <v>320</v>
      </c>
      <c r="I104" s="91">
        <v>84578</v>
      </c>
      <c r="J104" s="91">
        <v>23530</v>
      </c>
      <c r="K104" s="91">
        <v>45050</v>
      </c>
      <c r="L104" s="91">
        <v>382</v>
      </c>
      <c r="M104" s="91">
        <v>153540</v>
      </c>
    </row>
    <row r="105" spans="7:13" ht="18.899999999999999" customHeight="1" x14ac:dyDescent="0.3">
      <c r="H105" s="88" t="s">
        <v>322</v>
      </c>
      <c r="I105" s="91">
        <v>38706</v>
      </c>
      <c r="J105" s="91">
        <v>9716</v>
      </c>
      <c r="K105" s="91">
        <v>22802</v>
      </c>
      <c r="L105" s="91">
        <v>106</v>
      </c>
      <c r="M105" s="91">
        <v>71330</v>
      </c>
    </row>
    <row r="106" spans="7:13" ht="18.899999999999999" customHeight="1" x14ac:dyDescent="0.3">
      <c r="G106" s="88" t="s">
        <v>476</v>
      </c>
      <c r="H106" s="88" t="s">
        <v>291</v>
      </c>
      <c r="I106" s="312">
        <v>-793514854.55297017</v>
      </c>
      <c r="J106" s="312">
        <v>0</v>
      </c>
      <c r="K106" s="312">
        <v>278748396.87879986</v>
      </c>
      <c r="L106" s="91">
        <v>16894518750.856873</v>
      </c>
      <c r="M106" s="91">
        <v>16379752293.182703</v>
      </c>
    </row>
    <row r="107" spans="7:13" ht="18.899999999999999" customHeight="1" x14ac:dyDescent="0.3">
      <c r="H107" s="88" t="s">
        <v>311</v>
      </c>
      <c r="I107" s="312">
        <v>-48687489827.729179</v>
      </c>
      <c r="J107" s="312">
        <v>0</v>
      </c>
      <c r="K107" s="312">
        <v>18671427478.992252</v>
      </c>
      <c r="L107" s="91">
        <v>28793863.212499995</v>
      </c>
      <c r="M107" s="91">
        <v>-29987268485.524426</v>
      </c>
    </row>
    <row r="108" spans="7:13" ht="18.899999999999999" customHeight="1" x14ac:dyDescent="0.3">
      <c r="H108" s="88" t="s">
        <v>313</v>
      </c>
      <c r="I108" s="312">
        <v>-6117832324.7452965</v>
      </c>
      <c r="J108" s="312">
        <v>0</v>
      </c>
      <c r="K108" s="312">
        <v>4225520728.1335478</v>
      </c>
      <c r="L108" s="91">
        <v>9115352.2552000023</v>
      </c>
      <c r="M108" s="91">
        <v>-1883196244.3565488</v>
      </c>
    </row>
    <row r="109" spans="7:13" ht="18.899999999999999" customHeight="1" x14ac:dyDescent="0.3">
      <c r="H109" s="88" t="s">
        <v>315</v>
      </c>
      <c r="I109" s="312">
        <v>-3479131998.6039095</v>
      </c>
      <c r="J109" s="312">
        <v>0</v>
      </c>
      <c r="K109" s="312">
        <v>2057836158.5836856</v>
      </c>
      <c r="L109" s="91">
        <v>1077058.4493000063</v>
      </c>
      <c r="M109" s="91">
        <v>-1420218781.5709238</v>
      </c>
    </row>
    <row r="110" spans="7:13" ht="18.899999999999999" customHeight="1" x14ac:dyDescent="0.3">
      <c r="H110" s="88" t="s">
        <v>317</v>
      </c>
      <c r="I110" s="312">
        <v>-22905637813.843437</v>
      </c>
      <c r="J110" s="312">
        <v>0</v>
      </c>
      <c r="K110" s="312">
        <v>10832823843.87125</v>
      </c>
      <c r="L110" s="91">
        <v>10843687.462599996</v>
      </c>
      <c r="M110" s="91">
        <v>-12061970282.509586</v>
      </c>
    </row>
    <row r="111" spans="7:13" ht="18.899999999999999" customHeight="1" x14ac:dyDescent="0.3">
      <c r="H111" s="88" t="s">
        <v>318</v>
      </c>
      <c r="I111" s="312">
        <v>-2669437427.545877</v>
      </c>
      <c r="J111" s="312">
        <v>0</v>
      </c>
      <c r="K111" s="312">
        <v>1612880145.5526989</v>
      </c>
      <c r="L111" s="91">
        <v>13623173.769000001</v>
      </c>
      <c r="M111" s="91">
        <v>-1042934108.2241781</v>
      </c>
    </row>
    <row r="112" spans="7:13" ht="18.899999999999999" customHeight="1" x14ac:dyDescent="0.3">
      <c r="H112" s="88" t="s">
        <v>320</v>
      </c>
      <c r="I112" s="312">
        <v>-4198102032.2593832</v>
      </c>
      <c r="J112" s="312">
        <v>0</v>
      </c>
      <c r="K112" s="312">
        <v>2827237415.8331041</v>
      </c>
      <c r="L112" s="91">
        <v>-5766912.1605999982</v>
      </c>
      <c r="M112" s="91">
        <v>-1376631528.586879</v>
      </c>
    </row>
    <row r="113" spans="7:13" ht="18.899999999999999" customHeight="1" x14ac:dyDescent="0.3">
      <c r="H113" s="88" t="s">
        <v>322</v>
      </c>
      <c r="I113" s="312">
        <v>-22987669636.134197</v>
      </c>
      <c r="J113" s="312">
        <v>0</v>
      </c>
      <c r="K113" s="312">
        <v>29675038291.483051</v>
      </c>
      <c r="L113" s="91">
        <v>2002769.8154</v>
      </c>
      <c r="M113" s="91">
        <v>6689371425.1642542</v>
      </c>
    </row>
    <row r="114" spans="7:13" ht="18.899999999999999" customHeight="1" x14ac:dyDescent="0.3">
      <c r="G114" s="88" t="s">
        <v>111</v>
      </c>
      <c r="H114" s="88" t="s">
        <v>291</v>
      </c>
      <c r="I114" s="91">
        <v>26038909.815600011</v>
      </c>
      <c r="J114" s="91">
        <v>84903284.608199999</v>
      </c>
      <c r="K114" s="91">
        <v>21287093.141100019</v>
      </c>
      <c r="L114" s="91">
        <v>5800330253.3414268</v>
      </c>
      <c r="M114" s="91">
        <v>5932559540.9063272</v>
      </c>
    </row>
    <row r="115" spans="7:13" ht="18.899999999999999" customHeight="1" x14ac:dyDescent="0.3">
      <c r="H115" s="88" t="s">
        <v>311</v>
      </c>
      <c r="I115" s="91">
        <v>31981390258.053135</v>
      </c>
      <c r="J115" s="91">
        <v>20761029418.821991</v>
      </c>
      <c r="K115" s="91">
        <v>16068764799.759909</v>
      </c>
      <c r="L115" s="91">
        <v>18360416.862699997</v>
      </c>
      <c r="M115" s="91">
        <v>68829544893.497726</v>
      </c>
    </row>
    <row r="116" spans="7:13" ht="18.899999999999999" customHeight="1" x14ac:dyDescent="0.3">
      <c r="H116" s="88" t="s">
        <v>313</v>
      </c>
      <c r="I116" s="91">
        <v>5559617782.6015434</v>
      </c>
      <c r="J116" s="91">
        <v>1335232451.1119013</v>
      </c>
      <c r="K116" s="91">
        <v>2294385782.1526017</v>
      </c>
      <c r="L116" s="91">
        <v>14020359.105599992</v>
      </c>
      <c r="M116" s="91">
        <v>9203256374.9716473</v>
      </c>
    </row>
    <row r="117" spans="7:13" ht="18.899999999999999" customHeight="1" x14ac:dyDescent="0.3">
      <c r="H117" s="88" t="s">
        <v>315</v>
      </c>
      <c r="I117" s="91">
        <v>2281035244.3778028</v>
      </c>
      <c r="J117" s="91">
        <v>622946532.52810013</v>
      </c>
      <c r="K117" s="91">
        <v>843426688.07589674</v>
      </c>
      <c r="L117" s="91">
        <v>10826489.212799994</v>
      </c>
      <c r="M117" s="91">
        <v>3758234954.1945996</v>
      </c>
    </row>
    <row r="118" spans="7:13" ht="18.899999999999999" customHeight="1" x14ac:dyDescent="0.3">
      <c r="H118" s="88" t="s">
        <v>317</v>
      </c>
      <c r="I118" s="91">
        <v>685486290.47059906</v>
      </c>
      <c r="J118" s="91">
        <v>262839721.73050061</v>
      </c>
      <c r="K118" s="91">
        <v>248288178.18910044</v>
      </c>
      <c r="L118" s="91">
        <v>2713921.8991000014</v>
      </c>
      <c r="M118" s="91">
        <v>1199328112.2893002</v>
      </c>
    </row>
    <row r="119" spans="7:13" ht="18.899999999999999" customHeight="1" x14ac:dyDescent="0.3">
      <c r="H119" s="88" t="s">
        <v>318</v>
      </c>
      <c r="I119" s="91">
        <v>2643513248.4832191</v>
      </c>
      <c r="J119" s="91">
        <v>635257136.09670317</v>
      </c>
      <c r="K119" s="91">
        <v>1044169445.2546016</v>
      </c>
      <c r="L119" s="91">
        <v>9704668.4486000035</v>
      </c>
      <c r="M119" s="91">
        <v>4332644498.283124</v>
      </c>
    </row>
    <row r="120" spans="7:13" ht="18.899999999999999" customHeight="1" x14ac:dyDescent="0.3">
      <c r="H120" s="88" t="s">
        <v>320</v>
      </c>
      <c r="I120" s="91">
        <v>7533470444.2530785</v>
      </c>
      <c r="J120" s="91">
        <v>1552700540.8751979</v>
      </c>
      <c r="K120" s="91">
        <v>3504495222.7287235</v>
      </c>
      <c r="L120" s="91">
        <v>24535280.667999972</v>
      </c>
      <c r="M120" s="91">
        <v>12615201488.525</v>
      </c>
    </row>
    <row r="121" spans="7:13" ht="18.899999999999999" customHeight="1" x14ac:dyDescent="0.3">
      <c r="H121" s="88" t="s">
        <v>322</v>
      </c>
      <c r="I121" s="91">
        <v>53463322747.624641</v>
      </c>
      <c r="J121" s="91">
        <v>20254675789.78244</v>
      </c>
      <c r="K121" s="91">
        <v>28972367793.056961</v>
      </c>
      <c r="L121" s="91">
        <v>77535682.331200063</v>
      </c>
      <c r="M121" s="91">
        <v>102767902012.79524</v>
      </c>
    </row>
    <row r="122" spans="7:13" ht="18.899999999999999" customHeight="1" x14ac:dyDescent="0.3">
      <c r="G122" s="88" t="s">
        <v>171</v>
      </c>
      <c r="I122" s="91">
        <v>703477</v>
      </c>
      <c r="J122" s="91">
        <v>336251</v>
      </c>
      <c r="K122" s="91">
        <v>270436</v>
      </c>
      <c r="L122" s="91">
        <v>186621</v>
      </c>
      <c r="M122" s="91">
        <v>1496785</v>
      </c>
    </row>
    <row r="123" spans="7:13" ht="18.899999999999999" customHeight="1" x14ac:dyDescent="0.3">
      <c r="G123" s="88" t="s">
        <v>490</v>
      </c>
      <c r="I123" s="91">
        <v>-111838815915.41426</v>
      </c>
      <c r="J123" s="91">
        <v>0</v>
      </c>
      <c r="K123" s="91">
        <v>70181512459.328384</v>
      </c>
      <c r="L123" s="91">
        <v>16954207743.660271</v>
      </c>
      <c r="M123" s="91">
        <v>-24703095712.425587</v>
      </c>
    </row>
    <row r="124" spans="7:13" ht="18.899999999999999" customHeight="1" x14ac:dyDescent="0.3">
      <c r="G124" s="88" t="s">
        <v>172</v>
      </c>
      <c r="I124" s="91">
        <v>104173874925.67963</v>
      </c>
      <c r="J124" s="91">
        <v>45509584875.555031</v>
      </c>
      <c r="K124" s="91">
        <v>52997185002.358894</v>
      </c>
      <c r="L124" s="91">
        <v>5958027071.8694277</v>
      </c>
      <c r="M124" s="91">
        <v>208638671875.46295</v>
      </c>
    </row>
  </sheetData>
  <mergeCells count="3">
    <mergeCell ref="O10:T10"/>
    <mergeCell ref="O23:T23"/>
    <mergeCell ref="O36:T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Normal="100" workbookViewId="0">
      <selection activeCell="A7" sqref="A7"/>
    </sheetView>
  </sheetViews>
  <sheetFormatPr defaultColWidth="9.109375" defaultRowHeight="13.2" x14ac:dyDescent="0.25"/>
  <cols>
    <col min="1" max="1" width="131.6640625" style="453" customWidth="1"/>
    <col min="2" max="256" width="9.109375" style="453"/>
    <col min="257" max="257" width="131.6640625" style="453" customWidth="1"/>
    <col min="258" max="512" width="9.109375" style="453"/>
    <col min="513" max="513" width="131.6640625" style="453" customWidth="1"/>
    <col min="514" max="768" width="9.109375" style="453"/>
    <col min="769" max="769" width="131.6640625" style="453" customWidth="1"/>
    <col min="770" max="1024" width="9.109375" style="453"/>
    <col min="1025" max="1025" width="131.6640625" style="453" customWidth="1"/>
    <col min="1026" max="1280" width="9.109375" style="453"/>
    <col min="1281" max="1281" width="131.6640625" style="453" customWidth="1"/>
    <col min="1282" max="1536" width="9.109375" style="453"/>
    <col min="1537" max="1537" width="131.6640625" style="453" customWidth="1"/>
    <col min="1538" max="1792" width="9.109375" style="453"/>
    <col min="1793" max="1793" width="131.6640625" style="453" customWidth="1"/>
    <col min="1794" max="2048" width="9.109375" style="453"/>
    <col min="2049" max="2049" width="131.6640625" style="453" customWidth="1"/>
    <col min="2050" max="2304" width="9.109375" style="453"/>
    <col min="2305" max="2305" width="131.6640625" style="453" customWidth="1"/>
    <col min="2306" max="2560" width="9.109375" style="453"/>
    <col min="2561" max="2561" width="131.6640625" style="453" customWidth="1"/>
    <col min="2562" max="2816" width="9.109375" style="453"/>
    <col min="2817" max="2817" width="131.6640625" style="453" customWidth="1"/>
    <col min="2818" max="3072" width="9.109375" style="453"/>
    <col min="3073" max="3073" width="131.6640625" style="453" customWidth="1"/>
    <col min="3074" max="3328" width="9.109375" style="453"/>
    <col min="3329" max="3329" width="131.6640625" style="453" customWidth="1"/>
    <col min="3330" max="3584" width="9.109375" style="453"/>
    <col min="3585" max="3585" width="131.6640625" style="453" customWidth="1"/>
    <col min="3586" max="3840" width="9.109375" style="453"/>
    <col min="3841" max="3841" width="131.6640625" style="453" customWidth="1"/>
    <col min="3842" max="4096" width="9.109375" style="453"/>
    <col min="4097" max="4097" width="131.6640625" style="453" customWidth="1"/>
    <col min="4098" max="4352" width="9.109375" style="453"/>
    <col min="4353" max="4353" width="131.6640625" style="453" customWidth="1"/>
    <col min="4354" max="4608" width="9.109375" style="453"/>
    <col min="4609" max="4609" width="131.6640625" style="453" customWidth="1"/>
    <col min="4610" max="4864" width="9.109375" style="453"/>
    <col min="4865" max="4865" width="131.6640625" style="453" customWidth="1"/>
    <col min="4866" max="5120" width="9.109375" style="453"/>
    <col min="5121" max="5121" width="131.6640625" style="453" customWidth="1"/>
    <col min="5122" max="5376" width="9.109375" style="453"/>
    <col min="5377" max="5377" width="131.6640625" style="453" customWidth="1"/>
    <col min="5378" max="5632" width="9.109375" style="453"/>
    <col min="5633" max="5633" width="131.6640625" style="453" customWidth="1"/>
    <col min="5634" max="5888" width="9.109375" style="453"/>
    <col min="5889" max="5889" width="131.6640625" style="453" customWidth="1"/>
    <col min="5890" max="6144" width="9.109375" style="453"/>
    <col min="6145" max="6145" width="131.6640625" style="453" customWidth="1"/>
    <col min="6146" max="6400" width="9.109375" style="453"/>
    <col min="6401" max="6401" width="131.6640625" style="453" customWidth="1"/>
    <col min="6402" max="6656" width="9.109375" style="453"/>
    <col min="6657" max="6657" width="131.6640625" style="453" customWidth="1"/>
    <col min="6658" max="6912" width="9.109375" style="453"/>
    <col min="6913" max="6913" width="131.6640625" style="453" customWidth="1"/>
    <col min="6914" max="7168" width="9.109375" style="453"/>
    <col min="7169" max="7169" width="131.6640625" style="453" customWidth="1"/>
    <col min="7170" max="7424" width="9.109375" style="453"/>
    <col min="7425" max="7425" width="131.6640625" style="453" customWidth="1"/>
    <col min="7426" max="7680" width="9.109375" style="453"/>
    <col min="7681" max="7681" width="131.6640625" style="453" customWidth="1"/>
    <col min="7682" max="7936" width="9.109375" style="453"/>
    <col min="7937" max="7937" width="131.6640625" style="453" customWidth="1"/>
    <col min="7938" max="8192" width="9.109375" style="453"/>
    <col min="8193" max="8193" width="131.6640625" style="453" customWidth="1"/>
    <col min="8194" max="8448" width="9.109375" style="453"/>
    <col min="8449" max="8449" width="131.6640625" style="453" customWidth="1"/>
    <col min="8450" max="8704" width="9.109375" style="453"/>
    <col min="8705" max="8705" width="131.6640625" style="453" customWidth="1"/>
    <col min="8706" max="8960" width="9.109375" style="453"/>
    <col min="8961" max="8961" width="131.6640625" style="453" customWidth="1"/>
    <col min="8962" max="9216" width="9.109375" style="453"/>
    <col min="9217" max="9217" width="131.6640625" style="453" customWidth="1"/>
    <col min="9218" max="9472" width="9.109375" style="453"/>
    <col min="9473" max="9473" width="131.6640625" style="453" customWidth="1"/>
    <col min="9474" max="9728" width="9.109375" style="453"/>
    <col min="9729" max="9729" width="131.6640625" style="453" customWidth="1"/>
    <col min="9730" max="9984" width="9.109375" style="453"/>
    <col min="9985" max="9985" width="131.6640625" style="453" customWidth="1"/>
    <col min="9986" max="10240" width="9.109375" style="453"/>
    <col min="10241" max="10241" width="131.6640625" style="453" customWidth="1"/>
    <col min="10242" max="10496" width="9.109375" style="453"/>
    <col min="10497" max="10497" width="131.6640625" style="453" customWidth="1"/>
    <col min="10498" max="10752" width="9.109375" style="453"/>
    <col min="10753" max="10753" width="131.6640625" style="453" customWidth="1"/>
    <col min="10754" max="11008" width="9.109375" style="453"/>
    <col min="11009" max="11009" width="131.6640625" style="453" customWidth="1"/>
    <col min="11010" max="11264" width="9.109375" style="453"/>
    <col min="11265" max="11265" width="131.6640625" style="453" customWidth="1"/>
    <col min="11266" max="11520" width="9.109375" style="453"/>
    <col min="11521" max="11521" width="131.6640625" style="453" customWidth="1"/>
    <col min="11522" max="11776" width="9.109375" style="453"/>
    <col min="11777" max="11777" width="131.6640625" style="453" customWidth="1"/>
    <col min="11778" max="12032" width="9.109375" style="453"/>
    <col min="12033" max="12033" width="131.6640625" style="453" customWidth="1"/>
    <col min="12034" max="12288" width="9.109375" style="453"/>
    <col min="12289" max="12289" width="131.6640625" style="453" customWidth="1"/>
    <col min="12290" max="12544" width="9.109375" style="453"/>
    <col min="12545" max="12545" width="131.6640625" style="453" customWidth="1"/>
    <col min="12546" max="12800" width="9.109375" style="453"/>
    <col min="12801" max="12801" width="131.6640625" style="453" customWidth="1"/>
    <col min="12802" max="13056" width="9.109375" style="453"/>
    <col min="13057" max="13057" width="131.6640625" style="453" customWidth="1"/>
    <col min="13058" max="13312" width="9.109375" style="453"/>
    <col min="13313" max="13313" width="131.6640625" style="453" customWidth="1"/>
    <col min="13314" max="13568" width="9.109375" style="453"/>
    <col min="13569" max="13569" width="131.6640625" style="453" customWidth="1"/>
    <col min="13570" max="13824" width="9.109375" style="453"/>
    <col min="13825" max="13825" width="131.6640625" style="453" customWidth="1"/>
    <col min="13826" max="14080" width="9.109375" style="453"/>
    <col min="14081" max="14081" width="131.6640625" style="453" customWidth="1"/>
    <col min="14082" max="14336" width="9.109375" style="453"/>
    <col min="14337" max="14337" width="131.6640625" style="453" customWidth="1"/>
    <col min="14338" max="14592" width="9.109375" style="453"/>
    <col min="14593" max="14593" width="131.6640625" style="453" customWidth="1"/>
    <col min="14594" max="14848" width="9.109375" style="453"/>
    <col min="14849" max="14849" width="131.6640625" style="453" customWidth="1"/>
    <col min="14850" max="15104" width="9.109375" style="453"/>
    <col min="15105" max="15105" width="131.6640625" style="453" customWidth="1"/>
    <col min="15106" max="15360" width="9.109375" style="453"/>
    <col min="15361" max="15361" width="131.6640625" style="453" customWidth="1"/>
    <col min="15362" max="15616" width="9.109375" style="453"/>
    <col min="15617" max="15617" width="131.6640625" style="453" customWidth="1"/>
    <col min="15618" max="15872" width="9.109375" style="453"/>
    <col min="15873" max="15873" width="131.6640625" style="453" customWidth="1"/>
    <col min="15874" max="16128" width="9.109375" style="453"/>
    <col min="16129" max="16129" width="131.6640625" style="453" customWidth="1"/>
    <col min="16130" max="16384" width="9.109375" style="453"/>
  </cols>
  <sheetData>
    <row r="1" spans="1:1" x14ac:dyDescent="0.25">
      <c r="A1" s="452" t="s">
        <v>735</v>
      </c>
    </row>
    <row r="2" spans="1:1" x14ac:dyDescent="0.25">
      <c r="A2" s="452"/>
    </row>
    <row r="3" spans="1:1" ht="62.4" customHeight="1" x14ac:dyDescent="0.25">
      <c r="A3" s="458" t="s">
        <v>743</v>
      </c>
    </row>
    <row r="4" spans="1:1" ht="37.200000000000003" customHeight="1" x14ac:dyDescent="0.25">
      <c r="A4" s="458" t="s">
        <v>779</v>
      </c>
    </row>
    <row r="5" spans="1:1" ht="33.6" customHeight="1" x14ac:dyDescent="0.25">
      <c r="A5" s="460" t="s">
        <v>790</v>
      </c>
    </row>
    <row r="6" spans="1:1" ht="34.799999999999997" customHeight="1" x14ac:dyDescent="0.25">
      <c r="A6" s="458" t="s">
        <v>780</v>
      </c>
    </row>
    <row r="7" spans="1:1" ht="14.4" x14ac:dyDescent="0.25">
      <c r="A7" s="458" t="s">
        <v>781</v>
      </c>
    </row>
  </sheetData>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6"/>
  <sheetViews>
    <sheetView topLeftCell="A3" zoomScale="69" zoomScaleNormal="69" workbookViewId="0">
      <selection activeCell="L36" sqref="L36"/>
    </sheetView>
  </sheetViews>
  <sheetFormatPr defaultColWidth="9.109375" defaultRowHeight="14.4" x14ac:dyDescent="0.3"/>
  <cols>
    <col min="1" max="1" width="38.33203125" style="88" bestFit="1" customWidth="1"/>
    <col min="2" max="2" width="13.88671875" style="88" bestFit="1" customWidth="1"/>
    <col min="3" max="13" width="9.109375" style="88"/>
    <col min="14" max="14" width="11.6640625" style="88" customWidth="1"/>
    <col min="15" max="15" width="10.88671875" style="295" bestFit="1" customWidth="1"/>
    <col min="16" max="23" width="9.109375" style="295"/>
    <col min="24" max="16384" width="9.109375" style="88"/>
  </cols>
  <sheetData>
    <row r="2" spans="1:23" ht="15" x14ac:dyDescent="0.25">
      <c r="N2" s="524" t="s">
        <v>379</v>
      </c>
      <c r="O2" s="524"/>
      <c r="P2" s="524"/>
      <c r="Q2" s="524"/>
      <c r="R2" s="524"/>
      <c r="S2" s="524"/>
      <c r="T2" s="524"/>
      <c r="U2" s="524"/>
      <c r="V2" s="524"/>
      <c r="W2" s="524"/>
    </row>
    <row r="3" spans="1:23" x14ac:dyDescent="0.3">
      <c r="A3"/>
      <c r="B3"/>
      <c r="C3" t="s">
        <v>589</v>
      </c>
      <c r="D3"/>
      <c r="E3"/>
      <c r="F3"/>
      <c r="G3"/>
      <c r="H3"/>
      <c r="I3"/>
      <c r="J3"/>
      <c r="K3"/>
      <c r="N3" s="525" t="s">
        <v>590</v>
      </c>
      <c r="O3" s="526" t="s">
        <v>591</v>
      </c>
      <c r="P3" s="526"/>
      <c r="Q3" s="526"/>
      <c r="R3" s="526"/>
      <c r="S3" s="526"/>
      <c r="T3" s="526"/>
      <c r="U3" s="526"/>
      <c r="V3" s="526"/>
      <c r="W3" s="526"/>
    </row>
    <row r="4" spans="1:23" x14ac:dyDescent="0.3">
      <c r="A4" t="s">
        <v>101</v>
      </c>
      <c r="B4" t="s">
        <v>592</v>
      </c>
      <c r="C4" t="s">
        <v>114</v>
      </c>
      <c r="D4" t="s">
        <v>593</v>
      </c>
      <c r="E4" t="s">
        <v>594</v>
      </c>
      <c r="F4" t="s">
        <v>595</v>
      </c>
      <c r="G4" t="s">
        <v>596</v>
      </c>
      <c r="H4" t="s">
        <v>597</v>
      </c>
      <c r="I4" t="s">
        <v>598</v>
      </c>
      <c r="J4" t="s">
        <v>599</v>
      </c>
      <c r="K4" t="s">
        <v>136</v>
      </c>
      <c r="N4" s="525"/>
      <c r="O4" s="427" t="s">
        <v>115</v>
      </c>
      <c r="P4" s="427" t="s">
        <v>302</v>
      </c>
      <c r="Q4" s="427" t="s">
        <v>704</v>
      </c>
      <c r="R4" s="427" t="s">
        <v>600</v>
      </c>
      <c r="S4" s="427" t="s">
        <v>705</v>
      </c>
      <c r="T4" s="427" t="s">
        <v>706</v>
      </c>
      <c r="U4" s="427" t="s">
        <v>707</v>
      </c>
      <c r="V4" s="427" t="s">
        <v>679</v>
      </c>
      <c r="W4" s="316" t="s">
        <v>168</v>
      </c>
    </row>
    <row r="5" spans="1:23" ht="15" x14ac:dyDescent="0.25">
      <c r="A5" t="s">
        <v>167</v>
      </c>
      <c r="B5" t="s">
        <v>481</v>
      </c>
      <c r="C5" s="66">
        <v>1</v>
      </c>
      <c r="D5" s="66">
        <v>19</v>
      </c>
      <c r="E5" s="66">
        <v>4</v>
      </c>
      <c r="F5" s="66">
        <v>2</v>
      </c>
      <c r="G5" s="66">
        <v>6</v>
      </c>
      <c r="H5" s="66">
        <v>19</v>
      </c>
      <c r="I5" s="66">
        <v>33</v>
      </c>
      <c r="J5" s="66">
        <v>28</v>
      </c>
      <c r="K5" s="66">
        <v>112</v>
      </c>
      <c r="N5" s="425" t="s">
        <v>601</v>
      </c>
      <c r="O5" s="362">
        <f>C5</f>
        <v>1</v>
      </c>
      <c r="P5" s="362">
        <f t="shared" ref="P5:W11" si="0">D5</f>
        <v>19</v>
      </c>
      <c r="Q5" s="362">
        <f t="shared" si="0"/>
        <v>4</v>
      </c>
      <c r="R5" s="362">
        <f t="shared" si="0"/>
        <v>2</v>
      </c>
      <c r="S5" s="362">
        <f t="shared" si="0"/>
        <v>6</v>
      </c>
      <c r="T5" s="362">
        <f t="shared" si="0"/>
        <v>19</v>
      </c>
      <c r="U5" s="362">
        <f t="shared" si="0"/>
        <v>33</v>
      </c>
      <c r="V5" s="362">
        <f t="shared" si="0"/>
        <v>28</v>
      </c>
      <c r="W5" s="362">
        <f t="shared" si="0"/>
        <v>112</v>
      </c>
    </row>
    <row r="6" spans="1:23" ht="15" x14ac:dyDescent="0.25">
      <c r="A6"/>
      <c r="B6" t="s">
        <v>602</v>
      </c>
      <c r="C6" s="66">
        <v>41</v>
      </c>
      <c r="D6" s="66">
        <v>12</v>
      </c>
      <c r="E6" s="66">
        <v>8</v>
      </c>
      <c r="F6" s="66">
        <v>19</v>
      </c>
      <c r="G6" s="66">
        <v>13</v>
      </c>
      <c r="H6" s="66">
        <v>53</v>
      </c>
      <c r="I6" s="66">
        <v>30</v>
      </c>
      <c r="J6" s="66">
        <v>7</v>
      </c>
      <c r="K6" s="66">
        <v>183</v>
      </c>
      <c r="N6" s="426" t="s">
        <v>700</v>
      </c>
      <c r="O6" s="365">
        <f t="shared" ref="O6:O11" si="1">C6</f>
        <v>41</v>
      </c>
      <c r="P6" s="365">
        <f t="shared" si="0"/>
        <v>12</v>
      </c>
      <c r="Q6" s="365">
        <f t="shared" si="0"/>
        <v>8</v>
      </c>
      <c r="R6" s="365">
        <f t="shared" si="0"/>
        <v>19</v>
      </c>
      <c r="S6" s="365">
        <f t="shared" si="0"/>
        <v>13</v>
      </c>
      <c r="T6" s="365">
        <f t="shared" si="0"/>
        <v>53</v>
      </c>
      <c r="U6" s="365">
        <f t="shared" si="0"/>
        <v>30</v>
      </c>
      <c r="V6" s="365">
        <f t="shared" si="0"/>
        <v>7</v>
      </c>
      <c r="W6" s="365">
        <f t="shared" si="0"/>
        <v>183</v>
      </c>
    </row>
    <row r="7" spans="1:23" ht="15" x14ac:dyDescent="0.25">
      <c r="A7"/>
      <c r="B7" t="s">
        <v>603</v>
      </c>
      <c r="C7" s="66">
        <v>25</v>
      </c>
      <c r="D7" s="66">
        <v>1</v>
      </c>
      <c r="E7" s="66">
        <v>3</v>
      </c>
      <c r="F7" s="66">
        <v>3</v>
      </c>
      <c r="G7" s="66">
        <v>3</v>
      </c>
      <c r="H7" s="66">
        <v>8</v>
      </c>
      <c r="I7" s="66">
        <v>1</v>
      </c>
      <c r="J7" s="66"/>
      <c r="K7" s="66">
        <v>44</v>
      </c>
      <c r="N7" s="425" t="s">
        <v>701</v>
      </c>
      <c r="O7" s="362">
        <f t="shared" si="1"/>
        <v>25</v>
      </c>
      <c r="P7" s="362">
        <f t="shared" si="0"/>
        <v>1</v>
      </c>
      <c r="Q7" s="362">
        <f t="shared" si="0"/>
        <v>3</v>
      </c>
      <c r="R7" s="362">
        <f t="shared" si="0"/>
        <v>3</v>
      </c>
      <c r="S7" s="362">
        <f t="shared" si="0"/>
        <v>3</v>
      </c>
      <c r="T7" s="362">
        <f t="shared" si="0"/>
        <v>8</v>
      </c>
      <c r="U7" s="362">
        <f t="shared" si="0"/>
        <v>1</v>
      </c>
      <c r="V7" s="362">
        <f t="shared" si="0"/>
        <v>0</v>
      </c>
      <c r="W7" s="362">
        <f t="shared" si="0"/>
        <v>44</v>
      </c>
    </row>
    <row r="8" spans="1:23" ht="15" x14ac:dyDescent="0.25">
      <c r="A8"/>
      <c r="B8" t="s">
        <v>604</v>
      </c>
      <c r="C8" s="66">
        <v>162</v>
      </c>
      <c r="D8" s="66"/>
      <c r="E8" s="66">
        <v>9</v>
      </c>
      <c r="F8" s="66">
        <v>7</v>
      </c>
      <c r="G8" s="66">
        <v>9</v>
      </c>
      <c r="H8" s="66">
        <v>8</v>
      </c>
      <c r="I8" s="66">
        <v>3</v>
      </c>
      <c r="J8" s="66">
        <v>2</v>
      </c>
      <c r="K8" s="66">
        <v>200</v>
      </c>
      <c r="N8" s="426" t="s">
        <v>702</v>
      </c>
      <c r="O8" s="365">
        <f t="shared" si="1"/>
        <v>162</v>
      </c>
      <c r="P8" s="365">
        <f t="shared" si="0"/>
        <v>0</v>
      </c>
      <c r="Q8" s="365">
        <f t="shared" si="0"/>
        <v>9</v>
      </c>
      <c r="R8" s="365">
        <f t="shared" si="0"/>
        <v>7</v>
      </c>
      <c r="S8" s="365">
        <f t="shared" si="0"/>
        <v>9</v>
      </c>
      <c r="T8" s="365">
        <f t="shared" si="0"/>
        <v>8</v>
      </c>
      <c r="U8" s="365">
        <f t="shared" si="0"/>
        <v>3</v>
      </c>
      <c r="V8" s="365">
        <f t="shared" si="0"/>
        <v>2</v>
      </c>
      <c r="W8" s="365">
        <f t="shared" si="0"/>
        <v>200</v>
      </c>
    </row>
    <row r="9" spans="1:23" ht="15" x14ac:dyDescent="0.25">
      <c r="A9"/>
      <c r="B9" t="s">
        <v>605</v>
      </c>
      <c r="C9" s="66">
        <v>174</v>
      </c>
      <c r="D9" s="66">
        <v>9</v>
      </c>
      <c r="E9" s="66">
        <v>18</v>
      </c>
      <c r="F9" s="66">
        <v>31</v>
      </c>
      <c r="G9" s="66">
        <v>12</v>
      </c>
      <c r="H9" s="66">
        <v>31</v>
      </c>
      <c r="I9" s="66">
        <v>13</v>
      </c>
      <c r="J9" s="66">
        <v>8</v>
      </c>
      <c r="K9" s="66">
        <v>296</v>
      </c>
      <c r="N9" s="425" t="s">
        <v>600</v>
      </c>
      <c r="O9" s="362">
        <f t="shared" si="1"/>
        <v>174</v>
      </c>
      <c r="P9" s="362">
        <f t="shared" si="0"/>
        <v>9</v>
      </c>
      <c r="Q9" s="362">
        <f t="shared" si="0"/>
        <v>18</v>
      </c>
      <c r="R9" s="362">
        <f t="shared" si="0"/>
        <v>31</v>
      </c>
      <c r="S9" s="362">
        <f t="shared" si="0"/>
        <v>12</v>
      </c>
      <c r="T9" s="362">
        <f t="shared" si="0"/>
        <v>31</v>
      </c>
      <c r="U9" s="362">
        <f t="shared" si="0"/>
        <v>13</v>
      </c>
      <c r="V9" s="362">
        <f t="shared" si="0"/>
        <v>8</v>
      </c>
      <c r="W9" s="362">
        <f t="shared" si="0"/>
        <v>296</v>
      </c>
    </row>
    <row r="10" spans="1:23" ht="15" x14ac:dyDescent="0.25">
      <c r="A10"/>
      <c r="B10" t="s">
        <v>606</v>
      </c>
      <c r="C10" s="66">
        <v>20</v>
      </c>
      <c r="D10" s="66">
        <v>6</v>
      </c>
      <c r="E10" s="66">
        <v>2</v>
      </c>
      <c r="F10" s="66">
        <v>3</v>
      </c>
      <c r="G10" s="66">
        <v>12</v>
      </c>
      <c r="H10" s="66">
        <v>36</v>
      </c>
      <c r="I10" s="66">
        <v>21</v>
      </c>
      <c r="J10" s="66">
        <v>11</v>
      </c>
      <c r="K10" s="66">
        <v>111</v>
      </c>
      <c r="N10" s="426" t="s">
        <v>703</v>
      </c>
      <c r="O10" s="365">
        <f t="shared" si="1"/>
        <v>20</v>
      </c>
      <c r="P10" s="365">
        <f t="shared" si="0"/>
        <v>6</v>
      </c>
      <c r="Q10" s="365">
        <f t="shared" si="0"/>
        <v>2</v>
      </c>
      <c r="R10" s="365">
        <f t="shared" si="0"/>
        <v>3</v>
      </c>
      <c r="S10" s="365">
        <f t="shared" si="0"/>
        <v>12</v>
      </c>
      <c r="T10" s="365">
        <f t="shared" si="0"/>
        <v>36</v>
      </c>
      <c r="U10" s="365">
        <f t="shared" si="0"/>
        <v>21</v>
      </c>
      <c r="V10" s="365">
        <f t="shared" si="0"/>
        <v>11</v>
      </c>
      <c r="W10" s="365">
        <f t="shared" si="0"/>
        <v>111</v>
      </c>
    </row>
    <row r="11" spans="1:23" ht="15" x14ac:dyDescent="0.25">
      <c r="A11"/>
      <c r="B11" t="s">
        <v>607</v>
      </c>
      <c r="C11" s="66">
        <v>5</v>
      </c>
      <c r="D11" s="66">
        <v>20</v>
      </c>
      <c r="E11" s="66"/>
      <c r="F11" s="66">
        <v>1</v>
      </c>
      <c r="G11" s="66">
        <v>2</v>
      </c>
      <c r="H11" s="66">
        <v>20</v>
      </c>
      <c r="I11" s="66">
        <v>35</v>
      </c>
      <c r="J11" s="66">
        <v>23</v>
      </c>
      <c r="K11" s="66">
        <v>106</v>
      </c>
      <c r="N11" s="425" t="s">
        <v>608</v>
      </c>
      <c r="O11" s="362">
        <f t="shared" si="1"/>
        <v>5</v>
      </c>
      <c r="P11" s="362">
        <f t="shared" si="0"/>
        <v>20</v>
      </c>
      <c r="Q11" s="362">
        <f t="shared" si="0"/>
        <v>0</v>
      </c>
      <c r="R11" s="362">
        <f t="shared" si="0"/>
        <v>1</v>
      </c>
      <c r="S11" s="362">
        <f t="shared" si="0"/>
        <v>2</v>
      </c>
      <c r="T11" s="362">
        <f t="shared" si="0"/>
        <v>20</v>
      </c>
      <c r="U11" s="362">
        <f t="shared" si="0"/>
        <v>35</v>
      </c>
      <c r="V11" s="362">
        <f t="shared" si="0"/>
        <v>23</v>
      </c>
      <c r="W11" s="362">
        <f t="shared" si="0"/>
        <v>106</v>
      </c>
    </row>
    <row r="12" spans="1:23" ht="15" x14ac:dyDescent="0.25">
      <c r="A12" t="s">
        <v>609</v>
      </c>
      <c r="B12" t="s">
        <v>481</v>
      </c>
      <c r="C12" s="66">
        <v>-26815889.059099998</v>
      </c>
      <c r="D12" s="66">
        <v>-33213667.2062</v>
      </c>
      <c r="E12" s="66">
        <v>-3060025.8955000001</v>
      </c>
      <c r="F12" s="66">
        <v>-3794005.6316</v>
      </c>
      <c r="G12" s="66">
        <v>-6592730.0253999997</v>
      </c>
      <c r="H12" s="66">
        <v>-22682975.868999999</v>
      </c>
      <c r="I12" s="66">
        <v>-105223736.65449999</v>
      </c>
      <c r="J12" s="66">
        <v>-91908247.923899993</v>
      </c>
      <c r="K12" s="66">
        <v>-293291278.26520002</v>
      </c>
      <c r="N12" s="322" t="s">
        <v>168</v>
      </c>
      <c r="O12" s="367">
        <f>SUM(O5:O11)</f>
        <v>428</v>
      </c>
      <c r="P12" s="367">
        <f t="shared" ref="P12:W12" si="2">SUM(P5:P11)</f>
        <v>67</v>
      </c>
      <c r="Q12" s="367">
        <f t="shared" si="2"/>
        <v>44</v>
      </c>
      <c r="R12" s="367">
        <f t="shared" si="2"/>
        <v>66</v>
      </c>
      <c r="S12" s="367">
        <f t="shared" si="2"/>
        <v>57</v>
      </c>
      <c r="T12" s="367">
        <f t="shared" si="2"/>
        <v>175</v>
      </c>
      <c r="U12" s="367">
        <f t="shared" si="2"/>
        <v>136</v>
      </c>
      <c r="V12" s="367">
        <f t="shared" si="2"/>
        <v>79</v>
      </c>
      <c r="W12" s="367">
        <f t="shared" si="2"/>
        <v>1052</v>
      </c>
    </row>
    <row r="13" spans="1:23" ht="15" x14ac:dyDescent="0.25">
      <c r="A13"/>
      <c r="B13" t="s">
        <v>602</v>
      </c>
      <c r="C13" s="66">
        <v>-3103993.9383999999</v>
      </c>
      <c r="D13" s="66">
        <v>-2873075.4315999998</v>
      </c>
      <c r="E13" s="66">
        <v>-1669537.1669000001</v>
      </c>
      <c r="F13" s="66">
        <v>-2943072.0007000002</v>
      </c>
      <c r="G13" s="66">
        <v>-1426947.916</v>
      </c>
      <c r="H13" s="66">
        <v>-8763870.4949999992</v>
      </c>
      <c r="I13" s="66">
        <v>-5617081.3459000001</v>
      </c>
      <c r="J13" s="66">
        <v>-1994432.8121</v>
      </c>
      <c r="K13" s="66">
        <v>-28392011.106599998</v>
      </c>
    </row>
    <row r="14" spans="1:23" x14ac:dyDescent="0.3">
      <c r="A14"/>
      <c r="B14" t="s">
        <v>603</v>
      </c>
      <c r="C14" s="66">
        <v>-357063.82630000002</v>
      </c>
      <c r="D14" s="66">
        <v>-10028.9</v>
      </c>
      <c r="E14" s="66">
        <v>-47558.938800000004</v>
      </c>
      <c r="F14" s="66">
        <v>-44392.109100000001</v>
      </c>
      <c r="G14" s="66">
        <v>-38923.995699999999</v>
      </c>
      <c r="H14" s="66">
        <v>-117475.01850000001</v>
      </c>
      <c r="I14" s="66">
        <v>-13963.858</v>
      </c>
      <c r="J14" s="66"/>
      <c r="K14" s="66">
        <v>-629406.64640000009</v>
      </c>
    </row>
    <row r="15" spans="1:23" x14ac:dyDescent="0.3">
      <c r="A15"/>
      <c r="B15" t="s">
        <v>604</v>
      </c>
      <c r="C15" s="66">
        <v>-366570.35830000002</v>
      </c>
      <c r="D15" s="66"/>
      <c r="E15" s="66">
        <v>-13799.999299999999</v>
      </c>
      <c r="F15" s="66">
        <v>-27045.624299999999</v>
      </c>
      <c r="G15" s="66">
        <v>-37973.096899999997</v>
      </c>
      <c r="H15" s="66">
        <v>-29360.3963</v>
      </c>
      <c r="I15" s="66">
        <v>-14141.644200000001</v>
      </c>
      <c r="J15" s="66">
        <v>-5180.1387000000004</v>
      </c>
      <c r="K15" s="66">
        <v>-494071.25800000009</v>
      </c>
      <c r="N15" s="527" t="s">
        <v>708</v>
      </c>
      <c r="O15" s="528"/>
      <c r="P15" s="528"/>
      <c r="Q15" s="528"/>
      <c r="R15" s="528"/>
      <c r="S15" s="528"/>
      <c r="T15" s="528"/>
      <c r="U15" s="528"/>
      <c r="V15" s="528"/>
      <c r="W15" s="529"/>
    </row>
    <row r="16" spans="1:23" ht="14.4" customHeight="1" x14ac:dyDescent="0.3">
      <c r="A16"/>
      <c r="B16" t="s">
        <v>605</v>
      </c>
      <c r="C16" s="66">
        <v>1011195.3994</v>
      </c>
      <c r="D16" s="66">
        <v>145573.40700000001</v>
      </c>
      <c r="E16" s="66">
        <v>7296.9470000000001</v>
      </c>
      <c r="F16" s="66">
        <v>64517.369700000003</v>
      </c>
      <c r="G16" s="66">
        <v>113041.09789999999</v>
      </c>
      <c r="H16" s="66">
        <v>529429.12340000004</v>
      </c>
      <c r="I16" s="66">
        <v>26191.5304</v>
      </c>
      <c r="J16" s="66">
        <v>0</v>
      </c>
      <c r="K16" s="66">
        <v>1897244.8747999999</v>
      </c>
      <c r="N16" s="530" t="s">
        <v>590</v>
      </c>
      <c r="O16" s="532" t="s">
        <v>591</v>
      </c>
      <c r="P16" s="533"/>
      <c r="Q16" s="533"/>
      <c r="R16" s="533"/>
      <c r="S16" s="533"/>
      <c r="T16" s="533"/>
      <c r="U16" s="533"/>
      <c r="V16" s="533"/>
      <c r="W16" s="534"/>
    </row>
    <row r="17" spans="1:23" x14ac:dyDescent="0.3">
      <c r="A17"/>
      <c r="B17" t="s">
        <v>606</v>
      </c>
      <c r="C17" s="66">
        <v>2817278.8848000001</v>
      </c>
      <c r="D17" s="66">
        <v>1458918.1691000001</v>
      </c>
      <c r="E17" s="66">
        <v>502437.70380000002</v>
      </c>
      <c r="F17" s="66">
        <v>159330.136</v>
      </c>
      <c r="G17" s="66">
        <v>2369346.9785000002</v>
      </c>
      <c r="H17" s="66">
        <v>7884304.9338999996</v>
      </c>
      <c r="I17" s="66">
        <v>3556077.1242</v>
      </c>
      <c r="J17" s="66">
        <v>2693789.8314999999</v>
      </c>
      <c r="K17" s="66">
        <v>21441483.761800002</v>
      </c>
      <c r="N17" s="531"/>
      <c r="O17" s="316" t="s">
        <v>115</v>
      </c>
      <c r="P17" s="427" t="s">
        <v>302</v>
      </c>
      <c r="Q17" s="427" t="s">
        <v>704</v>
      </c>
      <c r="R17" s="427" t="s">
        <v>600</v>
      </c>
      <c r="S17" s="427" t="s">
        <v>705</v>
      </c>
      <c r="T17" s="427" t="s">
        <v>706</v>
      </c>
      <c r="U17" s="427" t="s">
        <v>707</v>
      </c>
      <c r="V17" s="427" t="s">
        <v>679</v>
      </c>
      <c r="W17" s="316" t="s">
        <v>168</v>
      </c>
    </row>
    <row r="18" spans="1:23" ht="15" customHeight="1" x14ac:dyDescent="0.3">
      <c r="A18"/>
      <c r="B18" t="s">
        <v>607</v>
      </c>
      <c r="C18" s="66">
        <v>7570101.3041000003</v>
      </c>
      <c r="D18" s="66">
        <v>52613779.074100003</v>
      </c>
      <c r="E18" s="66"/>
      <c r="F18" s="66">
        <v>0</v>
      </c>
      <c r="G18" s="66">
        <v>981900.23609999998</v>
      </c>
      <c r="H18" s="66">
        <v>53726895.187399998</v>
      </c>
      <c r="I18" s="66">
        <v>276347242.0661</v>
      </c>
      <c r="J18" s="66">
        <v>493453073.93349999</v>
      </c>
      <c r="K18" s="66">
        <v>884692991.80130005</v>
      </c>
      <c r="N18" s="425" t="s">
        <v>601</v>
      </c>
      <c r="O18" s="428">
        <f>C12</f>
        <v>-26815889.059099998</v>
      </c>
      <c r="P18" s="428">
        <f t="shared" ref="P18:W18" si="3">D12</f>
        <v>-33213667.2062</v>
      </c>
      <c r="Q18" s="428">
        <f t="shared" si="3"/>
        <v>-3060025.8955000001</v>
      </c>
      <c r="R18" s="428">
        <f t="shared" si="3"/>
        <v>-3794005.6316</v>
      </c>
      <c r="S18" s="428">
        <f t="shared" si="3"/>
        <v>-6592730.0253999997</v>
      </c>
      <c r="T18" s="428">
        <f t="shared" si="3"/>
        <v>-22682975.868999999</v>
      </c>
      <c r="U18" s="428">
        <f t="shared" si="3"/>
        <v>-105223736.65449999</v>
      </c>
      <c r="V18" s="428">
        <f t="shared" si="3"/>
        <v>-91908247.923899993</v>
      </c>
      <c r="W18" s="428">
        <f t="shared" si="3"/>
        <v>-293291278.26520002</v>
      </c>
    </row>
    <row r="19" spans="1:23" ht="15" customHeight="1" x14ac:dyDescent="0.3">
      <c r="A19" t="s">
        <v>610</v>
      </c>
      <c r="B19" t="s">
        <v>481</v>
      </c>
      <c r="C19" s="66">
        <v>0</v>
      </c>
      <c r="D19" s="66">
        <v>-58174207.632100001</v>
      </c>
      <c r="E19" s="66">
        <v>-255312.64120000001</v>
      </c>
      <c r="F19" s="66">
        <v>18354.866399999999</v>
      </c>
      <c r="G19" s="66">
        <v>781114.15209999995</v>
      </c>
      <c r="H19" s="66">
        <v>10561671.2706</v>
      </c>
      <c r="I19" s="66">
        <v>85140278.778899997</v>
      </c>
      <c r="J19" s="66">
        <v>382531923.18339998</v>
      </c>
      <c r="K19" s="66">
        <v>420603821.97809994</v>
      </c>
      <c r="N19" s="426" t="s">
        <v>700</v>
      </c>
      <c r="O19" s="429">
        <f t="shared" ref="O19:W24" si="4">C13</f>
        <v>-3103993.9383999999</v>
      </c>
      <c r="P19" s="429">
        <f t="shared" si="4"/>
        <v>-2873075.4315999998</v>
      </c>
      <c r="Q19" s="429">
        <f t="shared" si="4"/>
        <v>-1669537.1669000001</v>
      </c>
      <c r="R19" s="429">
        <f t="shared" si="4"/>
        <v>-2943072.0007000002</v>
      </c>
      <c r="S19" s="429">
        <f t="shared" si="4"/>
        <v>-1426947.916</v>
      </c>
      <c r="T19" s="429">
        <f t="shared" si="4"/>
        <v>-8763870.4949999992</v>
      </c>
      <c r="U19" s="429">
        <f t="shared" si="4"/>
        <v>-5617081.3459000001</v>
      </c>
      <c r="V19" s="429">
        <f t="shared" si="4"/>
        <v>-1994432.8121</v>
      </c>
      <c r="W19" s="429">
        <f t="shared" si="4"/>
        <v>-28392011.106599998</v>
      </c>
    </row>
    <row r="20" spans="1:23" ht="15" customHeight="1" x14ac:dyDescent="0.3">
      <c r="A20"/>
      <c r="B20" t="s">
        <v>602</v>
      </c>
      <c r="C20" s="66">
        <v>0</v>
      </c>
      <c r="D20" s="66">
        <v>-11259480.2732</v>
      </c>
      <c r="E20" s="66">
        <v>-764708.6925</v>
      </c>
      <c r="F20" s="66">
        <v>279122.15610000002</v>
      </c>
      <c r="G20" s="66">
        <v>1537525.5626000001</v>
      </c>
      <c r="H20" s="66">
        <v>27660018.078899998</v>
      </c>
      <c r="I20" s="66">
        <v>68735112.549799994</v>
      </c>
      <c r="J20" s="66">
        <v>202118336.21250001</v>
      </c>
      <c r="K20" s="66">
        <v>288305925.59420002</v>
      </c>
      <c r="N20" s="425" t="s">
        <v>701</v>
      </c>
      <c r="O20" s="428">
        <f t="shared" si="4"/>
        <v>-357063.82630000002</v>
      </c>
      <c r="P20" s="428">
        <f t="shared" si="4"/>
        <v>-10028.9</v>
      </c>
      <c r="Q20" s="428">
        <f t="shared" si="4"/>
        <v>-47558.938800000004</v>
      </c>
      <c r="R20" s="428">
        <f t="shared" si="4"/>
        <v>-44392.109100000001</v>
      </c>
      <c r="S20" s="428">
        <f t="shared" si="4"/>
        <v>-38923.995699999999</v>
      </c>
      <c r="T20" s="428">
        <f t="shared" si="4"/>
        <v>-117475.01850000001</v>
      </c>
      <c r="U20" s="428">
        <f t="shared" si="4"/>
        <v>-13963.858</v>
      </c>
      <c r="V20" s="428">
        <f t="shared" si="4"/>
        <v>0</v>
      </c>
      <c r="W20" s="428">
        <f t="shared" si="4"/>
        <v>-629406.64640000009</v>
      </c>
    </row>
    <row r="21" spans="1:23" ht="15" customHeight="1" x14ac:dyDescent="0.3">
      <c r="A21"/>
      <c r="B21" t="s">
        <v>603</v>
      </c>
      <c r="C21" s="66">
        <v>0</v>
      </c>
      <c r="D21" s="66">
        <v>-1124989</v>
      </c>
      <c r="E21" s="66">
        <v>-44585.687899999997</v>
      </c>
      <c r="F21" s="66">
        <v>72821.879700000005</v>
      </c>
      <c r="G21" s="66">
        <v>380615.77380000002</v>
      </c>
      <c r="H21" s="66">
        <v>3367905.3717999998</v>
      </c>
      <c r="I21" s="66">
        <v>1499798.1791999999</v>
      </c>
      <c r="J21" s="66"/>
      <c r="K21" s="66">
        <v>4151566.5165999997</v>
      </c>
      <c r="N21" s="426" t="s">
        <v>702</v>
      </c>
      <c r="O21" s="429">
        <f t="shared" si="4"/>
        <v>-366570.35830000002</v>
      </c>
      <c r="P21" s="429">
        <f t="shared" si="4"/>
        <v>0</v>
      </c>
      <c r="Q21" s="429">
        <f t="shared" si="4"/>
        <v>-13799.999299999999</v>
      </c>
      <c r="R21" s="429">
        <f t="shared" si="4"/>
        <v>-27045.624299999999</v>
      </c>
      <c r="S21" s="429">
        <f t="shared" si="4"/>
        <v>-37973.096899999997</v>
      </c>
      <c r="T21" s="429">
        <f t="shared" si="4"/>
        <v>-29360.3963</v>
      </c>
      <c r="U21" s="429">
        <f t="shared" si="4"/>
        <v>-14141.644200000001</v>
      </c>
      <c r="V21" s="429">
        <f t="shared" si="4"/>
        <v>-5180.1387000000004</v>
      </c>
      <c r="W21" s="429">
        <f t="shared" si="4"/>
        <v>-494071.25800000009</v>
      </c>
    </row>
    <row r="22" spans="1:23" ht="15" customHeight="1" x14ac:dyDescent="0.3">
      <c r="A22"/>
      <c r="B22" t="s">
        <v>604</v>
      </c>
      <c r="C22" s="66">
        <v>0</v>
      </c>
      <c r="D22" s="66"/>
      <c r="E22" s="66">
        <v>-199745.4093</v>
      </c>
      <c r="F22" s="66">
        <v>63947.883900000001</v>
      </c>
      <c r="G22" s="66">
        <v>795216.53639999998</v>
      </c>
      <c r="H22" s="66">
        <v>4139939.9101</v>
      </c>
      <c r="I22" s="66">
        <v>5415659.8903999999</v>
      </c>
      <c r="J22" s="66">
        <v>16804333.281100001</v>
      </c>
      <c r="K22" s="66">
        <v>27019352.092600003</v>
      </c>
      <c r="N22" s="425" t="s">
        <v>600</v>
      </c>
      <c r="O22" s="325">
        <f t="shared" si="4"/>
        <v>1011195.3994</v>
      </c>
      <c r="P22" s="325">
        <f t="shared" si="4"/>
        <v>145573.40700000001</v>
      </c>
      <c r="Q22" s="325">
        <f t="shared" si="4"/>
        <v>7296.9470000000001</v>
      </c>
      <c r="R22" s="325">
        <f t="shared" si="4"/>
        <v>64517.369700000003</v>
      </c>
      <c r="S22" s="325">
        <f t="shared" si="4"/>
        <v>113041.09789999999</v>
      </c>
      <c r="T22" s="325">
        <f t="shared" si="4"/>
        <v>529429.12340000004</v>
      </c>
      <c r="U22" s="325">
        <f t="shared" si="4"/>
        <v>26191.5304</v>
      </c>
      <c r="V22" s="325">
        <f t="shared" si="4"/>
        <v>0</v>
      </c>
      <c r="W22" s="325">
        <f t="shared" si="4"/>
        <v>1897244.8747999999</v>
      </c>
    </row>
    <row r="23" spans="1:23" ht="15" customHeight="1" x14ac:dyDescent="0.3">
      <c r="A23"/>
      <c r="B23" t="s">
        <v>605</v>
      </c>
      <c r="C23" s="66">
        <v>0</v>
      </c>
      <c r="D23" s="66">
        <v>-59099745.334899999</v>
      </c>
      <c r="E23" s="66">
        <v>-714977.56779999996</v>
      </c>
      <c r="F23" s="66">
        <v>414315.78499999997</v>
      </c>
      <c r="G23" s="66">
        <v>1094005.8695</v>
      </c>
      <c r="H23" s="66">
        <v>13930710.8188</v>
      </c>
      <c r="I23" s="66">
        <v>32817257.109000001</v>
      </c>
      <c r="J23" s="66">
        <v>112459745.22229999</v>
      </c>
      <c r="K23" s="66">
        <v>100901311.90189999</v>
      </c>
      <c r="N23" s="426" t="s">
        <v>703</v>
      </c>
      <c r="O23" s="327">
        <f t="shared" si="4"/>
        <v>2817278.8848000001</v>
      </c>
      <c r="P23" s="327">
        <f t="shared" si="4"/>
        <v>1458918.1691000001</v>
      </c>
      <c r="Q23" s="327">
        <f t="shared" si="4"/>
        <v>502437.70380000002</v>
      </c>
      <c r="R23" s="327">
        <f t="shared" si="4"/>
        <v>159330.136</v>
      </c>
      <c r="S23" s="327">
        <f t="shared" si="4"/>
        <v>2369346.9785000002</v>
      </c>
      <c r="T23" s="327">
        <f t="shared" si="4"/>
        <v>7884304.9338999996</v>
      </c>
      <c r="U23" s="327">
        <f t="shared" si="4"/>
        <v>3556077.1242</v>
      </c>
      <c r="V23" s="327">
        <f t="shared" si="4"/>
        <v>2693789.8314999999</v>
      </c>
      <c r="W23" s="327">
        <f t="shared" si="4"/>
        <v>21441483.761800002</v>
      </c>
    </row>
    <row r="24" spans="1:23" ht="15" customHeight="1" x14ac:dyDescent="0.3">
      <c r="A24"/>
      <c r="B24" t="s">
        <v>606</v>
      </c>
      <c r="C24" s="66">
        <v>0</v>
      </c>
      <c r="D24" s="66">
        <v>-30139166.426899999</v>
      </c>
      <c r="E24" s="66">
        <v>-206057.7329</v>
      </c>
      <c r="F24" s="66">
        <v>27489.983499999998</v>
      </c>
      <c r="G24" s="66">
        <v>1549378.199</v>
      </c>
      <c r="H24" s="66">
        <v>16014762.331700001</v>
      </c>
      <c r="I24" s="66">
        <v>36445664.854500003</v>
      </c>
      <c r="J24" s="66">
        <v>119302871.39120001</v>
      </c>
      <c r="K24" s="66">
        <v>142994942.60010001</v>
      </c>
      <c r="N24" s="425" t="s">
        <v>608</v>
      </c>
      <c r="O24" s="325">
        <f t="shared" si="4"/>
        <v>7570101.3041000003</v>
      </c>
      <c r="P24" s="325">
        <f t="shared" si="4"/>
        <v>52613779.074100003</v>
      </c>
      <c r="Q24" s="325">
        <f t="shared" si="4"/>
        <v>0</v>
      </c>
      <c r="R24" s="325">
        <f t="shared" si="4"/>
        <v>0</v>
      </c>
      <c r="S24" s="325">
        <f t="shared" si="4"/>
        <v>981900.23609999998</v>
      </c>
      <c r="T24" s="325">
        <f t="shared" si="4"/>
        <v>53726895.187399998</v>
      </c>
      <c r="U24" s="325">
        <f t="shared" si="4"/>
        <v>276347242.0661</v>
      </c>
      <c r="V24" s="325">
        <f t="shared" si="4"/>
        <v>493453073.93349999</v>
      </c>
      <c r="W24" s="325">
        <f t="shared" si="4"/>
        <v>884692991.80130005</v>
      </c>
    </row>
    <row r="25" spans="1:23" ht="15" customHeight="1" x14ac:dyDescent="0.3">
      <c r="A25"/>
      <c r="B25" t="s">
        <v>607</v>
      </c>
      <c r="C25" s="66">
        <v>0</v>
      </c>
      <c r="D25" s="66">
        <v>-358264594.52590001</v>
      </c>
      <c r="E25" s="66"/>
      <c r="F25" s="66">
        <v>8765.6252999999997</v>
      </c>
      <c r="G25" s="66">
        <v>132642.39569999999</v>
      </c>
      <c r="H25" s="66">
        <v>11797360.751800001</v>
      </c>
      <c r="I25" s="66">
        <v>92671778.0414</v>
      </c>
      <c r="J25" s="66">
        <v>445564140.76770002</v>
      </c>
      <c r="K25" s="66">
        <v>191910093.05599999</v>
      </c>
      <c r="N25" s="322" t="s">
        <v>168</v>
      </c>
      <c r="O25" s="328">
        <f>SUM(O18:O24)</f>
        <v>-19244941.593800001</v>
      </c>
      <c r="P25" s="328">
        <f t="shared" ref="P25:W25" si="5">SUM(P18:P24)</f>
        <v>18121499.112400003</v>
      </c>
      <c r="Q25" s="328">
        <f t="shared" si="5"/>
        <v>-4281187.3497000001</v>
      </c>
      <c r="R25" s="328">
        <f t="shared" si="5"/>
        <v>-6584667.8600000013</v>
      </c>
      <c r="S25" s="328">
        <f t="shared" si="5"/>
        <v>-4632286.7214999991</v>
      </c>
      <c r="T25" s="328">
        <f t="shared" si="5"/>
        <v>30546947.465899996</v>
      </c>
      <c r="U25" s="328">
        <f t="shared" si="5"/>
        <v>169060587.21810001</v>
      </c>
      <c r="V25" s="328">
        <f t="shared" si="5"/>
        <v>402239002.89030004</v>
      </c>
      <c r="W25" s="328">
        <f t="shared" si="5"/>
        <v>585224953.16170001</v>
      </c>
    </row>
    <row r="26" spans="1:23" x14ac:dyDescent="0.3">
      <c r="A26" t="s">
        <v>171</v>
      </c>
      <c r="B26"/>
      <c r="C26" s="66">
        <v>428</v>
      </c>
      <c r="D26" s="66">
        <v>67</v>
      </c>
      <c r="E26" s="66">
        <v>44</v>
      </c>
      <c r="F26" s="66">
        <v>66</v>
      </c>
      <c r="G26" s="66">
        <v>57</v>
      </c>
      <c r="H26" s="66">
        <v>175</v>
      </c>
      <c r="I26" s="66">
        <v>136</v>
      </c>
      <c r="J26" s="66">
        <v>79</v>
      </c>
      <c r="K26" s="66">
        <v>1052</v>
      </c>
    </row>
    <row r="27" spans="1:23" ht="15" x14ac:dyDescent="0.25">
      <c r="A27" t="s">
        <v>611</v>
      </c>
      <c r="B27"/>
      <c r="C27" s="66">
        <v>-19244941.593800001</v>
      </c>
      <c r="D27" s="66">
        <v>18121499.112400003</v>
      </c>
      <c r="E27" s="66">
        <v>-4281187.3497000001</v>
      </c>
      <c r="F27" s="66">
        <v>-6584667.8600000013</v>
      </c>
      <c r="G27" s="66">
        <v>-4632286.7214999991</v>
      </c>
      <c r="H27" s="66">
        <v>30546947.465899996</v>
      </c>
      <c r="I27" s="66">
        <v>169060587.21810001</v>
      </c>
      <c r="J27" s="66">
        <v>402239002.89030004</v>
      </c>
      <c r="K27" s="66">
        <v>585224953.16170001</v>
      </c>
    </row>
    <row r="28" spans="1:23" x14ac:dyDescent="0.3">
      <c r="A28" t="s">
        <v>612</v>
      </c>
      <c r="B28"/>
      <c r="C28" s="66">
        <v>0</v>
      </c>
      <c r="D28" s="66">
        <v>-518062183.19300002</v>
      </c>
      <c r="E28" s="66">
        <v>-2185387.7316000001</v>
      </c>
      <c r="F28" s="66">
        <v>884818.17989999999</v>
      </c>
      <c r="G28" s="66">
        <v>6270498.4891000008</v>
      </c>
      <c r="H28" s="66">
        <v>87472368.533700004</v>
      </c>
      <c r="I28" s="66">
        <v>322725549.40319997</v>
      </c>
      <c r="J28" s="66">
        <v>1278781350.0582001</v>
      </c>
      <c r="K28" s="66">
        <v>1175887013.7395</v>
      </c>
      <c r="N28" s="524" t="s">
        <v>613</v>
      </c>
      <c r="O28" s="524"/>
      <c r="P28" s="524"/>
      <c r="Q28" s="524"/>
      <c r="R28" s="524"/>
      <c r="S28" s="524"/>
      <c r="T28" s="524"/>
      <c r="U28" s="524"/>
      <c r="V28" s="524"/>
      <c r="W28" s="524"/>
    </row>
    <row r="29" spans="1:23" x14ac:dyDescent="0.3">
      <c r="N29" s="525" t="s">
        <v>590</v>
      </c>
      <c r="O29" s="526" t="s">
        <v>591</v>
      </c>
      <c r="P29" s="526"/>
      <c r="Q29" s="526"/>
      <c r="R29" s="526"/>
      <c r="S29" s="526"/>
      <c r="T29" s="526"/>
      <c r="U29" s="526"/>
      <c r="V29" s="526"/>
      <c r="W29" s="526"/>
    </row>
    <row r="30" spans="1:23" x14ac:dyDescent="0.3">
      <c r="N30" s="525"/>
      <c r="O30" s="316" t="s">
        <v>115</v>
      </c>
      <c r="P30" s="427" t="s">
        <v>302</v>
      </c>
      <c r="Q30" s="427" t="s">
        <v>704</v>
      </c>
      <c r="R30" s="427" t="s">
        <v>600</v>
      </c>
      <c r="S30" s="427" t="s">
        <v>705</v>
      </c>
      <c r="T30" s="427" t="s">
        <v>706</v>
      </c>
      <c r="U30" s="427" t="s">
        <v>707</v>
      </c>
      <c r="V30" s="427" t="s">
        <v>679</v>
      </c>
      <c r="W30" s="316" t="s">
        <v>168</v>
      </c>
    </row>
    <row r="31" spans="1:23" ht="15" x14ac:dyDescent="0.25">
      <c r="N31" s="425" t="s">
        <v>601</v>
      </c>
      <c r="O31" s="325">
        <f>C19</f>
        <v>0</v>
      </c>
      <c r="P31" s="404">
        <f t="shared" ref="P31:W31" si="6">D19</f>
        <v>-58174207.632100001</v>
      </c>
      <c r="Q31" s="404">
        <f t="shared" si="6"/>
        <v>-255312.64120000001</v>
      </c>
      <c r="R31" s="325">
        <f t="shared" si="6"/>
        <v>18354.866399999999</v>
      </c>
      <c r="S31" s="325">
        <f t="shared" si="6"/>
        <v>781114.15209999995</v>
      </c>
      <c r="T31" s="325">
        <f t="shared" si="6"/>
        <v>10561671.2706</v>
      </c>
      <c r="U31" s="325">
        <f t="shared" si="6"/>
        <v>85140278.778899997</v>
      </c>
      <c r="V31" s="325">
        <f t="shared" si="6"/>
        <v>382531923.18339998</v>
      </c>
      <c r="W31" s="325">
        <f t="shared" si="6"/>
        <v>420603821.97809994</v>
      </c>
    </row>
    <row r="32" spans="1:23" ht="15" x14ac:dyDescent="0.25">
      <c r="N32" s="426" t="s">
        <v>700</v>
      </c>
      <c r="O32" s="327">
        <f t="shared" ref="O32:W37" si="7">C20</f>
        <v>0</v>
      </c>
      <c r="P32" s="405">
        <f t="shared" si="7"/>
        <v>-11259480.2732</v>
      </c>
      <c r="Q32" s="405">
        <f t="shared" si="7"/>
        <v>-764708.6925</v>
      </c>
      <c r="R32" s="327">
        <f t="shared" si="7"/>
        <v>279122.15610000002</v>
      </c>
      <c r="S32" s="327">
        <f t="shared" si="7"/>
        <v>1537525.5626000001</v>
      </c>
      <c r="T32" s="327">
        <f t="shared" si="7"/>
        <v>27660018.078899998</v>
      </c>
      <c r="U32" s="327">
        <f t="shared" si="7"/>
        <v>68735112.549799994</v>
      </c>
      <c r="V32" s="327">
        <f t="shared" si="7"/>
        <v>202118336.21250001</v>
      </c>
      <c r="W32" s="327">
        <f t="shared" si="7"/>
        <v>288305925.59420002</v>
      </c>
    </row>
    <row r="33" spans="14:23" ht="15" x14ac:dyDescent="0.25">
      <c r="N33" s="425" t="s">
        <v>701</v>
      </c>
      <c r="O33" s="325">
        <f t="shared" si="7"/>
        <v>0</v>
      </c>
      <c r="P33" s="404">
        <f t="shared" si="7"/>
        <v>-1124989</v>
      </c>
      <c r="Q33" s="404">
        <f t="shared" si="7"/>
        <v>-44585.687899999997</v>
      </c>
      <c r="R33" s="325">
        <f t="shared" si="7"/>
        <v>72821.879700000005</v>
      </c>
      <c r="S33" s="325">
        <f t="shared" si="7"/>
        <v>380615.77380000002</v>
      </c>
      <c r="T33" s="325">
        <f t="shared" si="7"/>
        <v>3367905.3717999998</v>
      </c>
      <c r="U33" s="325">
        <f t="shared" si="7"/>
        <v>1499798.1791999999</v>
      </c>
      <c r="V33" s="325">
        <f t="shared" si="7"/>
        <v>0</v>
      </c>
      <c r="W33" s="325">
        <f t="shared" si="7"/>
        <v>4151566.5165999997</v>
      </c>
    </row>
    <row r="34" spans="14:23" ht="15" x14ac:dyDescent="0.25">
      <c r="N34" s="426" t="s">
        <v>702</v>
      </c>
      <c r="O34" s="327">
        <f t="shared" si="7"/>
        <v>0</v>
      </c>
      <c r="P34" s="405">
        <f t="shared" si="7"/>
        <v>0</v>
      </c>
      <c r="Q34" s="405">
        <f t="shared" si="7"/>
        <v>-199745.4093</v>
      </c>
      <c r="R34" s="327">
        <f t="shared" si="7"/>
        <v>63947.883900000001</v>
      </c>
      <c r="S34" s="327">
        <f t="shared" si="7"/>
        <v>795216.53639999998</v>
      </c>
      <c r="T34" s="327">
        <f t="shared" si="7"/>
        <v>4139939.9101</v>
      </c>
      <c r="U34" s="327">
        <f t="shared" si="7"/>
        <v>5415659.8903999999</v>
      </c>
      <c r="V34" s="327">
        <f t="shared" si="7"/>
        <v>16804333.281100001</v>
      </c>
      <c r="W34" s="327">
        <f t="shared" si="7"/>
        <v>27019352.092600003</v>
      </c>
    </row>
    <row r="35" spans="14:23" ht="15" x14ac:dyDescent="0.25">
      <c r="N35" s="425" t="s">
        <v>600</v>
      </c>
      <c r="O35" s="325">
        <f t="shared" si="7"/>
        <v>0</v>
      </c>
      <c r="P35" s="404">
        <f t="shared" si="7"/>
        <v>-59099745.334899999</v>
      </c>
      <c r="Q35" s="404">
        <f t="shared" si="7"/>
        <v>-714977.56779999996</v>
      </c>
      <c r="R35" s="325">
        <f t="shared" si="7"/>
        <v>414315.78499999997</v>
      </c>
      <c r="S35" s="325">
        <f t="shared" si="7"/>
        <v>1094005.8695</v>
      </c>
      <c r="T35" s="325">
        <f t="shared" si="7"/>
        <v>13930710.8188</v>
      </c>
      <c r="U35" s="325">
        <f t="shared" si="7"/>
        <v>32817257.109000001</v>
      </c>
      <c r="V35" s="325">
        <f t="shared" si="7"/>
        <v>112459745.22229999</v>
      </c>
      <c r="W35" s="325">
        <f t="shared" si="7"/>
        <v>100901311.90189999</v>
      </c>
    </row>
    <row r="36" spans="14:23" x14ac:dyDescent="0.3">
      <c r="N36" s="426" t="s">
        <v>703</v>
      </c>
      <c r="O36" s="327">
        <f t="shared" si="7"/>
        <v>0</v>
      </c>
      <c r="P36" s="405">
        <f t="shared" si="7"/>
        <v>-30139166.426899999</v>
      </c>
      <c r="Q36" s="405">
        <f t="shared" si="7"/>
        <v>-206057.7329</v>
      </c>
      <c r="R36" s="327">
        <f t="shared" si="7"/>
        <v>27489.983499999998</v>
      </c>
      <c r="S36" s="327">
        <f t="shared" si="7"/>
        <v>1549378.199</v>
      </c>
      <c r="T36" s="327">
        <f t="shared" si="7"/>
        <v>16014762.331700001</v>
      </c>
      <c r="U36" s="327">
        <f t="shared" si="7"/>
        <v>36445664.854500003</v>
      </c>
      <c r="V36" s="327">
        <f t="shared" si="7"/>
        <v>119302871.39120001</v>
      </c>
      <c r="W36" s="327">
        <f t="shared" si="7"/>
        <v>142994942.60010001</v>
      </c>
    </row>
    <row r="37" spans="14:23" x14ac:dyDescent="0.3">
      <c r="N37" s="425" t="s">
        <v>608</v>
      </c>
      <c r="O37" s="325">
        <f t="shared" si="7"/>
        <v>0</v>
      </c>
      <c r="P37" s="404">
        <f t="shared" si="7"/>
        <v>-358264594.52590001</v>
      </c>
      <c r="Q37" s="404">
        <f t="shared" si="7"/>
        <v>0</v>
      </c>
      <c r="R37" s="325">
        <f t="shared" si="7"/>
        <v>8765.6252999999997</v>
      </c>
      <c r="S37" s="325">
        <f t="shared" si="7"/>
        <v>132642.39569999999</v>
      </c>
      <c r="T37" s="325">
        <f t="shared" si="7"/>
        <v>11797360.751800001</v>
      </c>
      <c r="U37" s="325">
        <f t="shared" si="7"/>
        <v>92671778.0414</v>
      </c>
      <c r="V37" s="325">
        <f t="shared" si="7"/>
        <v>445564140.76770002</v>
      </c>
      <c r="W37" s="325">
        <f t="shared" si="7"/>
        <v>191910093.05599999</v>
      </c>
    </row>
    <row r="38" spans="14:23" x14ac:dyDescent="0.3">
      <c r="N38" s="322" t="s">
        <v>168</v>
      </c>
      <c r="O38" s="328">
        <f>SUM(O31:O37)</f>
        <v>0</v>
      </c>
      <c r="P38" s="406">
        <f t="shared" ref="P38:W38" si="8">SUM(P31:P37)</f>
        <v>-518062183.19300002</v>
      </c>
      <c r="Q38" s="406">
        <f t="shared" si="8"/>
        <v>-2185387.7316000001</v>
      </c>
      <c r="R38" s="328">
        <f t="shared" si="8"/>
        <v>884818.17989999999</v>
      </c>
      <c r="S38" s="328">
        <f t="shared" si="8"/>
        <v>6270498.4891000008</v>
      </c>
      <c r="T38" s="328">
        <f t="shared" si="8"/>
        <v>87472368.533700004</v>
      </c>
      <c r="U38" s="328">
        <f t="shared" si="8"/>
        <v>322725549.40319997</v>
      </c>
      <c r="V38" s="328">
        <f t="shared" si="8"/>
        <v>1278781350.0582001</v>
      </c>
      <c r="W38" s="328">
        <f t="shared" si="8"/>
        <v>1175887013.7395</v>
      </c>
    </row>
    <row r="46" spans="14:23" x14ac:dyDescent="0.3">
      <c r="N46" s="527"/>
      <c r="O46" s="528"/>
      <c r="P46" s="528"/>
      <c r="Q46" s="528"/>
      <c r="R46" s="528"/>
      <c r="S46" s="528"/>
      <c r="T46" s="528"/>
      <c r="U46" s="528"/>
      <c r="V46" s="528"/>
      <c r="W46" s="529"/>
    </row>
    <row r="47" spans="14:23" x14ac:dyDescent="0.3">
      <c r="N47" s="530"/>
      <c r="O47" s="532"/>
      <c r="P47" s="533"/>
      <c r="Q47" s="533"/>
      <c r="R47" s="533"/>
      <c r="S47" s="533"/>
      <c r="T47" s="533"/>
      <c r="U47" s="533"/>
      <c r="V47" s="533"/>
      <c r="W47" s="534"/>
    </row>
    <row r="48" spans="14:23" x14ac:dyDescent="0.3">
      <c r="N48" s="531"/>
      <c r="O48" s="316"/>
      <c r="P48" s="427"/>
      <c r="Q48" s="427"/>
      <c r="R48" s="427"/>
      <c r="S48" s="427"/>
      <c r="T48" s="427"/>
      <c r="U48" s="427"/>
      <c r="V48" s="427"/>
      <c r="W48" s="316"/>
    </row>
    <row r="49" spans="14:23" x14ac:dyDescent="0.3">
      <c r="N49" s="425"/>
      <c r="O49" s="404"/>
      <c r="P49" s="404"/>
      <c r="Q49" s="404"/>
      <c r="R49" s="404"/>
      <c r="S49" s="404"/>
      <c r="T49" s="404"/>
      <c r="U49" s="404"/>
      <c r="V49" s="404"/>
      <c r="W49" s="404"/>
    </row>
    <row r="50" spans="14:23" x14ac:dyDescent="0.3">
      <c r="N50" s="426"/>
      <c r="O50" s="405"/>
      <c r="P50" s="405"/>
      <c r="Q50" s="405"/>
      <c r="R50" s="405"/>
      <c r="S50" s="405"/>
      <c r="T50" s="405"/>
      <c r="U50" s="405"/>
      <c r="V50" s="405"/>
      <c r="W50" s="405"/>
    </row>
    <row r="51" spans="14:23" x14ac:dyDescent="0.3">
      <c r="N51" s="425"/>
      <c r="O51" s="404"/>
      <c r="P51" s="404"/>
      <c r="Q51" s="404"/>
      <c r="R51" s="404"/>
      <c r="S51" s="404"/>
      <c r="T51" s="404"/>
      <c r="U51" s="404"/>
      <c r="V51" s="404"/>
      <c r="W51" s="404"/>
    </row>
    <row r="52" spans="14:23" x14ac:dyDescent="0.3">
      <c r="N52" s="426"/>
      <c r="O52" s="405"/>
      <c r="P52" s="405"/>
      <c r="Q52" s="405"/>
      <c r="R52" s="405"/>
      <c r="S52" s="405"/>
      <c r="T52" s="405"/>
      <c r="U52" s="405"/>
      <c r="V52" s="405"/>
      <c r="W52" s="405"/>
    </row>
    <row r="53" spans="14:23" x14ac:dyDescent="0.3">
      <c r="N53" s="425"/>
      <c r="O53" s="325"/>
      <c r="P53" s="325"/>
      <c r="Q53" s="325"/>
      <c r="R53" s="325"/>
      <c r="S53" s="325"/>
      <c r="T53" s="325"/>
      <c r="U53" s="325"/>
      <c r="V53" s="325"/>
      <c r="W53" s="325"/>
    </row>
    <row r="54" spans="14:23" x14ac:dyDescent="0.3">
      <c r="N54" s="426"/>
      <c r="O54" s="327"/>
      <c r="P54" s="327"/>
      <c r="Q54" s="327"/>
      <c r="R54" s="327"/>
      <c r="S54" s="327"/>
      <c r="T54" s="327"/>
      <c r="U54" s="327"/>
      <c r="V54" s="327"/>
      <c r="W54" s="327"/>
    </row>
    <row r="55" spans="14:23" x14ac:dyDescent="0.3">
      <c r="N55" s="425"/>
      <c r="O55" s="325"/>
      <c r="P55" s="325"/>
      <c r="Q55" s="325"/>
      <c r="R55" s="325"/>
      <c r="S55" s="325"/>
      <c r="T55" s="325"/>
      <c r="U55" s="325"/>
      <c r="V55" s="325"/>
      <c r="W55" s="325"/>
    </row>
    <row r="56" spans="14:23" x14ac:dyDescent="0.3">
      <c r="N56" s="322"/>
      <c r="O56" s="406"/>
      <c r="P56" s="328"/>
      <c r="Q56" s="406"/>
      <c r="R56" s="406"/>
      <c r="S56" s="406"/>
      <c r="T56" s="328"/>
      <c r="U56" s="328"/>
      <c r="V56" s="328"/>
      <c r="W56" s="328"/>
    </row>
  </sheetData>
  <mergeCells count="12">
    <mergeCell ref="N46:W46"/>
    <mergeCell ref="N47:N48"/>
    <mergeCell ref="O47:W47"/>
    <mergeCell ref="N28:W28"/>
    <mergeCell ref="N29:N30"/>
    <mergeCell ref="O29:W29"/>
    <mergeCell ref="N2:W2"/>
    <mergeCell ref="N3:N4"/>
    <mergeCell ref="O3:W3"/>
    <mergeCell ref="N15:W15"/>
    <mergeCell ref="N16:N17"/>
    <mergeCell ref="O16:W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332"/>
  <sheetViews>
    <sheetView zoomScale="32" zoomScaleNormal="32" workbookViewId="0">
      <selection activeCell="AB1" sqref="AB1"/>
    </sheetView>
  </sheetViews>
  <sheetFormatPr defaultRowHeight="14.4" x14ac:dyDescent="0.3"/>
  <cols>
    <col min="1" max="1" width="28.109375" customWidth="1"/>
    <col min="2" max="2" width="32.5546875" bestFit="1" customWidth="1"/>
    <col min="3" max="4" width="13.88671875" bestFit="1" customWidth="1"/>
    <col min="5" max="5" width="14" bestFit="1" customWidth="1"/>
    <col min="6" max="6" width="12.6640625" bestFit="1" customWidth="1"/>
    <col min="7" max="7" width="14.109375" bestFit="1" customWidth="1"/>
    <col min="8" max="8" width="15.6640625" bestFit="1" customWidth="1"/>
    <col min="9" max="9" width="15.33203125" bestFit="1" customWidth="1"/>
    <col min="10" max="10" width="14.88671875" bestFit="1" customWidth="1"/>
    <col min="12" max="12" width="41" bestFit="1" customWidth="1"/>
    <col min="13" max="20" width="14.6640625" customWidth="1"/>
    <col min="22" max="22" width="55" bestFit="1" customWidth="1"/>
    <col min="23" max="30" width="12.33203125" style="173" customWidth="1"/>
  </cols>
  <sheetData>
    <row r="3" spans="1:30" x14ac:dyDescent="0.3">
      <c r="A3" s="535" t="s">
        <v>545</v>
      </c>
      <c r="B3" s="380" t="s">
        <v>70</v>
      </c>
      <c r="C3" s="64">
        <v>1</v>
      </c>
      <c r="H3" s="64"/>
      <c r="V3" s="381"/>
      <c r="W3" s="382"/>
      <c r="X3" s="382"/>
      <c r="Y3" s="382"/>
      <c r="Z3" s="382"/>
      <c r="AA3" s="382"/>
      <c r="AB3" s="382"/>
      <c r="AC3" s="382"/>
      <c r="AD3" s="382"/>
    </row>
    <row r="4" spans="1:30" ht="32.25" customHeight="1" x14ac:dyDescent="0.3">
      <c r="A4" s="535"/>
      <c r="B4" s="380" t="s">
        <v>71</v>
      </c>
      <c r="C4" t="s">
        <v>69</v>
      </c>
      <c r="H4" s="64"/>
      <c r="V4" s="335" t="s">
        <v>390</v>
      </c>
      <c r="W4" s="383" t="s">
        <v>546</v>
      </c>
      <c r="X4" s="383" t="s">
        <v>547</v>
      </c>
      <c r="Y4" s="383" t="s">
        <v>548</v>
      </c>
      <c r="Z4" s="383" t="s">
        <v>549</v>
      </c>
      <c r="AA4" s="383" t="s">
        <v>550</v>
      </c>
      <c r="AB4" s="383" t="s">
        <v>209</v>
      </c>
      <c r="AC4" s="383" t="s">
        <v>210</v>
      </c>
      <c r="AD4" s="383" t="s">
        <v>168</v>
      </c>
    </row>
    <row r="5" spans="1:30" ht="15.6" x14ac:dyDescent="0.3">
      <c r="A5" s="535"/>
      <c r="B5" s="380" t="s">
        <v>72</v>
      </c>
      <c r="C5" t="s">
        <v>283</v>
      </c>
      <c r="H5" s="64"/>
      <c r="V5" s="384" t="str">
        <f>L8</f>
        <v>Number of companies</v>
      </c>
      <c r="W5" s="385">
        <f t="shared" ref="W5:AD5" si="0">M8</f>
        <v>1098832</v>
      </c>
      <c r="X5" s="385">
        <f t="shared" si="0"/>
        <v>171812</v>
      </c>
      <c r="Y5" s="385">
        <f t="shared" si="0"/>
        <v>10484</v>
      </c>
      <c r="Z5" s="385">
        <f t="shared" si="0"/>
        <v>1052</v>
      </c>
      <c r="AA5" s="385">
        <f t="shared" si="0"/>
        <v>113728</v>
      </c>
      <c r="AB5" s="385">
        <f t="shared" si="0"/>
        <v>56863</v>
      </c>
      <c r="AC5" s="385">
        <f t="shared" si="0"/>
        <v>44084</v>
      </c>
      <c r="AD5" s="385">
        <f t="shared" si="0"/>
        <v>1496855</v>
      </c>
    </row>
    <row r="6" spans="1:30" ht="15.6" x14ac:dyDescent="0.3">
      <c r="A6" s="535"/>
      <c r="B6" s="380" t="s">
        <v>79</v>
      </c>
      <c r="C6" s="64">
        <v>0</v>
      </c>
      <c r="V6" s="386"/>
      <c r="W6" s="387"/>
      <c r="X6" s="387"/>
      <c r="Y6" s="387"/>
      <c r="Z6" s="387"/>
      <c r="AA6" s="387"/>
      <c r="AB6" s="387"/>
      <c r="AC6" s="387"/>
      <c r="AD6" s="387"/>
    </row>
    <row r="7" spans="1:30" ht="15.6" x14ac:dyDescent="0.3">
      <c r="A7" s="535"/>
      <c r="B7" s="380" t="s">
        <v>88</v>
      </c>
      <c r="C7" t="s">
        <v>89</v>
      </c>
      <c r="M7" s="173" t="str">
        <f t="shared" ref="M7:S7" si="1">MID(C10,3,99)</f>
        <v>indep 1-4</v>
      </c>
      <c r="N7" s="173" t="str">
        <f t="shared" si="1"/>
        <v>indep 5-49</v>
      </c>
      <c r="O7" s="173" t="str">
        <f t="shared" si="1"/>
        <v>indep 50-249</v>
      </c>
      <c r="P7" s="173" t="str">
        <f t="shared" si="1"/>
        <v>indep 250+</v>
      </c>
      <c r="Q7" s="173" t="str">
        <f t="shared" si="1"/>
        <v>group simple</v>
      </c>
      <c r="R7" s="173" t="str">
        <f t="shared" si="1"/>
        <v>group medium</v>
      </c>
      <c r="S7" s="173" t="str">
        <f t="shared" si="1"/>
        <v>group complex</v>
      </c>
      <c r="T7" s="173" t="s">
        <v>168</v>
      </c>
      <c r="V7" s="301" t="str">
        <f>L24</f>
        <v>Total amount of Cash (2012) M£</v>
      </c>
      <c r="W7" s="388">
        <f t="shared" ref="W7:AD9" si="2">M24</f>
        <v>33189860689.805271</v>
      </c>
      <c r="X7" s="388">
        <f t="shared" si="2"/>
        <v>19392605158.996204</v>
      </c>
      <c r="Y7" s="388">
        <f t="shared" si="2"/>
        <v>6585529998.2990074</v>
      </c>
      <c r="Z7" s="388">
        <f t="shared" si="2"/>
        <v>1823624368.9919009</v>
      </c>
      <c r="AA7" s="388">
        <f t="shared" si="2"/>
        <v>22730674994.011868</v>
      </c>
      <c r="AB7" s="388">
        <f t="shared" si="2"/>
        <v>18662199334.924759</v>
      </c>
      <c r="AC7" s="388">
        <f t="shared" si="2"/>
        <v>107715965237.73207</v>
      </c>
      <c r="AD7" s="388">
        <f t="shared" si="2"/>
        <v>210100459782.76108</v>
      </c>
    </row>
    <row r="8" spans="1:30" ht="15.6" x14ac:dyDescent="0.3">
      <c r="A8" s="535"/>
      <c r="L8" t="s">
        <v>379</v>
      </c>
      <c r="M8" s="389">
        <f t="shared" ref="M8:T8" si="3">C11</f>
        <v>1098832</v>
      </c>
      <c r="N8" s="389">
        <f t="shared" si="3"/>
        <v>171812</v>
      </c>
      <c r="O8" s="389">
        <f t="shared" si="3"/>
        <v>10484</v>
      </c>
      <c r="P8" s="389">
        <f t="shared" si="3"/>
        <v>1052</v>
      </c>
      <c r="Q8" s="389">
        <f t="shared" si="3"/>
        <v>113728</v>
      </c>
      <c r="R8" s="389">
        <f t="shared" si="3"/>
        <v>56863</v>
      </c>
      <c r="S8" s="389">
        <f t="shared" si="3"/>
        <v>44084</v>
      </c>
      <c r="T8" s="389">
        <f t="shared" si="3"/>
        <v>1496855</v>
      </c>
      <c r="V8" s="301" t="str">
        <f>L25</f>
        <v>Average cash (2012) £</v>
      </c>
      <c r="W8" s="390">
        <f t="shared" si="2"/>
        <v>30239.071604495402</v>
      </c>
      <c r="X8" s="390">
        <f t="shared" si="2"/>
        <v>112957.85856824444</v>
      </c>
      <c r="Y8" s="390">
        <f t="shared" si="2"/>
        <v>628690.21463475015</v>
      </c>
      <c r="Z8" s="390">
        <f t="shared" si="2"/>
        <v>1733483.2404865979</v>
      </c>
      <c r="AA8" s="390">
        <f t="shared" si="2"/>
        <v>199974.26711134062</v>
      </c>
      <c r="AB8" s="390">
        <f t="shared" si="2"/>
        <v>328426.85769714304</v>
      </c>
      <c r="AC8" s="390">
        <f t="shared" si="2"/>
        <v>2447589.4757375098</v>
      </c>
      <c r="AD8" s="390">
        <f t="shared" si="2"/>
        <v>140508.26280589309</v>
      </c>
    </row>
    <row r="9" spans="1:30" ht="15.6" x14ac:dyDescent="0.3">
      <c r="A9" s="535"/>
      <c r="C9" t="s">
        <v>182</v>
      </c>
      <c r="V9" s="301" t="str">
        <f>L26</f>
        <v>Average cash (2008)</v>
      </c>
      <c r="W9" s="390">
        <f t="shared" si="2"/>
        <v>30623.911468467792</v>
      </c>
      <c r="X9" s="390">
        <f t="shared" si="2"/>
        <v>106190.03338522636</v>
      </c>
      <c r="Y9" s="390">
        <f t="shared" si="2"/>
        <v>399593.19232520257</v>
      </c>
      <c r="Z9" s="390">
        <f t="shared" si="2"/>
        <v>957488.91148603358</v>
      </c>
      <c r="AA9" s="390">
        <f t="shared" si="2"/>
        <v>225674.02146178682</v>
      </c>
      <c r="AB9" s="390">
        <f t="shared" si="2"/>
        <v>331221.51891193417</v>
      </c>
      <c r="AC9" s="390">
        <f t="shared" si="2"/>
        <v>2352659.8407183927</v>
      </c>
      <c r="AD9" s="390">
        <f t="shared" si="2"/>
        <v>158724.98715389008</v>
      </c>
    </row>
    <row r="10" spans="1:30" ht="15.6" x14ac:dyDescent="0.3">
      <c r="A10" s="535"/>
      <c r="B10" t="s">
        <v>101</v>
      </c>
      <c r="C10" t="s">
        <v>276</v>
      </c>
      <c r="D10" t="s">
        <v>185</v>
      </c>
      <c r="E10" t="s">
        <v>186</v>
      </c>
      <c r="F10" t="s">
        <v>187</v>
      </c>
      <c r="G10" t="s">
        <v>143</v>
      </c>
      <c r="H10" t="s">
        <v>153</v>
      </c>
      <c r="I10" t="s">
        <v>161</v>
      </c>
      <c r="J10" t="s">
        <v>136</v>
      </c>
      <c r="V10" s="301" t="str">
        <f t="shared" ref="V10:AD10" si="4">L28</f>
        <v>% change in average cash (2008-2013)</v>
      </c>
      <c r="W10" s="391">
        <f t="shared" si="4"/>
        <v>-3.9246126823356403E-2</v>
      </c>
      <c r="X10" s="391">
        <f t="shared" si="4"/>
        <v>3.3827713343323546E-2</v>
      </c>
      <c r="Y10" s="391">
        <f t="shared" si="4"/>
        <v>0.21063812665122736</v>
      </c>
      <c r="Z10" s="391">
        <f t="shared" si="4"/>
        <v>0.83830967884796825</v>
      </c>
      <c r="AA10" s="391">
        <f t="shared" si="4"/>
        <v>1.762186841744905E-2</v>
      </c>
      <c r="AB10" s="391">
        <f t="shared" si="4"/>
        <v>6.3602434727404525E-2</v>
      </c>
      <c r="AC10" s="391">
        <f t="shared" si="4"/>
        <v>0.14384234681744351</v>
      </c>
      <c r="AD10" s="391">
        <f t="shared" si="4"/>
        <v>-9.5032428482547893E-2</v>
      </c>
    </row>
    <row r="11" spans="1:30" ht="15.6" x14ac:dyDescent="0.3">
      <c r="A11" s="535"/>
      <c r="B11" t="s">
        <v>167</v>
      </c>
      <c r="C11" s="392">
        <v>1098832</v>
      </c>
      <c r="D11" s="392">
        <v>171812</v>
      </c>
      <c r="E11" s="392">
        <v>10484</v>
      </c>
      <c r="F11" s="392">
        <v>1052</v>
      </c>
      <c r="G11" s="392">
        <v>113728</v>
      </c>
      <c r="H11" s="392">
        <v>56863</v>
      </c>
      <c r="I11" s="392">
        <v>44084</v>
      </c>
      <c r="J11" s="392">
        <v>1496855</v>
      </c>
      <c r="V11" s="386"/>
      <c r="W11" s="387"/>
      <c r="X11" s="387"/>
      <c r="Y11" s="387"/>
      <c r="Z11" s="387"/>
      <c r="AA11" s="387"/>
      <c r="AB11" s="387"/>
      <c r="AC11" s="387"/>
      <c r="AD11" s="387"/>
    </row>
    <row r="12" spans="1:30" ht="15.6" x14ac:dyDescent="0.3">
      <c r="A12" s="535"/>
      <c r="B12" t="s">
        <v>111</v>
      </c>
      <c r="C12" s="76">
        <v>33189860689.805271</v>
      </c>
      <c r="D12" s="76">
        <v>19392786808.596207</v>
      </c>
      <c r="E12" s="76">
        <v>6585529998.2990074</v>
      </c>
      <c r="F12" s="76">
        <v>1823624368.9919009</v>
      </c>
      <c r="G12" s="76">
        <v>22739256165.496162</v>
      </c>
      <c r="H12" s="76">
        <v>18762400066.757267</v>
      </c>
      <c r="I12" s="76">
        <v>118160428492.02042</v>
      </c>
      <c r="J12" s="76">
        <v>220653886589.96622</v>
      </c>
      <c r="V12" s="299" t="str">
        <f>L90</f>
        <v>Total amount of Investment (2012) M£</v>
      </c>
      <c r="W12" s="393">
        <f t="shared" ref="W12:AD14" si="5">M90</f>
        <v>-3832107585.9431834</v>
      </c>
      <c r="X12" s="393">
        <f t="shared" si="5"/>
        <v>-396434347.62469757</v>
      </c>
      <c r="Y12" s="393">
        <f t="shared" si="5"/>
        <v>621062213.87701249</v>
      </c>
      <c r="Z12" s="393">
        <f t="shared" si="5"/>
        <v>585224953.16170132</v>
      </c>
      <c r="AA12" s="393">
        <f t="shared" si="5"/>
        <v>-3580391970.5629668</v>
      </c>
      <c r="AB12" s="393">
        <f t="shared" si="5"/>
        <v>-7127776525.3978739</v>
      </c>
      <c r="AC12" s="393">
        <f t="shared" si="5"/>
        <v>-27926880193.596085</v>
      </c>
      <c r="AD12" s="393">
        <f t="shared" si="5"/>
        <v>-41657303456.08609</v>
      </c>
    </row>
    <row r="13" spans="1:30" ht="15.6" x14ac:dyDescent="0.3">
      <c r="A13" s="535"/>
      <c r="B13" t="s">
        <v>110</v>
      </c>
      <c r="C13" s="76">
        <v>1097582</v>
      </c>
      <c r="D13" s="76">
        <v>171681</v>
      </c>
      <c r="E13" s="76">
        <v>10475</v>
      </c>
      <c r="F13" s="76">
        <v>1052</v>
      </c>
      <c r="G13" s="76">
        <v>113669</v>
      </c>
      <c r="H13" s="76">
        <v>56828</v>
      </c>
      <c r="I13" s="76">
        <v>44048</v>
      </c>
      <c r="J13" s="76">
        <v>1495335</v>
      </c>
      <c r="V13" s="299" t="str">
        <f>L91</f>
        <v>Average Investment (2012) £</v>
      </c>
      <c r="W13" s="385">
        <f t="shared" si="5"/>
        <v>-4105.5275068439787</v>
      </c>
      <c r="X13" s="385">
        <f t="shared" si="5"/>
        <v>-2470.5962671596062</v>
      </c>
      <c r="Y13" s="385">
        <f t="shared" si="5"/>
        <v>62007.010171426969</v>
      </c>
      <c r="Z13" s="385">
        <f t="shared" si="5"/>
        <v>589350.40600372746</v>
      </c>
      <c r="AA13" s="385">
        <f t="shared" si="5"/>
        <v>-32855.469842007878</v>
      </c>
      <c r="AB13" s="385">
        <f t="shared" si="5"/>
        <v>-133157.28904701889</v>
      </c>
      <c r="AC13" s="385">
        <f t="shared" si="5"/>
        <v>-652664.94177466363</v>
      </c>
      <c r="AD13" s="385">
        <f t="shared" si="5"/>
        <v>-31795.48778327453</v>
      </c>
    </row>
    <row r="14" spans="1:30" ht="15.6" x14ac:dyDescent="0.3">
      <c r="A14" s="535"/>
      <c r="C14" s="76"/>
      <c r="D14" s="76"/>
      <c r="E14" s="76"/>
      <c r="F14" s="76"/>
      <c r="G14" s="76"/>
      <c r="H14" s="76"/>
      <c r="I14" s="76"/>
      <c r="J14" s="76"/>
      <c r="U14" s="76"/>
      <c r="V14" s="299" t="str">
        <f>L92</f>
        <v>Average Investment (2008)</v>
      </c>
      <c r="W14" s="385">
        <f t="shared" si="5"/>
        <v>574.05971166263157</v>
      </c>
      <c r="X14" s="385">
        <f t="shared" si="5"/>
        <v>4334.3268557245483</v>
      </c>
      <c r="Y14" s="385">
        <f t="shared" si="5"/>
        <v>92658.401080652009</v>
      </c>
      <c r="Z14" s="385">
        <f t="shared" si="5"/>
        <v>486302.07605437102</v>
      </c>
      <c r="AA14" s="385">
        <f t="shared" si="5"/>
        <v>-20045.520217521935</v>
      </c>
      <c r="AB14" s="385">
        <f t="shared" si="5"/>
        <v>-161780.07069227047</v>
      </c>
      <c r="AC14" s="385">
        <f t="shared" si="5"/>
        <v>-1589075.6946760686</v>
      </c>
      <c r="AD14" s="385">
        <f t="shared" si="5"/>
        <v>-71033.764576542482</v>
      </c>
    </row>
    <row r="15" spans="1:30" ht="15.6" x14ac:dyDescent="0.3">
      <c r="A15" s="535"/>
      <c r="U15" s="76"/>
      <c r="V15" s="299" t="str">
        <f>L94</f>
        <v>% change in average Investment (2008-2013)</v>
      </c>
      <c r="W15" s="394">
        <f t="shared" ref="W15:AD15" si="6">M94</f>
        <v>-1.3992068003654508</v>
      </c>
      <c r="X15" s="394">
        <f t="shared" si="6"/>
        <v>0.40714941542137506</v>
      </c>
      <c r="Y15" s="394">
        <f t="shared" si="6"/>
        <v>-1.5971534131565837</v>
      </c>
      <c r="Z15" s="394">
        <f t="shared" si="6"/>
        <v>-0.56422210751776647</v>
      </c>
      <c r="AA15" s="394">
        <f t="shared" si="6"/>
        <v>0.22950602861658378</v>
      </c>
      <c r="AB15" s="394">
        <f t="shared" si="6"/>
        <v>0.10639153140217444</v>
      </c>
      <c r="AC15" s="394">
        <f t="shared" si="6"/>
        <v>0.48371795562440045</v>
      </c>
      <c r="AD15" s="394">
        <f t="shared" si="6"/>
        <v>0.54439930194864283</v>
      </c>
    </row>
    <row r="16" spans="1:30" ht="15.6" x14ac:dyDescent="0.3">
      <c r="A16" s="535"/>
      <c r="B16" s="380" t="s">
        <v>70</v>
      </c>
      <c r="C16" s="395">
        <v>1</v>
      </c>
      <c r="H16" s="64"/>
      <c r="V16" s="386"/>
      <c r="W16" s="387"/>
      <c r="X16" s="387"/>
      <c r="Y16" s="387"/>
      <c r="Z16" s="387"/>
      <c r="AA16" s="387"/>
      <c r="AB16" s="387"/>
      <c r="AC16" s="387"/>
      <c r="AD16" s="387"/>
    </row>
    <row r="17" spans="1:30" ht="15.6" x14ac:dyDescent="0.3">
      <c r="A17" s="535"/>
      <c r="B17" s="380" t="s">
        <v>71</v>
      </c>
      <c r="C17" s="380" t="s">
        <v>69</v>
      </c>
      <c r="H17" s="64"/>
      <c r="V17" s="301" t="str">
        <f>L164</f>
        <v>Total amount of liabilities (2012) (M£)</v>
      </c>
      <c r="W17" s="388">
        <f t="shared" ref="W17:AD19" si="7">M164</f>
        <v>179466751346.67813</v>
      </c>
      <c r="X17" s="388">
        <f t="shared" si="7"/>
        <v>72552776059.564728</v>
      </c>
      <c r="Y17" s="388">
        <f t="shared" si="7"/>
        <v>46992670507.449127</v>
      </c>
      <c r="Z17" s="388">
        <f t="shared" si="7"/>
        <v>14503723116.348497</v>
      </c>
      <c r="AA17" s="388">
        <f t="shared" si="7"/>
        <v>194706065763.39185</v>
      </c>
      <c r="AB17" s="388">
        <f t="shared" si="7"/>
        <v>333840145068.8194</v>
      </c>
      <c r="AC17" s="388">
        <f t="shared" si="7"/>
        <v>3635607234802.0044</v>
      </c>
      <c r="AD17" s="388">
        <f t="shared" si="7"/>
        <v>4477669366664.2559</v>
      </c>
    </row>
    <row r="18" spans="1:30" ht="15.6" x14ac:dyDescent="0.3">
      <c r="A18" s="535"/>
      <c r="B18" s="380" t="s">
        <v>72</v>
      </c>
      <c r="C18" s="395">
        <v>0</v>
      </c>
      <c r="H18" s="64"/>
      <c r="V18" s="301" t="str">
        <f>L165</f>
        <v>Average Total liabilities (2012) £</v>
      </c>
      <c r="W18" s="390">
        <f t="shared" si="7"/>
        <v>163325.01360233242</v>
      </c>
      <c r="X18" s="390">
        <f t="shared" si="7"/>
        <v>422282.48517012724</v>
      </c>
      <c r="Y18" s="390">
        <f t="shared" si="7"/>
        <v>4482322.6352011757</v>
      </c>
      <c r="Z18" s="390">
        <f t="shared" si="7"/>
        <v>13786809.045958648</v>
      </c>
      <c r="AA18" s="390">
        <f t="shared" si="7"/>
        <v>1712047.849353204</v>
      </c>
      <c r="AB18" s="390">
        <f t="shared" si="7"/>
        <v>5871471.8257557321</v>
      </c>
      <c r="AC18" s="390">
        <f t="shared" si="7"/>
        <v>82543018.158746839</v>
      </c>
      <c r="AD18" s="390">
        <f t="shared" si="7"/>
        <v>2991476.7793781678</v>
      </c>
    </row>
    <row r="19" spans="1:30" ht="15.6" x14ac:dyDescent="0.3">
      <c r="A19" s="535"/>
      <c r="B19" s="380" t="s">
        <v>79</v>
      </c>
      <c r="C19" s="395">
        <v>0</v>
      </c>
      <c r="V19" s="301" t="str">
        <f>L166</f>
        <v>Average Total liabilities (2008)</v>
      </c>
      <c r="W19" s="390">
        <f t="shared" si="7"/>
        <v>150391.11947164507</v>
      </c>
      <c r="X19" s="390">
        <f t="shared" si="7"/>
        <v>397583.01157581905</v>
      </c>
      <c r="Y19" s="390">
        <f t="shared" si="7"/>
        <v>2402968.2356944536</v>
      </c>
      <c r="Z19" s="390">
        <f t="shared" si="7"/>
        <v>8958328.95060548</v>
      </c>
      <c r="AA19" s="390">
        <f t="shared" si="7"/>
        <v>1918312.0483608285</v>
      </c>
      <c r="AB19" s="390">
        <f t="shared" si="7"/>
        <v>6431523.703129949</v>
      </c>
      <c r="AC19" s="390">
        <f t="shared" si="7"/>
        <v>79493080.743810222</v>
      </c>
      <c r="AD19" s="390">
        <f t="shared" si="7"/>
        <v>3505743.7355676237</v>
      </c>
    </row>
    <row r="20" spans="1:30" ht="15.6" x14ac:dyDescent="0.3">
      <c r="A20" s="535"/>
      <c r="B20" s="380" t="s">
        <v>88</v>
      </c>
      <c r="C20" s="380" t="s">
        <v>89</v>
      </c>
      <c r="V20" s="301" t="str">
        <f>L168</f>
        <v>% change in average Total liabilities (2008-2013)</v>
      </c>
      <c r="W20" s="391">
        <f t="shared" ref="W20:AD20" si="8">M168</f>
        <v>-0.11196905836612121</v>
      </c>
      <c r="X20" s="391">
        <f t="shared" si="8"/>
        <v>-8.9176023160699502E-2</v>
      </c>
      <c r="Y20" s="391">
        <f t="shared" si="8"/>
        <v>4.9896810142636742E-2</v>
      </c>
      <c r="Z20" s="391">
        <f t="shared" si="8"/>
        <v>0.24200376083108371</v>
      </c>
      <c r="AA20" s="391">
        <f t="shared" si="8"/>
        <v>5.9522742197920954E-2</v>
      </c>
      <c r="AB20" s="391">
        <f t="shared" si="8"/>
        <v>-0.20717260554058023</v>
      </c>
      <c r="AC20" s="391">
        <f t="shared" si="8"/>
        <v>3.4628639306931467E-3</v>
      </c>
      <c r="AD20" s="391">
        <f t="shared" si="8"/>
        <v>-0.22253711723231584</v>
      </c>
    </row>
    <row r="21" spans="1:30" ht="15.6" x14ac:dyDescent="0.3">
      <c r="A21" s="535"/>
      <c r="V21" s="386"/>
      <c r="W21" s="387"/>
      <c r="X21" s="387"/>
      <c r="Y21" s="387"/>
      <c r="Z21" s="387"/>
      <c r="AA21" s="387"/>
      <c r="AB21" s="387"/>
      <c r="AC21" s="387"/>
      <c r="AD21" s="387"/>
    </row>
    <row r="22" spans="1:30" ht="15.6" x14ac:dyDescent="0.3">
      <c r="A22" s="535"/>
      <c r="C22" t="s">
        <v>182</v>
      </c>
      <c r="V22" s="299" t="str">
        <f>L233</f>
        <v>Total amount of Cash minus liabilities (2012) (M£)</v>
      </c>
      <c r="W22" s="393">
        <f t="shared" ref="W22:AD24" si="9">M233</f>
        <v>-146276890656.87189</v>
      </c>
      <c r="X22" s="393">
        <f t="shared" si="9"/>
        <v>-53160170900.568314</v>
      </c>
      <c r="Y22" s="393">
        <f t="shared" si="9"/>
        <v>-40407140509.150017</v>
      </c>
      <c r="Z22" s="393">
        <f t="shared" si="9"/>
        <v>-12680098747.356585</v>
      </c>
      <c r="AA22" s="393">
        <f t="shared" si="9"/>
        <v>-171975390769.38034</v>
      </c>
      <c r="AB22" s="393">
        <f t="shared" si="9"/>
        <v>-315177945733.89392</v>
      </c>
      <c r="AC22" s="393">
        <f t="shared" si="9"/>
        <v>-3527891269564.2915</v>
      </c>
      <c r="AD22" s="393">
        <f t="shared" si="9"/>
        <v>-4267568906881.5127</v>
      </c>
    </row>
    <row r="23" spans="1:30" ht="15.6" x14ac:dyDescent="0.3">
      <c r="A23" s="535"/>
      <c r="B23" t="s">
        <v>101</v>
      </c>
      <c r="C23" t="s">
        <v>276</v>
      </c>
      <c r="D23" t="s">
        <v>185</v>
      </c>
      <c r="E23" t="s">
        <v>186</v>
      </c>
      <c r="F23" t="s">
        <v>187</v>
      </c>
      <c r="G23" t="s">
        <v>143</v>
      </c>
      <c r="H23" t="s">
        <v>153</v>
      </c>
      <c r="I23" t="s">
        <v>161</v>
      </c>
      <c r="J23" t="s">
        <v>136</v>
      </c>
      <c r="V23" s="299" t="str">
        <f>L234</f>
        <v>Average Total Cash minus liabilities (2012) £</v>
      </c>
      <c r="W23" s="385">
        <f t="shared" si="9"/>
        <v>-133120.34110480209</v>
      </c>
      <c r="X23" s="385">
        <f t="shared" si="9"/>
        <v>-309410.75309827842</v>
      </c>
      <c r="Y23" s="385">
        <f t="shared" si="9"/>
        <v>-3854172.1202928289</v>
      </c>
      <c r="Z23" s="385">
        <f t="shared" si="9"/>
        <v>-12053325.805472039</v>
      </c>
      <c r="AA23" s="385">
        <f t="shared" si="9"/>
        <v>-1512177.3261352216</v>
      </c>
      <c r="AB23" s="385">
        <f t="shared" si="9"/>
        <v>-5543247.1373226969</v>
      </c>
      <c r="AC23" s="385">
        <f t="shared" si="9"/>
        <v>-80097429.210223436</v>
      </c>
      <c r="AD23" s="385">
        <f t="shared" si="9"/>
        <v>-2851111.2018176755</v>
      </c>
    </row>
    <row r="24" spans="1:30" ht="15.6" x14ac:dyDescent="0.3">
      <c r="A24" s="535"/>
      <c r="B24" t="s">
        <v>167</v>
      </c>
      <c r="C24" s="76">
        <v>1098832</v>
      </c>
      <c r="D24" s="76">
        <v>171811</v>
      </c>
      <c r="E24" s="76">
        <v>10484</v>
      </c>
      <c r="F24" s="76">
        <v>1052</v>
      </c>
      <c r="G24" s="76">
        <v>113727</v>
      </c>
      <c r="H24" s="76">
        <v>56858</v>
      </c>
      <c r="I24" s="76">
        <v>44045</v>
      </c>
      <c r="J24" s="76">
        <v>1496809</v>
      </c>
      <c r="L24" t="s">
        <v>551</v>
      </c>
      <c r="M24" s="396">
        <f t="shared" ref="M24:T24" si="10">C25</f>
        <v>33189860689.805271</v>
      </c>
      <c r="N24" s="396">
        <f t="shared" si="10"/>
        <v>19392605158.996204</v>
      </c>
      <c r="O24" s="396">
        <f t="shared" si="10"/>
        <v>6585529998.2990074</v>
      </c>
      <c r="P24" s="396">
        <f t="shared" si="10"/>
        <v>1823624368.9919009</v>
      </c>
      <c r="Q24" s="396">
        <f t="shared" si="10"/>
        <v>22730674994.011868</v>
      </c>
      <c r="R24" s="396">
        <f t="shared" si="10"/>
        <v>18662199334.924759</v>
      </c>
      <c r="S24" s="396">
        <f t="shared" si="10"/>
        <v>107715965237.73207</v>
      </c>
      <c r="T24" s="396">
        <f t="shared" si="10"/>
        <v>210100459782.76108</v>
      </c>
      <c r="V24" s="299" t="str">
        <f>L235</f>
        <v>Average Total Cash minus liabilities (2008)</v>
      </c>
      <c r="W24" s="385">
        <f t="shared" si="9"/>
        <v>-119767.20800317488</v>
      </c>
      <c r="X24" s="385">
        <f t="shared" si="9"/>
        <v>-291392.97819058818</v>
      </c>
      <c r="Y24" s="385">
        <f t="shared" si="9"/>
        <v>-2003375.0433692543</v>
      </c>
      <c r="Z24" s="385">
        <f t="shared" si="9"/>
        <v>-8000840.0391194448</v>
      </c>
      <c r="AA24" s="385">
        <f t="shared" si="9"/>
        <v>-1692638.0268990579</v>
      </c>
      <c r="AB24" s="385">
        <f t="shared" si="9"/>
        <v>-6100302.1842179531</v>
      </c>
      <c r="AC24" s="385">
        <f t="shared" si="9"/>
        <v>-77140420.903091416</v>
      </c>
      <c r="AD24" s="385">
        <f t="shared" si="9"/>
        <v>-3347018.748413715</v>
      </c>
    </row>
    <row r="25" spans="1:30" ht="15.6" x14ac:dyDescent="0.3">
      <c r="A25" s="535"/>
      <c r="B25" t="s">
        <v>111</v>
      </c>
      <c r="C25" s="392">
        <v>33189860689.805271</v>
      </c>
      <c r="D25" s="392">
        <v>19392605158.996204</v>
      </c>
      <c r="E25" s="392">
        <v>6585529998.2990074</v>
      </c>
      <c r="F25" s="392">
        <v>1823624368.9919009</v>
      </c>
      <c r="G25" s="392">
        <v>22730674994.011868</v>
      </c>
      <c r="H25" s="392">
        <v>18662199334.924759</v>
      </c>
      <c r="I25" s="392">
        <v>107715965237.73207</v>
      </c>
      <c r="J25" s="392">
        <v>210100459782.76108</v>
      </c>
      <c r="L25" s="320" t="s">
        <v>552</v>
      </c>
      <c r="M25" s="389">
        <f t="shared" ref="M25:T25" si="11">C25/C26</f>
        <v>30239.071604495402</v>
      </c>
      <c r="N25" s="389">
        <f t="shared" si="11"/>
        <v>112957.85856824444</v>
      </c>
      <c r="O25" s="389">
        <f t="shared" si="11"/>
        <v>628690.21463475015</v>
      </c>
      <c r="P25" s="389">
        <f t="shared" si="11"/>
        <v>1733483.2404865979</v>
      </c>
      <c r="Q25" s="389">
        <f t="shared" si="11"/>
        <v>199974.26711134062</v>
      </c>
      <c r="R25" s="389">
        <f t="shared" si="11"/>
        <v>328426.85769714304</v>
      </c>
      <c r="S25" s="389">
        <f t="shared" si="11"/>
        <v>2447589.4757375098</v>
      </c>
      <c r="T25" s="389">
        <f t="shared" si="11"/>
        <v>140508.26280589309</v>
      </c>
      <c r="V25" s="299" t="str">
        <f>L237</f>
        <v>% change in average Total Cash minus liabilities (2008-2013)</v>
      </c>
      <c r="W25" s="394">
        <f t="shared" ref="W25:AD25" si="12">M237</f>
        <v>0.13056396973143608</v>
      </c>
      <c r="X25" s="394">
        <f t="shared" si="12"/>
        <v>0.13400129989513243</v>
      </c>
      <c r="Y25" s="394">
        <f t="shared" si="12"/>
        <v>-1.7835346656398316E-2</v>
      </c>
      <c r="Z25" s="394">
        <f t="shared" si="12"/>
        <v>-0.17064171615039814</v>
      </c>
      <c r="AA25" s="394">
        <f t="shared" si="12"/>
        <v>-6.5109251858289988E-2</v>
      </c>
      <c r="AB25" s="394">
        <f t="shared" si="12"/>
        <v>0.22187458544462296</v>
      </c>
      <c r="AC25" s="394">
        <f t="shared" si="12"/>
        <v>8.1848646876891225E-4</v>
      </c>
      <c r="AD25" s="394">
        <f t="shared" si="12"/>
        <v>0.22858374606982892</v>
      </c>
    </row>
    <row r="26" spans="1:30" ht="15.6" x14ac:dyDescent="0.3">
      <c r="A26" s="535"/>
      <c r="B26" t="s">
        <v>110</v>
      </c>
      <c r="C26" s="392">
        <v>1097582</v>
      </c>
      <c r="D26" s="392">
        <v>171680</v>
      </c>
      <c r="E26" s="392">
        <v>10475</v>
      </c>
      <c r="F26" s="392">
        <v>1052</v>
      </c>
      <c r="G26" s="392">
        <v>113668</v>
      </c>
      <c r="H26" s="392">
        <v>56823</v>
      </c>
      <c r="I26" s="392">
        <v>44009</v>
      </c>
      <c r="J26" s="392">
        <v>1495289</v>
      </c>
      <c r="L26" t="s">
        <v>553</v>
      </c>
      <c r="M26" s="76">
        <f>C38/C37</f>
        <v>30623.911468467792</v>
      </c>
      <c r="N26" s="76">
        <f t="shared" ref="N26:T26" si="13">D38/D37</f>
        <v>106190.03338522636</v>
      </c>
      <c r="O26" s="76">
        <f t="shared" si="13"/>
        <v>399593.19232520257</v>
      </c>
      <c r="P26" s="76">
        <f t="shared" si="13"/>
        <v>957488.91148603358</v>
      </c>
      <c r="Q26" s="76">
        <f t="shared" si="13"/>
        <v>225674.02146178682</v>
      </c>
      <c r="R26" s="76">
        <f t="shared" si="13"/>
        <v>331221.51891193417</v>
      </c>
      <c r="S26" s="76">
        <f t="shared" si="13"/>
        <v>2352659.8407183927</v>
      </c>
      <c r="T26" s="76">
        <f t="shared" si="13"/>
        <v>158724.98715389008</v>
      </c>
      <c r="V26" s="386"/>
      <c r="W26" s="387"/>
      <c r="X26" s="387"/>
      <c r="Y26" s="387"/>
      <c r="Z26" s="387"/>
      <c r="AA26" s="387"/>
      <c r="AB26" s="387"/>
      <c r="AC26" s="387"/>
      <c r="AD26" s="387"/>
    </row>
    <row r="27" spans="1:30" ht="15.6" x14ac:dyDescent="0.3">
      <c r="A27" s="535"/>
      <c r="L27" t="s">
        <v>554</v>
      </c>
      <c r="M27" s="76">
        <f>(C50/C49)</f>
        <v>29422.041555149066</v>
      </c>
      <c r="N27" s="76">
        <f t="shared" ref="N27:T27" si="14">(D50/D49)</f>
        <v>109782.19939449975</v>
      </c>
      <c r="O27" s="76">
        <f t="shared" si="14"/>
        <v>483762.75377916684</v>
      </c>
      <c r="P27" s="76">
        <f t="shared" si="14"/>
        <v>1760161.1333743811</v>
      </c>
      <c r="Q27" s="76">
        <f t="shared" si="14"/>
        <v>229650.819373223</v>
      </c>
      <c r="R27" s="76">
        <f t="shared" si="14"/>
        <v>352288.01394884224</v>
      </c>
      <c r="S27" s="76">
        <f t="shared" si="14"/>
        <v>2691071.9534704792</v>
      </c>
      <c r="T27" s="76">
        <f t="shared" si="14"/>
        <v>143640.96616379468</v>
      </c>
      <c r="V27" s="301" t="str">
        <f>L301</f>
        <v>Total amount of Dividend paid (2012) (M£)</v>
      </c>
      <c r="W27" s="388">
        <f t="shared" ref="W27:AD29" si="15">M301</f>
        <v>1531815093.8282006</v>
      </c>
      <c r="X27" s="388">
        <f t="shared" si="15"/>
        <v>804170627.38779902</v>
      </c>
      <c r="Y27" s="388">
        <f t="shared" si="15"/>
        <v>1185860557.1642997</v>
      </c>
      <c r="Z27" s="388">
        <f t="shared" si="15"/>
        <v>347963519.52289999</v>
      </c>
      <c r="AA27" s="388">
        <f t="shared" si="15"/>
        <v>6422084803.8693066</v>
      </c>
      <c r="AB27" s="388">
        <f t="shared" si="15"/>
        <v>6710176115.6471901</v>
      </c>
      <c r="AC27" s="388">
        <f t="shared" si="15"/>
        <v>308045522868.80652</v>
      </c>
      <c r="AD27" s="388">
        <f t="shared" si="15"/>
        <v>325047593586.2262</v>
      </c>
    </row>
    <row r="28" spans="1:30" ht="15.6" x14ac:dyDescent="0.3">
      <c r="A28" s="535"/>
      <c r="L28" t="s">
        <v>555</v>
      </c>
      <c r="M28" s="397">
        <f>(M27-M26)/M26</f>
        <v>-3.9246126823356403E-2</v>
      </c>
      <c r="N28" s="397">
        <f t="shared" ref="N28:T28" si="16">(N27-N26)/N26</f>
        <v>3.3827713343323546E-2</v>
      </c>
      <c r="O28" s="397">
        <f t="shared" si="16"/>
        <v>0.21063812665122736</v>
      </c>
      <c r="P28" s="397">
        <f t="shared" si="16"/>
        <v>0.83830967884796825</v>
      </c>
      <c r="Q28" s="397">
        <f t="shared" si="16"/>
        <v>1.762186841744905E-2</v>
      </c>
      <c r="R28" s="397">
        <f t="shared" si="16"/>
        <v>6.3602434727404525E-2</v>
      </c>
      <c r="S28" s="397">
        <f t="shared" si="16"/>
        <v>0.14384234681744351</v>
      </c>
      <c r="T28" s="397">
        <f t="shared" si="16"/>
        <v>-9.5032428482547893E-2</v>
      </c>
      <c r="V28" s="301" t="str">
        <f>L302</f>
        <v>Average Total Dividend paid (2012) £</v>
      </c>
      <c r="W28" s="390">
        <f t="shared" si="15"/>
        <v>1394.0393925806679</v>
      </c>
      <c r="X28" s="390">
        <f t="shared" si="15"/>
        <v>4680.5537910133753</v>
      </c>
      <c r="Y28" s="390">
        <f t="shared" si="15"/>
        <v>113111.46100384393</v>
      </c>
      <c r="Z28" s="390">
        <f t="shared" si="15"/>
        <v>330763.80182785168</v>
      </c>
      <c r="AA28" s="390">
        <f t="shared" si="15"/>
        <v>56469.306355300912</v>
      </c>
      <c r="AB28" s="390">
        <f t="shared" si="15"/>
        <v>118016.39374665289</v>
      </c>
      <c r="AC28" s="390">
        <f t="shared" si="15"/>
        <v>6993881.7770191059</v>
      </c>
      <c r="AD28" s="390">
        <f t="shared" si="15"/>
        <v>217160.36821413165</v>
      </c>
    </row>
    <row r="29" spans="1:30" ht="15.6" x14ac:dyDescent="0.3">
      <c r="A29" s="535"/>
      <c r="B29" s="380" t="s">
        <v>70</v>
      </c>
      <c r="C29" s="64">
        <v>1</v>
      </c>
      <c r="H29" s="64"/>
      <c r="M29" s="397"/>
      <c r="N29" s="397"/>
      <c r="O29" s="397"/>
      <c r="P29" s="397"/>
      <c r="Q29" s="397"/>
      <c r="R29" s="397"/>
      <c r="S29" s="397"/>
      <c r="T29" s="397"/>
      <c r="V29" s="301" t="str">
        <f>L303</f>
        <v>Average Total Dividend paid (2008)</v>
      </c>
      <c r="W29" s="390">
        <f t="shared" si="15"/>
        <v>3603.1318714839845</v>
      </c>
      <c r="X29" s="390">
        <f t="shared" si="15"/>
        <v>5920.5365016106252</v>
      </c>
      <c r="Y29" s="390">
        <f t="shared" si="15"/>
        <v>43454.672203635899</v>
      </c>
      <c r="Z29" s="390">
        <f t="shared" si="15"/>
        <v>114255.3689003352</v>
      </c>
      <c r="AA29" s="390">
        <f t="shared" si="15"/>
        <v>51577.861051391417</v>
      </c>
      <c r="AB29" s="390">
        <f t="shared" si="15"/>
        <v>265158.09585950593</v>
      </c>
      <c r="AC29" s="390">
        <f t="shared" si="15"/>
        <v>5164518.8070688704</v>
      </c>
      <c r="AD29" s="390">
        <f t="shared" si="15"/>
        <v>206021.07942804156</v>
      </c>
    </row>
    <row r="30" spans="1:30" ht="15.6" x14ac:dyDescent="0.3">
      <c r="A30" s="535"/>
      <c r="B30" s="380" t="s">
        <v>71</v>
      </c>
      <c r="C30" t="s">
        <v>69</v>
      </c>
      <c r="H30" s="64"/>
      <c r="V30" s="301" t="str">
        <f>L305</f>
        <v>% change in average Total Dividend paid (2008-2013)</v>
      </c>
      <c r="W30" s="391">
        <f t="shared" ref="W30:AD30" si="17">M305</f>
        <v>-0.75300939205156348</v>
      </c>
      <c r="X30" s="391">
        <f t="shared" si="17"/>
        <v>-0.39219522562783771</v>
      </c>
      <c r="Y30" s="391">
        <f t="shared" si="17"/>
        <v>-5.8708796156848195E-2</v>
      </c>
      <c r="Z30" s="391">
        <f t="shared" si="17"/>
        <v>0.21206305654974911</v>
      </c>
      <c r="AA30" s="391">
        <f t="shared" si="17"/>
        <v>-0.15816286755794759</v>
      </c>
      <c r="AB30" s="391">
        <f t="shared" si="17"/>
        <v>0.84556339861734475</v>
      </c>
      <c r="AC30" s="391">
        <f t="shared" si="17"/>
        <v>1.292309058422292</v>
      </c>
      <c r="AD30" s="391">
        <f t="shared" si="17"/>
        <v>0.70869755654628597</v>
      </c>
    </row>
    <row r="31" spans="1:30" x14ac:dyDescent="0.3">
      <c r="A31" s="535"/>
      <c r="B31" s="380" t="s">
        <v>72</v>
      </c>
      <c r="C31" s="64">
        <v>0</v>
      </c>
      <c r="H31" s="64"/>
    </row>
    <row r="32" spans="1:30" x14ac:dyDescent="0.3">
      <c r="A32" s="535"/>
      <c r="B32" s="380" t="s">
        <v>79</v>
      </c>
      <c r="C32" s="64">
        <v>0</v>
      </c>
    </row>
    <row r="33" spans="1:30" x14ac:dyDescent="0.3">
      <c r="A33" s="535"/>
      <c r="B33" s="380" t="s">
        <v>88</v>
      </c>
      <c r="C33" t="s">
        <v>181</v>
      </c>
      <c r="W33"/>
      <c r="X33"/>
      <c r="Y33"/>
      <c r="Z33"/>
      <c r="AA33"/>
      <c r="AB33"/>
      <c r="AC33"/>
      <c r="AD33"/>
    </row>
    <row r="34" spans="1:30" x14ac:dyDescent="0.3">
      <c r="A34" s="535"/>
      <c r="V34" t="s">
        <v>556</v>
      </c>
      <c r="W34"/>
      <c r="X34"/>
      <c r="Y34"/>
      <c r="Z34"/>
      <c r="AA34"/>
      <c r="AB34"/>
      <c r="AC34"/>
      <c r="AD34"/>
    </row>
    <row r="35" spans="1:30" x14ac:dyDescent="0.3">
      <c r="A35" s="535"/>
      <c r="C35" t="s">
        <v>182</v>
      </c>
      <c r="W35"/>
      <c r="X35"/>
      <c r="Y35"/>
      <c r="Z35"/>
      <c r="AA35"/>
      <c r="AB35"/>
      <c r="AC35"/>
      <c r="AD35"/>
    </row>
    <row r="36" spans="1:30" x14ac:dyDescent="0.3">
      <c r="A36" s="535"/>
      <c r="B36" t="s">
        <v>101</v>
      </c>
      <c r="C36" t="s">
        <v>276</v>
      </c>
      <c r="D36" t="s">
        <v>185</v>
      </c>
      <c r="E36" t="s">
        <v>186</v>
      </c>
      <c r="F36" t="s">
        <v>187</v>
      </c>
      <c r="G36" t="s">
        <v>143</v>
      </c>
      <c r="H36" t="s">
        <v>153</v>
      </c>
      <c r="I36" t="s">
        <v>161</v>
      </c>
      <c r="J36" t="s">
        <v>136</v>
      </c>
      <c r="W36"/>
      <c r="X36"/>
      <c r="Y36"/>
      <c r="Z36"/>
      <c r="AA36"/>
      <c r="AB36"/>
      <c r="AC36"/>
      <c r="AD36"/>
    </row>
    <row r="37" spans="1:30" x14ac:dyDescent="0.3">
      <c r="A37" s="535"/>
      <c r="B37" t="s">
        <v>167</v>
      </c>
      <c r="C37" s="76">
        <v>961639</v>
      </c>
      <c r="D37" s="76">
        <v>186760</v>
      </c>
      <c r="E37" s="76">
        <v>10864</v>
      </c>
      <c r="F37" s="76">
        <v>895</v>
      </c>
      <c r="G37" s="76">
        <v>120633</v>
      </c>
      <c r="H37" s="76">
        <v>67437</v>
      </c>
      <c r="I37" s="76">
        <v>50119</v>
      </c>
      <c r="J37" s="76">
        <v>1398347</v>
      </c>
      <c r="W37"/>
      <c r="X37"/>
      <c r="Y37"/>
      <c r="Z37"/>
      <c r="AA37"/>
      <c r="AB37"/>
      <c r="AC37"/>
      <c r="AD37"/>
    </row>
    <row r="38" spans="1:30" x14ac:dyDescent="0.3">
      <c r="A38" s="535"/>
      <c r="B38" t="s">
        <v>111</v>
      </c>
      <c r="C38" s="76">
        <v>29449147600.6259</v>
      </c>
      <c r="D38" s="76">
        <v>19832050635.024876</v>
      </c>
      <c r="E38" s="76">
        <v>4341180441.4210005</v>
      </c>
      <c r="F38" s="76">
        <v>856952575.78000009</v>
      </c>
      <c r="G38" s="76">
        <v>27223734230.999729</v>
      </c>
      <c r="H38" s="76">
        <v>22336585570.864105</v>
      </c>
      <c r="I38" s="76">
        <v>117912958556.96512</v>
      </c>
      <c r="J38" s="76">
        <v>221952609611.68073</v>
      </c>
      <c r="W38"/>
      <c r="X38"/>
      <c r="Y38"/>
      <c r="Z38"/>
      <c r="AA38"/>
      <c r="AB38"/>
      <c r="AC38"/>
      <c r="AD38"/>
    </row>
    <row r="39" spans="1:30" x14ac:dyDescent="0.3">
      <c r="A39" s="535"/>
      <c r="B39" t="s">
        <v>557</v>
      </c>
      <c r="C39" s="76">
        <v>757035</v>
      </c>
      <c r="D39" s="76">
        <v>166597</v>
      </c>
      <c r="E39" s="76">
        <v>9968</v>
      </c>
      <c r="F39" s="76">
        <v>813</v>
      </c>
      <c r="G39" s="76">
        <v>96231</v>
      </c>
      <c r="H39" s="76">
        <v>40906</v>
      </c>
      <c r="I39" s="76">
        <v>26623</v>
      </c>
      <c r="J39" s="76">
        <v>1098173</v>
      </c>
      <c r="W39"/>
      <c r="X39"/>
      <c r="Y39"/>
      <c r="Z39"/>
      <c r="AA39"/>
      <c r="AB39"/>
      <c r="AC39"/>
      <c r="AD39"/>
    </row>
    <row r="40" spans="1:30" x14ac:dyDescent="0.3">
      <c r="A40" s="535"/>
      <c r="W40"/>
      <c r="X40"/>
      <c r="Y40"/>
      <c r="Z40"/>
      <c r="AA40"/>
      <c r="AB40"/>
      <c r="AC40"/>
      <c r="AD40"/>
    </row>
    <row r="41" spans="1:30" x14ac:dyDescent="0.3">
      <c r="A41" s="535"/>
      <c r="B41" s="380" t="s">
        <v>70</v>
      </c>
      <c r="C41" s="64">
        <v>1</v>
      </c>
      <c r="H41" s="64"/>
      <c r="W41"/>
      <c r="X41"/>
      <c r="Y41"/>
      <c r="Z41"/>
      <c r="AA41"/>
      <c r="AB41"/>
      <c r="AC41"/>
      <c r="AD41"/>
    </row>
    <row r="42" spans="1:30" x14ac:dyDescent="0.3">
      <c r="A42" s="535"/>
      <c r="B42" s="380" t="s">
        <v>71</v>
      </c>
      <c r="C42" t="s">
        <v>69</v>
      </c>
      <c r="H42" s="64"/>
      <c r="W42"/>
      <c r="X42"/>
      <c r="Y42"/>
      <c r="Z42"/>
      <c r="AA42"/>
      <c r="AB42"/>
      <c r="AC42"/>
      <c r="AD42"/>
    </row>
    <row r="43" spans="1:30" x14ac:dyDescent="0.3">
      <c r="A43" s="535"/>
      <c r="B43" s="380" t="s">
        <v>72</v>
      </c>
      <c r="C43" s="64">
        <v>0</v>
      </c>
      <c r="H43" s="64"/>
      <c r="W43"/>
      <c r="X43"/>
      <c r="Y43"/>
      <c r="Z43"/>
      <c r="AA43"/>
      <c r="AB43"/>
      <c r="AC43"/>
      <c r="AD43"/>
    </row>
    <row r="44" spans="1:30" x14ac:dyDescent="0.3">
      <c r="A44" s="535"/>
      <c r="B44" s="380" t="s">
        <v>79</v>
      </c>
      <c r="C44" s="64">
        <v>0</v>
      </c>
      <c r="W44"/>
      <c r="X44"/>
      <c r="Y44"/>
      <c r="Z44"/>
      <c r="AA44"/>
      <c r="AB44"/>
      <c r="AC44"/>
      <c r="AD44"/>
    </row>
    <row r="45" spans="1:30" x14ac:dyDescent="0.3">
      <c r="A45" s="535"/>
      <c r="B45" s="380" t="s">
        <v>88</v>
      </c>
      <c r="C45" t="s">
        <v>228</v>
      </c>
      <c r="W45"/>
      <c r="X45"/>
      <c r="Y45"/>
      <c r="Z45"/>
      <c r="AA45"/>
      <c r="AB45"/>
      <c r="AC45"/>
      <c r="AD45"/>
    </row>
    <row r="46" spans="1:30" x14ac:dyDescent="0.3">
      <c r="A46" s="535"/>
      <c r="W46"/>
      <c r="X46"/>
      <c r="Y46"/>
      <c r="Z46"/>
      <c r="AA46"/>
      <c r="AB46"/>
      <c r="AC46"/>
      <c r="AD46"/>
    </row>
    <row r="47" spans="1:30" x14ac:dyDescent="0.3">
      <c r="A47" s="535"/>
      <c r="C47" t="s">
        <v>182</v>
      </c>
      <c r="W47"/>
      <c r="X47"/>
      <c r="Y47"/>
      <c r="Z47"/>
      <c r="AA47"/>
      <c r="AB47"/>
      <c r="AC47"/>
      <c r="AD47"/>
    </row>
    <row r="48" spans="1:30" x14ac:dyDescent="0.3">
      <c r="A48" s="535"/>
      <c r="B48" t="s">
        <v>101</v>
      </c>
      <c r="C48" t="s">
        <v>276</v>
      </c>
      <c r="D48" t="s">
        <v>185</v>
      </c>
      <c r="E48" t="s">
        <v>186</v>
      </c>
      <c r="F48" t="s">
        <v>187</v>
      </c>
      <c r="G48" t="s">
        <v>143</v>
      </c>
      <c r="H48" t="s">
        <v>153</v>
      </c>
      <c r="I48" t="s">
        <v>161</v>
      </c>
      <c r="J48" t="s">
        <v>136</v>
      </c>
      <c r="W48"/>
      <c r="X48"/>
      <c r="Y48"/>
      <c r="Z48"/>
      <c r="AA48"/>
      <c r="AB48"/>
      <c r="AC48"/>
      <c r="AD48"/>
    </row>
    <row r="49" spans="1:30" x14ac:dyDescent="0.3">
      <c r="A49" s="535"/>
      <c r="B49" t="s">
        <v>167</v>
      </c>
      <c r="C49" s="76">
        <v>1172614</v>
      </c>
      <c r="D49" s="76">
        <v>176395</v>
      </c>
      <c r="E49" s="76">
        <v>9624</v>
      </c>
      <c r="F49" s="76">
        <v>808</v>
      </c>
      <c r="G49" s="76">
        <v>122730</v>
      </c>
      <c r="H49" s="76">
        <v>60185</v>
      </c>
      <c r="I49" s="76">
        <v>44050</v>
      </c>
      <c r="J49" s="76">
        <v>1586406</v>
      </c>
      <c r="W49"/>
      <c r="X49"/>
      <c r="Y49"/>
      <c r="Z49"/>
      <c r="AA49"/>
      <c r="AB49"/>
      <c r="AC49"/>
      <c r="AD49"/>
    </row>
    <row r="50" spans="1:30" x14ac:dyDescent="0.3">
      <c r="A50" s="535"/>
      <c r="B50" t="s">
        <v>111</v>
      </c>
      <c r="C50" s="76">
        <v>34500697836.149567</v>
      </c>
      <c r="D50" s="76">
        <v>19365031062.192783</v>
      </c>
      <c r="E50" s="76">
        <v>4655732742.3707018</v>
      </c>
      <c r="F50" s="76">
        <v>1422210195.7665</v>
      </c>
      <c r="G50" s="76">
        <v>28185045061.675659</v>
      </c>
      <c r="H50" s="76">
        <v>21202454119.51107</v>
      </c>
      <c r="I50" s="76">
        <v>118541719550.3746</v>
      </c>
      <c r="J50" s="76">
        <v>227872890568.04089</v>
      </c>
      <c r="W50"/>
      <c r="X50"/>
      <c r="Y50"/>
      <c r="Z50"/>
      <c r="AA50"/>
      <c r="AB50"/>
      <c r="AC50"/>
      <c r="AD50"/>
    </row>
    <row r="51" spans="1:30" x14ac:dyDescent="0.3">
      <c r="A51" s="535"/>
      <c r="B51" t="s">
        <v>557</v>
      </c>
      <c r="C51" s="76">
        <v>1039088</v>
      </c>
      <c r="D51" s="76">
        <v>161447</v>
      </c>
      <c r="E51" s="76">
        <v>9061</v>
      </c>
      <c r="F51" s="76">
        <v>758</v>
      </c>
      <c r="G51" s="76">
        <v>98813</v>
      </c>
      <c r="H51" s="76">
        <v>41266</v>
      </c>
      <c r="I51" s="76">
        <v>24085</v>
      </c>
      <c r="J51" s="76">
        <v>1374518</v>
      </c>
      <c r="W51"/>
      <c r="X51"/>
      <c r="Y51"/>
      <c r="Z51"/>
      <c r="AA51"/>
      <c r="AB51"/>
      <c r="AC51"/>
      <c r="AD51"/>
    </row>
    <row r="71" spans="1:21" ht="15" customHeight="1" x14ac:dyDescent="0.3">
      <c r="A71" s="536" t="s">
        <v>558</v>
      </c>
      <c r="B71" s="380" t="s">
        <v>70</v>
      </c>
      <c r="C71" s="64">
        <v>1</v>
      </c>
    </row>
    <row r="72" spans="1:21" ht="15" customHeight="1" x14ac:dyDescent="0.3">
      <c r="A72" s="536"/>
      <c r="B72" s="380" t="s">
        <v>71</v>
      </c>
      <c r="C72" t="s">
        <v>69</v>
      </c>
      <c r="H72" s="64"/>
    </row>
    <row r="73" spans="1:21" ht="15" customHeight="1" x14ac:dyDescent="0.3">
      <c r="A73" s="536"/>
      <c r="B73" s="380" t="s">
        <v>72</v>
      </c>
      <c r="C73" t="s">
        <v>283</v>
      </c>
      <c r="H73" s="64"/>
    </row>
    <row r="74" spans="1:21" ht="15" customHeight="1" x14ac:dyDescent="0.3">
      <c r="A74" s="536"/>
      <c r="B74" t="s">
        <v>508</v>
      </c>
      <c r="C74" t="s">
        <v>283</v>
      </c>
      <c r="H74" s="64"/>
    </row>
    <row r="75" spans="1:21" ht="15" customHeight="1" x14ac:dyDescent="0.3">
      <c r="A75" s="536"/>
      <c r="B75" s="380" t="s">
        <v>79</v>
      </c>
      <c r="C75" s="64">
        <v>0</v>
      </c>
    </row>
    <row r="76" spans="1:21" ht="15" customHeight="1" x14ac:dyDescent="0.3">
      <c r="A76" s="536"/>
      <c r="B76" s="380" t="s">
        <v>88</v>
      </c>
      <c r="C76" t="s">
        <v>89</v>
      </c>
    </row>
    <row r="77" spans="1:21" ht="15" customHeight="1" x14ac:dyDescent="0.3">
      <c r="A77" s="536"/>
    </row>
    <row r="78" spans="1:21" ht="15" customHeight="1" x14ac:dyDescent="0.3">
      <c r="A78" s="536"/>
      <c r="C78" t="s">
        <v>182</v>
      </c>
    </row>
    <row r="79" spans="1:21" ht="15" customHeight="1" x14ac:dyDescent="0.3">
      <c r="A79" s="536"/>
      <c r="B79" t="s">
        <v>101</v>
      </c>
      <c r="C79" t="s">
        <v>276</v>
      </c>
      <c r="D79" t="s">
        <v>185</v>
      </c>
      <c r="E79" t="s">
        <v>186</v>
      </c>
      <c r="F79" t="s">
        <v>187</v>
      </c>
      <c r="G79" t="s">
        <v>143</v>
      </c>
      <c r="H79" t="s">
        <v>153</v>
      </c>
      <c r="I79" t="s">
        <v>161</v>
      </c>
      <c r="J79" t="s">
        <v>136</v>
      </c>
    </row>
    <row r="80" spans="1:21" ht="15" customHeight="1" x14ac:dyDescent="0.3">
      <c r="A80" s="536"/>
      <c r="B80" t="s">
        <v>167</v>
      </c>
      <c r="C80" s="76">
        <v>1098832</v>
      </c>
      <c r="D80" s="76">
        <v>171812</v>
      </c>
      <c r="E80" s="76">
        <v>10484</v>
      </c>
      <c r="F80" s="76">
        <v>1052</v>
      </c>
      <c r="G80" s="76">
        <v>113728</v>
      </c>
      <c r="H80" s="76">
        <v>56863</v>
      </c>
      <c r="I80" s="76">
        <v>44084</v>
      </c>
      <c r="J80" s="76">
        <v>1496855</v>
      </c>
      <c r="U80" s="76"/>
    </row>
    <row r="81" spans="1:23" ht="15" customHeight="1" x14ac:dyDescent="0.3">
      <c r="A81" s="536"/>
      <c r="B81" t="s">
        <v>476</v>
      </c>
      <c r="C81" s="76">
        <v>365323327.35444689</v>
      </c>
      <c r="D81" s="76">
        <v>583186189.82710743</v>
      </c>
      <c r="E81" s="76">
        <v>8570680381.6965132</v>
      </c>
      <c r="F81" s="76">
        <v>2115110225.8603997</v>
      </c>
      <c r="G81" s="76">
        <v>981654803.62972808</v>
      </c>
      <c r="H81" s="76">
        <v>-6666655771.3351784</v>
      </c>
      <c r="I81" s="76">
        <v>-30462265939.873188</v>
      </c>
      <c r="J81" s="76">
        <v>-24512966782.840172</v>
      </c>
      <c r="U81" s="76"/>
    </row>
    <row r="82" spans="1:23" ht="15" customHeight="1" x14ac:dyDescent="0.3">
      <c r="A82" s="536"/>
      <c r="B82" t="s">
        <v>480</v>
      </c>
      <c r="C82" s="76">
        <v>589059</v>
      </c>
      <c r="D82" s="76">
        <v>67747</v>
      </c>
      <c r="E82" s="76">
        <v>4394</v>
      </c>
      <c r="F82" s="76">
        <v>513</v>
      </c>
      <c r="G82" s="76">
        <v>62160</v>
      </c>
      <c r="H82" s="76">
        <v>38080</v>
      </c>
      <c r="I82" s="76">
        <v>30826</v>
      </c>
      <c r="J82" s="76">
        <v>792779</v>
      </c>
    </row>
    <row r="83" spans="1:23" ht="15" customHeight="1" x14ac:dyDescent="0.3">
      <c r="A83" s="536"/>
      <c r="C83" s="76"/>
      <c r="D83" s="76"/>
      <c r="E83" s="76"/>
      <c r="F83" s="76"/>
      <c r="G83" s="76"/>
      <c r="H83" s="76"/>
      <c r="I83" s="76"/>
      <c r="J83" s="76"/>
    </row>
    <row r="84" spans="1:23" ht="15" customHeight="1" x14ac:dyDescent="0.3">
      <c r="A84" s="536"/>
      <c r="C84" s="76"/>
      <c r="D84" s="76"/>
      <c r="E84" s="76"/>
      <c r="F84" s="76"/>
      <c r="G84" s="76"/>
      <c r="H84" s="76"/>
      <c r="I84" s="76"/>
      <c r="J84" s="76"/>
    </row>
    <row r="85" spans="1:23" ht="15" customHeight="1" x14ac:dyDescent="0.3">
      <c r="A85" s="536"/>
      <c r="B85" t="s">
        <v>464</v>
      </c>
      <c r="C85" s="76" t="s">
        <v>486</v>
      </c>
      <c r="D85" s="76"/>
      <c r="E85" s="76"/>
      <c r="F85" s="76"/>
      <c r="G85" s="76"/>
      <c r="H85" s="76"/>
      <c r="I85" s="76"/>
      <c r="J85" s="76"/>
    </row>
    <row r="86" spans="1:23" ht="15" customHeight="1" x14ac:dyDescent="0.3">
      <c r="A86" s="536"/>
      <c r="B86" t="s">
        <v>70</v>
      </c>
      <c r="C86">
        <v>1</v>
      </c>
    </row>
    <row r="87" spans="1:23" ht="15" customHeight="1" x14ac:dyDescent="0.3">
      <c r="A87" s="536"/>
      <c r="B87" s="380" t="s">
        <v>71</v>
      </c>
      <c r="C87" s="395" t="s">
        <v>69</v>
      </c>
      <c r="H87" s="64"/>
    </row>
    <row r="88" spans="1:23" ht="15" customHeight="1" x14ac:dyDescent="0.3">
      <c r="A88" s="536"/>
      <c r="B88" s="380" t="s">
        <v>72</v>
      </c>
      <c r="C88" s="380">
        <v>0</v>
      </c>
      <c r="H88" s="64"/>
      <c r="M88" s="173" t="str">
        <f t="shared" ref="M88:S88" si="18">MID(C79,3,99)</f>
        <v>indep 1-4</v>
      </c>
      <c r="N88" s="173" t="str">
        <f t="shared" si="18"/>
        <v>indep 5-49</v>
      </c>
      <c r="O88" s="173" t="str">
        <f t="shared" si="18"/>
        <v>indep 50-249</v>
      </c>
      <c r="P88" s="173" t="str">
        <f t="shared" si="18"/>
        <v>indep 250+</v>
      </c>
      <c r="Q88" s="173" t="str">
        <f t="shared" si="18"/>
        <v>group simple</v>
      </c>
      <c r="R88" s="173" t="str">
        <f t="shared" si="18"/>
        <v>group medium</v>
      </c>
      <c r="S88" s="173" t="str">
        <f t="shared" si="18"/>
        <v>group complex</v>
      </c>
      <c r="T88" s="173" t="s">
        <v>168</v>
      </c>
    </row>
    <row r="89" spans="1:23" ht="15" customHeight="1" x14ac:dyDescent="0.3">
      <c r="A89" s="536"/>
      <c r="B89" s="380" t="s">
        <v>508</v>
      </c>
      <c r="C89" s="395">
        <v>0</v>
      </c>
      <c r="H89" s="64"/>
      <c r="L89" t="s">
        <v>559</v>
      </c>
      <c r="M89" s="389">
        <f t="shared" ref="M89:T89" si="19">C80</f>
        <v>1098832</v>
      </c>
      <c r="N89" s="389">
        <f t="shared" si="19"/>
        <v>171812</v>
      </c>
      <c r="O89" s="389">
        <f t="shared" si="19"/>
        <v>10484</v>
      </c>
      <c r="P89" s="389">
        <f t="shared" si="19"/>
        <v>1052</v>
      </c>
      <c r="Q89" s="389">
        <f t="shared" si="19"/>
        <v>113728</v>
      </c>
      <c r="R89" s="389">
        <f t="shared" si="19"/>
        <v>56863</v>
      </c>
      <c r="S89" s="389">
        <f t="shared" si="19"/>
        <v>44084</v>
      </c>
      <c r="T89" s="389">
        <f t="shared" si="19"/>
        <v>1496855</v>
      </c>
    </row>
    <row r="90" spans="1:23" ht="15" customHeight="1" x14ac:dyDescent="0.3">
      <c r="A90" s="536"/>
      <c r="B90" s="380" t="s">
        <v>79</v>
      </c>
      <c r="C90" s="395">
        <v>0</v>
      </c>
      <c r="L90" t="s">
        <v>560</v>
      </c>
      <c r="M90" s="396">
        <f t="shared" ref="M90:T90" si="20">C96</f>
        <v>-3832107585.9431834</v>
      </c>
      <c r="N90" s="396">
        <f t="shared" si="20"/>
        <v>-396434347.62469757</v>
      </c>
      <c r="O90" s="396">
        <f t="shared" si="20"/>
        <v>621062213.87701249</v>
      </c>
      <c r="P90" s="396">
        <f t="shared" si="20"/>
        <v>585224953.16170132</v>
      </c>
      <c r="Q90" s="396">
        <f t="shared" si="20"/>
        <v>-3580391970.5629668</v>
      </c>
      <c r="R90" s="396">
        <f t="shared" si="20"/>
        <v>-7127776525.3978739</v>
      </c>
      <c r="S90" s="396">
        <f t="shared" si="20"/>
        <v>-27926880193.596085</v>
      </c>
      <c r="T90" s="396">
        <f t="shared" si="20"/>
        <v>-41657303456.08609</v>
      </c>
    </row>
    <row r="91" spans="1:23" ht="15" customHeight="1" x14ac:dyDescent="0.3">
      <c r="A91" s="536"/>
      <c r="B91" s="380" t="s">
        <v>88</v>
      </c>
      <c r="C91" s="380" t="s">
        <v>89</v>
      </c>
      <c r="L91" t="s">
        <v>561</v>
      </c>
      <c r="M91" s="389">
        <f>C96/C95</f>
        <v>-4105.5275068439787</v>
      </c>
      <c r="N91" s="389">
        <f t="shared" ref="N91:T91" si="21">D96/D95</f>
        <v>-2470.5962671596062</v>
      </c>
      <c r="O91" s="389">
        <f t="shared" si="21"/>
        <v>62007.010171426969</v>
      </c>
      <c r="P91" s="389">
        <f t="shared" si="21"/>
        <v>589350.40600372746</v>
      </c>
      <c r="Q91" s="389">
        <f t="shared" si="21"/>
        <v>-32855.469842007878</v>
      </c>
      <c r="R91" s="389">
        <f t="shared" si="21"/>
        <v>-133157.28904701889</v>
      </c>
      <c r="S91" s="389">
        <f t="shared" si="21"/>
        <v>-652664.94177466363</v>
      </c>
      <c r="T91" s="389">
        <f t="shared" si="21"/>
        <v>-31795.48778327453</v>
      </c>
    </row>
    <row r="92" spans="1:23" ht="15" customHeight="1" x14ac:dyDescent="0.3">
      <c r="A92" s="536"/>
      <c r="L92" t="s">
        <v>562</v>
      </c>
      <c r="M92" s="398">
        <f>C111/C110</f>
        <v>574.05971166263157</v>
      </c>
      <c r="N92" s="398">
        <f t="shared" ref="N92:T92" si="22">D111/D110</f>
        <v>4334.3268557245483</v>
      </c>
      <c r="O92" s="398">
        <f t="shared" si="22"/>
        <v>92658.401080652009</v>
      </c>
      <c r="P92" s="398">
        <f t="shared" si="22"/>
        <v>486302.07605437102</v>
      </c>
      <c r="Q92" s="398">
        <f t="shared" si="22"/>
        <v>-20045.520217521935</v>
      </c>
      <c r="R92" s="398">
        <f t="shared" si="22"/>
        <v>-161780.07069227047</v>
      </c>
      <c r="S92" s="398">
        <f t="shared" si="22"/>
        <v>-1589075.6946760686</v>
      </c>
      <c r="T92" s="398">
        <f t="shared" si="22"/>
        <v>-71033.764576542482</v>
      </c>
      <c r="V92" s="76"/>
      <c r="W92" s="389"/>
    </row>
    <row r="93" spans="1:23" ht="15" customHeight="1" x14ac:dyDescent="0.3">
      <c r="A93" s="536"/>
      <c r="C93" t="s">
        <v>182</v>
      </c>
      <c r="L93" t="s">
        <v>563</v>
      </c>
      <c r="M93" s="398">
        <f>C126/C125</f>
        <v>-229.16854071155245</v>
      </c>
      <c r="N93" s="398">
        <f t="shared" ref="N93:T93" si="23">D126/D125</f>
        <v>6099.0455012779648</v>
      </c>
      <c r="O93" s="398">
        <f t="shared" si="23"/>
        <v>-55331.280462943039</v>
      </c>
      <c r="P93" s="398">
        <f t="shared" si="23"/>
        <v>211919.69381270869</v>
      </c>
      <c r="Q93" s="398">
        <f t="shared" si="23"/>
        <v>-15444.952480845037</v>
      </c>
      <c r="R93" s="398">
        <f t="shared" si="23"/>
        <v>-144568.04122096777</v>
      </c>
      <c r="S93" s="398">
        <f t="shared" si="23"/>
        <v>-820411.24831493676</v>
      </c>
      <c r="T93" s="398">
        <f t="shared" si="23"/>
        <v>-32363.032726288526</v>
      </c>
      <c r="V93" s="76"/>
      <c r="W93" s="389"/>
    </row>
    <row r="94" spans="1:23" ht="15" customHeight="1" x14ac:dyDescent="0.3">
      <c r="A94" s="536"/>
      <c r="B94" t="s">
        <v>101</v>
      </c>
      <c r="C94" t="s">
        <v>276</v>
      </c>
      <c r="D94" t="s">
        <v>185</v>
      </c>
      <c r="E94" t="s">
        <v>186</v>
      </c>
      <c r="F94" t="s">
        <v>187</v>
      </c>
      <c r="G94" t="s">
        <v>143</v>
      </c>
      <c r="H94" t="s">
        <v>153</v>
      </c>
      <c r="I94" t="s">
        <v>161</v>
      </c>
      <c r="J94" t="s">
        <v>136</v>
      </c>
      <c r="L94" t="s">
        <v>564</v>
      </c>
      <c r="M94" s="399">
        <f>(M93-M92)/ABS(M92)</f>
        <v>-1.3992068003654508</v>
      </c>
      <c r="N94" s="399">
        <f t="shared" ref="N94:T94" si="24">(N93-N92)/ABS(N92)</f>
        <v>0.40714941542137506</v>
      </c>
      <c r="O94" s="399">
        <f t="shared" si="24"/>
        <v>-1.5971534131565837</v>
      </c>
      <c r="P94" s="399">
        <f t="shared" si="24"/>
        <v>-0.56422210751776647</v>
      </c>
      <c r="Q94" s="399">
        <f t="shared" si="24"/>
        <v>0.22950602861658378</v>
      </c>
      <c r="R94" s="399">
        <f t="shared" si="24"/>
        <v>0.10639153140217444</v>
      </c>
      <c r="S94" s="399">
        <f t="shared" si="24"/>
        <v>0.48371795562440045</v>
      </c>
      <c r="T94" s="399">
        <f t="shared" si="24"/>
        <v>0.54439930194864283</v>
      </c>
      <c r="U94" t="s">
        <v>565</v>
      </c>
    </row>
    <row r="95" spans="1:23" ht="15" customHeight="1" x14ac:dyDescent="0.3">
      <c r="A95" s="536"/>
      <c r="B95" t="s">
        <v>167</v>
      </c>
      <c r="C95" s="76">
        <v>933402</v>
      </c>
      <c r="D95" s="76">
        <v>160461</v>
      </c>
      <c r="E95" s="76">
        <v>10016</v>
      </c>
      <c r="F95" s="76">
        <v>993</v>
      </c>
      <c r="G95" s="76">
        <v>108974</v>
      </c>
      <c r="H95" s="76">
        <v>53529</v>
      </c>
      <c r="I95" s="76">
        <v>42789</v>
      </c>
      <c r="J95" s="76">
        <v>1310164</v>
      </c>
      <c r="M95" s="83"/>
      <c r="N95" s="83"/>
      <c r="O95" s="83"/>
      <c r="P95" s="83"/>
      <c r="Q95" s="83"/>
      <c r="R95" s="83"/>
      <c r="S95" s="83"/>
      <c r="T95" s="83"/>
    </row>
    <row r="96" spans="1:23" ht="15" customHeight="1" x14ac:dyDescent="0.3">
      <c r="A96" s="536"/>
      <c r="B96" t="s">
        <v>476</v>
      </c>
      <c r="C96" s="392">
        <v>-3832107585.9431834</v>
      </c>
      <c r="D96" s="392">
        <v>-396434347.62469757</v>
      </c>
      <c r="E96" s="392">
        <v>621062213.87701249</v>
      </c>
      <c r="F96" s="392">
        <v>585224953.16170132</v>
      </c>
      <c r="G96" s="392">
        <v>-3580391970.5629668</v>
      </c>
      <c r="H96" s="392">
        <v>-7127776525.3978739</v>
      </c>
      <c r="I96" s="392">
        <v>-27926880193.596085</v>
      </c>
      <c r="J96" s="392">
        <v>-41657303456.08609</v>
      </c>
    </row>
    <row r="97" spans="1:10" ht="15" customHeight="1" x14ac:dyDescent="0.3">
      <c r="A97" s="536"/>
      <c r="B97" t="s">
        <v>480</v>
      </c>
      <c r="C97" s="392">
        <v>424119</v>
      </c>
      <c r="D97" s="392">
        <v>56458</v>
      </c>
      <c r="E97" s="392">
        <v>3928</v>
      </c>
      <c r="F97" s="392">
        <v>454</v>
      </c>
      <c r="G97" s="392">
        <v>57426</v>
      </c>
      <c r="H97" s="392">
        <v>34761</v>
      </c>
      <c r="I97" s="392">
        <v>29541</v>
      </c>
      <c r="J97" s="392">
        <v>606687</v>
      </c>
    </row>
    <row r="98" spans="1:10" ht="15" customHeight="1" x14ac:dyDescent="0.3">
      <c r="A98" s="536"/>
    </row>
    <row r="99" spans="1:10" ht="15" customHeight="1" x14ac:dyDescent="0.3">
      <c r="A99" s="536"/>
    </row>
    <row r="100" spans="1:10" ht="15" customHeight="1" x14ac:dyDescent="0.3">
      <c r="A100" s="536"/>
      <c r="B100" t="s">
        <v>464</v>
      </c>
      <c r="C100" t="s">
        <v>486</v>
      </c>
    </row>
    <row r="101" spans="1:10" ht="15" customHeight="1" x14ac:dyDescent="0.3">
      <c r="A101" s="536"/>
      <c r="B101" s="380" t="s">
        <v>70</v>
      </c>
      <c r="C101" s="64">
        <v>1</v>
      </c>
    </row>
    <row r="102" spans="1:10" ht="15" customHeight="1" x14ac:dyDescent="0.3">
      <c r="A102" s="536"/>
      <c r="B102" s="380" t="s">
        <v>71</v>
      </c>
      <c r="C102" t="s">
        <v>69</v>
      </c>
      <c r="H102" s="64"/>
    </row>
    <row r="103" spans="1:10" ht="15" customHeight="1" x14ac:dyDescent="0.3">
      <c r="A103" s="536"/>
      <c r="B103" s="380" t="s">
        <v>72</v>
      </c>
      <c r="C103" s="64">
        <v>0</v>
      </c>
      <c r="H103" s="64"/>
    </row>
    <row r="104" spans="1:10" ht="15" customHeight="1" x14ac:dyDescent="0.3">
      <c r="A104" s="536"/>
      <c r="B104" t="s">
        <v>508</v>
      </c>
      <c r="C104" t="s">
        <v>283</v>
      </c>
      <c r="H104" s="64"/>
    </row>
    <row r="105" spans="1:10" ht="15" customHeight="1" x14ac:dyDescent="0.3">
      <c r="A105" s="536"/>
      <c r="B105" s="380" t="s">
        <v>79</v>
      </c>
      <c r="C105" s="64">
        <v>0</v>
      </c>
    </row>
    <row r="106" spans="1:10" ht="15" customHeight="1" x14ac:dyDescent="0.3">
      <c r="A106" s="536"/>
      <c r="B106" s="380" t="s">
        <v>88</v>
      </c>
      <c r="C106" t="s">
        <v>181</v>
      </c>
    </row>
    <row r="107" spans="1:10" ht="15" customHeight="1" x14ac:dyDescent="0.3">
      <c r="A107" s="536"/>
    </row>
    <row r="108" spans="1:10" ht="15" customHeight="1" x14ac:dyDescent="0.3">
      <c r="A108" s="536"/>
      <c r="C108" t="s">
        <v>182</v>
      </c>
    </row>
    <row r="109" spans="1:10" ht="15" customHeight="1" x14ac:dyDescent="0.3">
      <c r="A109" s="536"/>
      <c r="B109" t="s">
        <v>101</v>
      </c>
      <c r="C109" t="s">
        <v>276</v>
      </c>
      <c r="D109" t="s">
        <v>185</v>
      </c>
      <c r="E109" t="s">
        <v>186</v>
      </c>
      <c r="F109" t="s">
        <v>187</v>
      </c>
      <c r="G109" t="s">
        <v>143</v>
      </c>
      <c r="H109" t="s">
        <v>153</v>
      </c>
      <c r="I109" t="s">
        <v>161</v>
      </c>
      <c r="J109" t="s">
        <v>136</v>
      </c>
    </row>
    <row r="110" spans="1:10" ht="15" customHeight="1" x14ac:dyDescent="0.3">
      <c r="A110" s="536"/>
      <c r="B110" t="s">
        <v>167</v>
      </c>
      <c r="C110" s="76">
        <v>788569</v>
      </c>
      <c r="D110" s="76">
        <v>172171</v>
      </c>
      <c r="E110" s="76">
        <v>10363</v>
      </c>
      <c r="F110" s="76">
        <v>835</v>
      </c>
      <c r="G110" s="76">
        <v>111909</v>
      </c>
      <c r="H110" s="76">
        <v>58843</v>
      </c>
      <c r="I110" s="76">
        <v>47411</v>
      </c>
      <c r="J110" s="76">
        <v>1190101</v>
      </c>
    </row>
    <row r="111" spans="1:10" ht="15" customHeight="1" x14ac:dyDescent="0.3">
      <c r="A111" s="536"/>
      <c r="B111" t="s">
        <v>476</v>
      </c>
      <c r="C111" s="76">
        <v>452685692.76608974</v>
      </c>
      <c r="D111" s="76">
        <v>746245389.07695127</v>
      </c>
      <c r="E111" s="76">
        <v>960219010.3987968</v>
      </c>
      <c r="F111" s="76">
        <v>406062233.50539982</v>
      </c>
      <c r="G111" s="76">
        <v>-2243274122.0226622</v>
      </c>
      <c r="H111" s="76">
        <v>-9519624699.7452717</v>
      </c>
      <c r="I111" s="76">
        <v>-75339667760.287094</v>
      </c>
      <c r="J111" s="76">
        <v>-84537354256.307785</v>
      </c>
    </row>
    <row r="112" spans="1:10" ht="15" customHeight="1" x14ac:dyDescent="0.3">
      <c r="A112" s="536"/>
      <c r="B112" t="s">
        <v>480</v>
      </c>
      <c r="C112" s="76">
        <v>399898</v>
      </c>
      <c r="D112" s="76">
        <v>67237</v>
      </c>
      <c r="E112" s="76">
        <v>4593</v>
      </c>
      <c r="F112" s="76">
        <v>393</v>
      </c>
      <c r="G112" s="76">
        <v>59959</v>
      </c>
      <c r="H112" s="76">
        <v>39477</v>
      </c>
      <c r="I112" s="76">
        <v>32231</v>
      </c>
      <c r="J112" s="76">
        <v>603788</v>
      </c>
    </row>
    <row r="113" spans="1:10" ht="15" customHeight="1" x14ac:dyDescent="0.3">
      <c r="A113" s="536"/>
    </row>
    <row r="114" spans="1:10" ht="15" customHeight="1" x14ac:dyDescent="0.3">
      <c r="A114" s="536"/>
    </row>
    <row r="115" spans="1:10" ht="15" customHeight="1" x14ac:dyDescent="0.3">
      <c r="A115" s="536"/>
      <c r="B115" t="s">
        <v>464</v>
      </c>
      <c r="C115" t="s">
        <v>486</v>
      </c>
    </row>
    <row r="116" spans="1:10" ht="15" customHeight="1" x14ac:dyDescent="0.3">
      <c r="A116" s="536"/>
      <c r="B116" s="380" t="s">
        <v>70</v>
      </c>
      <c r="C116" s="64">
        <v>1</v>
      </c>
    </row>
    <row r="117" spans="1:10" ht="15" customHeight="1" x14ac:dyDescent="0.3">
      <c r="A117" s="536"/>
      <c r="B117" s="380" t="s">
        <v>71</v>
      </c>
      <c r="C117" t="s">
        <v>69</v>
      </c>
      <c r="H117" s="64"/>
    </row>
    <row r="118" spans="1:10" ht="15" customHeight="1" x14ac:dyDescent="0.3">
      <c r="A118" s="536"/>
      <c r="B118" s="380" t="s">
        <v>72</v>
      </c>
      <c r="C118" s="64">
        <v>0</v>
      </c>
      <c r="H118" s="64"/>
    </row>
    <row r="119" spans="1:10" ht="15" customHeight="1" x14ac:dyDescent="0.3">
      <c r="A119" s="536"/>
      <c r="B119" t="s">
        <v>508</v>
      </c>
      <c r="C119" t="s">
        <v>283</v>
      </c>
      <c r="H119" s="64"/>
    </row>
    <row r="120" spans="1:10" x14ac:dyDescent="0.3">
      <c r="A120" s="536"/>
      <c r="B120" s="380" t="s">
        <v>79</v>
      </c>
      <c r="C120" s="64">
        <v>0</v>
      </c>
    </row>
    <row r="121" spans="1:10" x14ac:dyDescent="0.3">
      <c r="A121" s="536"/>
      <c r="B121" s="380" t="s">
        <v>88</v>
      </c>
      <c r="C121" t="s">
        <v>228</v>
      </c>
    </row>
    <row r="122" spans="1:10" x14ac:dyDescent="0.3">
      <c r="A122" s="536"/>
    </row>
    <row r="123" spans="1:10" x14ac:dyDescent="0.3">
      <c r="A123" s="536"/>
      <c r="C123" t="s">
        <v>182</v>
      </c>
    </row>
    <row r="124" spans="1:10" x14ac:dyDescent="0.3">
      <c r="A124" s="536"/>
      <c r="B124" t="s">
        <v>101</v>
      </c>
      <c r="C124" t="s">
        <v>276</v>
      </c>
      <c r="D124" t="s">
        <v>185</v>
      </c>
      <c r="E124" t="s">
        <v>186</v>
      </c>
      <c r="F124" t="s">
        <v>187</v>
      </c>
      <c r="G124" t="s">
        <v>143</v>
      </c>
      <c r="H124" t="s">
        <v>153</v>
      </c>
      <c r="I124" t="s">
        <v>161</v>
      </c>
      <c r="J124" t="s">
        <v>136</v>
      </c>
    </row>
    <row r="125" spans="1:10" x14ac:dyDescent="0.3">
      <c r="A125" s="536"/>
      <c r="B125" t="s">
        <v>167</v>
      </c>
      <c r="C125" s="76">
        <v>987089</v>
      </c>
      <c r="D125" s="76">
        <v>165621</v>
      </c>
      <c r="E125" s="76">
        <v>9239</v>
      </c>
      <c r="F125" s="76">
        <v>779</v>
      </c>
      <c r="G125" s="76">
        <v>116196</v>
      </c>
      <c r="H125" s="76">
        <v>56546</v>
      </c>
      <c r="I125" s="76">
        <v>42749</v>
      </c>
      <c r="J125" s="76">
        <v>1378219</v>
      </c>
    </row>
    <row r="126" spans="1:10" x14ac:dyDescent="0.3">
      <c r="A126" s="536"/>
      <c r="B126" t="s">
        <v>476</v>
      </c>
      <c r="C126" s="76">
        <v>-226209745.68242559</v>
      </c>
      <c r="D126" s="76">
        <v>1010130014.9671578</v>
      </c>
      <c r="E126" s="76">
        <v>-511205700.19713074</v>
      </c>
      <c r="F126" s="76">
        <v>165085441.48010007</v>
      </c>
      <c r="G126" s="76">
        <v>-1794641698.4642699</v>
      </c>
      <c r="H126" s="76">
        <v>-8174744458.8808432</v>
      </c>
      <c r="I126" s="76">
        <v>-35071760454.215233</v>
      </c>
      <c r="J126" s="76">
        <v>-44603346600.992645</v>
      </c>
    </row>
    <row r="127" spans="1:10" x14ac:dyDescent="0.3">
      <c r="A127" s="536"/>
      <c r="B127" t="s">
        <v>480</v>
      </c>
      <c r="C127" s="76">
        <v>465386</v>
      </c>
      <c r="D127" s="76">
        <v>62055</v>
      </c>
      <c r="E127" s="76">
        <v>3826</v>
      </c>
      <c r="F127" s="76">
        <v>366</v>
      </c>
      <c r="G127" s="76">
        <v>63739</v>
      </c>
      <c r="H127" s="76">
        <v>37220</v>
      </c>
      <c r="I127" s="76">
        <v>29761</v>
      </c>
      <c r="J127" s="76">
        <v>662353</v>
      </c>
    </row>
    <row r="147" spans="1:21" x14ac:dyDescent="0.3">
      <c r="A147" s="536" t="s">
        <v>566</v>
      </c>
      <c r="B147" s="380" t="s">
        <v>70</v>
      </c>
      <c r="C147" s="64">
        <v>1</v>
      </c>
      <c r="H147" s="64"/>
    </row>
    <row r="148" spans="1:21" x14ac:dyDescent="0.3">
      <c r="A148" s="536"/>
      <c r="B148" s="380" t="s">
        <v>71</v>
      </c>
      <c r="C148" t="s">
        <v>69</v>
      </c>
      <c r="H148" s="64"/>
    </row>
    <row r="149" spans="1:21" x14ac:dyDescent="0.3">
      <c r="A149" s="536"/>
      <c r="B149" s="380" t="s">
        <v>72</v>
      </c>
      <c r="C149" t="s">
        <v>283</v>
      </c>
      <c r="H149" s="64"/>
    </row>
    <row r="150" spans="1:21" x14ac:dyDescent="0.3">
      <c r="A150" s="536"/>
      <c r="B150" s="380" t="s">
        <v>79</v>
      </c>
      <c r="C150" s="64">
        <v>0</v>
      </c>
    </row>
    <row r="151" spans="1:21" x14ac:dyDescent="0.3">
      <c r="A151" s="536"/>
      <c r="B151" s="380" t="s">
        <v>88</v>
      </c>
      <c r="C151" t="s">
        <v>89</v>
      </c>
    </row>
    <row r="152" spans="1:21" x14ac:dyDescent="0.3">
      <c r="A152" s="536"/>
    </row>
    <row r="153" spans="1:21" x14ac:dyDescent="0.3">
      <c r="A153" s="536"/>
      <c r="C153" t="s">
        <v>182</v>
      </c>
    </row>
    <row r="154" spans="1:21" x14ac:dyDescent="0.3">
      <c r="A154" s="536"/>
      <c r="B154" t="s">
        <v>101</v>
      </c>
      <c r="C154" t="s">
        <v>276</v>
      </c>
      <c r="D154" t="s">
        <v>185</v>
      </c>
      <c r="E154" t="s">
        <v>186</v>
      </c>
      <c r="F154" t="s">
        <v>187</v>
      </c>
      <c r="G154" t="s">
        <v>143</v>
      </c>
      <c r="H154" t="s">
        <v>153</v>
      </c>
      <c r="I154" t="s">
        <v>161</v>
      </c>
      <c r="J154" t="s">
        <v>136</v>
      </c>
    </row>
    <row r="155" spans="1:21" x14ac:dyDescent="0.3">
      <c r="A155" s="536"/>
      <c r="B155" t="s">
        <v>167</v>
      </c>
      <c r="C155" s="76">
        <v>1098832</v>
      </c>
      <c r="D155" s="76">
        <v>171812</v>
      </c>
      <c r="E155" s="76">
        <v>10484</v>
      </c>
      <c r="F155" s="76">
        <v>1052</v>
      </c>
      <c r="G155" s="76">
        <v>113728</v>
      </c>
      <c r="H155" s="76">
        <v>56863</v>
      </c>
      <c r="I155" s="76">
        <v>44084</v>
      </c>
      <c r="J155" s="76">
        <v>1496855</v>
      </c>
      <c r="U155" s="76"/>
    </row>
    <row r="156" spans="1:21" x14ac:dyDescent="0.3">
      <c r="A156" s="536"/>
      <c r="B156" t="s">
        <v>567</v>
      </c>
      <c r="C156" s="76">
        <v>179466751346.67813</v>
      </c>
      <c r="D156" s="76">
        <v>72552816311.464722</v>
      </c>
      <c r="E156" s="76">
        <v>46992670507.449127</v>
      </c>
      <c r="F156" s="76">
        <v>14503723116.348497</v>
      </c>
      <c r="G156" s="76">
        <v>194711492578.21906</v>
      </c>
      <c r="H156" s="76">
        <v>336519032653.20648</v>
      </c>
      <c r="I156" s="76">
        <v>3746364191100.4038</v>
      </c>
      <c r="J156" s="76">
        <v>4591110677613.7695</v>
      </c>
      <c r="U156" s="76"/>
    </row>
    <row r="157" spans="1:21" x14ac:dyDescent="0.3">
      <c r="A157" s="536"/>
      <c r="B157" t="s">
        <v>568</v>
      </c>
      <c r="C157" s="76">
        <v>1098832</v>
      </c>
      <c r="D157" s="76">
        <v>171812</v>
      </c>
      <c r="E157" s="76">
        <v>10484</v>
      </c>
      <c r="F157" s="76">
        <v>1052</v>
      </c>
      <c r="G157" s="76">
        <v>113728</v>
      </c>
      <c r="H157" s="76">
        <v>56863</v>
      </c>
      <c r="I157" s="76">
        <v>44084</v>
      </c>
      <c r="J157" s="76">
        <v>1496855</v>
      </c>
    </row>
    <row r="158" spans="1:21" x14ac:dyDescent="0.3">
      <c r="A158" s="536"/>
      <c r="C158" s="76"/>
      <c r="D158" s="76"/>
      <c r="E158" s="76"/>
      <c r="F158" s="76"/>
      <c r="G158" s="76"/>
      <c r="H158" s="76"/>
      <c r="I158" s="76"/>
      <c r="J158" s="76"/>
    </row>
    <row r="159" spans="1:21" x14ac:dyDescent="0.3">
      <c r="A159" s="536"/>
      <c r="C159" s="76"/>
      <c r="D159" s="76"/>
      <c r="E159" s="76"/>
      <c r="F159" s="76"/>
      <c r="G159" s="76"/>
      <c r="H159" s="76"/>
      <c r="I159" s="76"/>
      <c r="J159" s="76"/>
    </row>
    <row r="160" spans="1:21" x14ac:dyDescent="0.3">
      <c r="A160" s="536"/>
      <c r="B160" s="380" t="s">
        <v>70</v>
      </c>
      <c r="C160" s="395">
        <v>1</v>
      </c>
      <c r="H160" s="64"/>
    </row>
    <row r="161" spans="1:24" x14ac:dyDescent="0.3">
      <c r="A161" s="536"/>
      <c r="B161" s="380" t="s">
        <v>71</v>
      </c>
      <c r="C161" s="380" t="s">
        <v>69</v>
      </c>
      <c r="H161" s="64"/>
      <c r="K161" s="173"/>
      <c r="M161" s="173"/>
      <c r="N161" s="173"/>
      <c r="O161" s="173"/>
      <c r="P161" s="173"/>
      <c r="Q161" s="173"/>
      <c r="R161" s="173"/>
      <c r="S161" s="173"/>
      <c r="T161" s="173"/>
    </row>
    <row r="162" spans="1:24" x14ac:dyDescent="0.3">
      <c r="A162" s="536"/>
      <c r="B162" s="380" t="s">
        <v>72</v>
      </c>
      <c r="C162" s="395">
        <v>0</v>
      </c>
      <c r="H162" s="64"/>
      <c r="K162" s="173"/>
      <c r="M162" s="389"/>
      <c r="N162" s="389"/>
      <c r="O162" s="389"/>
      <c r="P162" s="389"/>
      <c r="Q162" s="389"/>
      <c r="R162" s="389"/>
      <c r="S162" s="389"/>
      <c r="T162" s="389"/>
    </row>
    <row r="163" spans="1:24" x14ac:dyDescent="0.3">
      <c r="A163" s="536"/>
      <c r="B163" s="380" t="s">
        <v>79</v>
      </c>
      <c r="C163" s="395">
        <v>0</v>
      </c>
      <c r="K163" s="173"/>
      <c r="L163" t="s">
        <v>559</v>
      </c>
      <c r="M163" s="389" t="str">
        <f t="shared" ref="M163:T163" si="25">C154</f>
        <v>a indep 1-4</v>
      </c>
      <c r="N163" s="389" t="str">
        <f t="shared" si="25"/>
        <v>d indep 5-49</v>
      </c>
      <c r="O163" s="389" t="str">
        <f t="shared" si="25"/>
        <v>e indep 50-249</v>
      </c>
      <c r="P163" s="389" t="str">
        <f t="shared" si="25"/>
        <v>f indep 250+</v>
      </c>
      <c r="Q163" s="389" t="str">
        <f t="shared" si="25"/>
        <v>g group simple</v>
      </c>
      <c r="R163" s="389" t="str">
        <f t="shared" si="25"/>
        <v>h group medium</v>
      </c>
      <c r="S163" s="389" t="str">
        <f t="shared" si="25"/>
        <v>i group complex</v>
      </c>
      <c r="T163" s="389" t="str">
        <f t="shared" si="25"/>
        <v>Grand Total</v>
      </c>
    </row>
    <row r="164" spans="1:24" x14ac:dyDescent="0.3">
      <c r="A164" s="536"/>
      <c r="B164" s="380" t="s">
        <v>88</v>
      </c>
      <c r="C164" s="380" t="s">
        <v>89</v>
      </c>
      <c r="K164" s="173"/>
      <c r="L164" t="s">
        <v>569</v>
      </c>
      <c r="M164" s="396">
        <f>C169</f>
        <v>179466751346.67813</v>
      </c>
      <c r="N164" s="396">
        <f t="shared" ref="N164:T164" si="26">D169</f>
        <v>72552776059.564728</v>
      </c>
      <c r="O164" s="396">
        <f t="shared" si="26"/>
        <v>46992670507.449127</v>
      </c>
      <c r="P164" s="396">
        <f t="shared" si="26"/>
        <v>14503723116.348497</v>
      </c>
      <c r="Q164" s="396">
        <f t="shared" si="26"/>
        <v>194706065763.39185</v>
      </c>
      <c r="R164" s="396">
        <f t="shared" si="26"/>
        <v>333840145068.8194</v>
      </c>
      <c r="S164" s="396">
        <f t="shared" si="26"/>
        <v>3635607234802.0044</v>
      </c>
      <c r="T164" s="396">
        <f t="shared" si="26"/>
        <v>4477669366664.2559</v>
      </c>
    </row>
    <row r="165" spans="1:24" x14ac:dyDescent="0.3">
      <c r="A165" s="536"/>
      <c r="K165" s="173"/>
      <c r="L165" t="s">
        <v>570</v>
      </c>
      <c r="M165" s="389">
        <f>C169/C168</f>
        <v>163325.01360233242</v>
      </c>
      <c r="N165" s="389">
        <f t="shared" ref="N165:T165" si="27">D169/D168</f>
        <v>422282.48517012724</v>
      </c>
      <c r="O165" s="389">
        <f t="shared" si="27"/>
        <v>4482322.6352011757</v>
      </c>
      <c r="P165" s="389">
        <f t="shared" si="27"/>
        <v>13786809.045958648</v>
      </c>
      <c r="Q165" s="389">
        <f t="shared" si="27"/>
        <v>1712047.849353204</v>
      </c>
      <c r="R165" s="389">
        <f t="shared" si="27"/>
        <v>5871471.8257557321</v>
      </c>
      <c r="S165" s="389">
        <f t="shared" si="27"/>
        <v>82543018.158746839</v>
      </c>
      <c r="T165" s="389">
        <f t="shared" si="27"/>
        <v>2991476.7793781678</v>
      </c>
    </row>
    <row r="166" spans="1:24" x14ac:dyDescent="0.3">
      <c r="A166" s="536"/>
      <c r="C166" t="s">
        <v>182</v>
      </c>
      <c r="K166" s="173"/>
      <c r="L166" t="s">
        <v>571</v>
      </c>
      <c r="M166" s="398">
        <f>C182/C181</f>
        <v>150391.11947164507</v>
      </c>
      <c r="N166" s="398">
        <f t="shared" ref="N166:T166" si="28">D182/D181</f>
        <v>397583.01157581905</v>
      </c>
      <c r="O166" s="398">
        <f t="shared" si="28"/>
        <v>2402968.2356944536</v>
      </c>
      <c r="P166" s="398">
        <f t="shared" si="28"/>
        <v>8958328.95060548</v>
      </c>
      <c r="Q166" s="398">
        <f t="shared" si="28"/>
        <v>1918312.0483608285</v>
      </c>
      <c r="R166" s="398">
        <f t="shared" si="28"/>
        <v>6431523.703129949</v>
      </c>
      <c r="S166" s="398">
        <f t="shared" si="28"/>
        <v>79493080.743810222</v>
      </c>
      <c r="T166" s="398">
        <f t="shared" si="28"/>
        <v>3505743.7355676237</v>
      </c>
    </row>
    <row r="167" spans="1:24" x14ac:dyDescent="0.3">
      <c r="A167" s="536"/>
      <c r="B167" t="s">
        <v>101</v>
      </c>
      <c r="C167" t="s">
        <v>276</v>
      </c>
      <c r="D167" t="s">
        <v>185</v>
      </c>
      <c r="E167" t="s">
        <v>186</v>
      </c>
      <c r="F167" t="s">
        <v>187</v>
      </c>
      <c r="G167" t="s">
        <v>143</v>
      </c>
      <c r="H167" t="s">
        <v>153</v>
      </c>
      <c r="I167" t="s">
        <v>161</v>
      </c>
      <c r="J167" t="s">
        <v>136</v>
      </c>
      <c r="K167" s="173"/>
      <c r="L167" t="s">
        <v>572</v>
      </c>
      <c r="M167" s="398">
        <f>C195/C194</f>
        <v>133551.96743777813</v>
      </c>
      <c r="N167" s="398">
        <f t="shared" ref="N167:T167" si="29">D195/D194</f>
        <v>362128.13972723315</v>
      </c>
      <c r="O167" s="398">
        <f t="shared" si="29"/>
        <v>2522868.6855296865</v>
      </c>
      <c r="P167" s="398">
        <f t="shared" si="29"/>
        <v>11126278.247413982</v>
      </c>
      <c r="Q167" s="398">
        <f t="shared" si="29"/>
        <v>2032495.2418705758</v>
      </c>
      <c r="R167" s="398">
        <f t="shared" si="29"/>
        <v>5099088.1799565163</v>
      </c>
      <c r="S167" s="398">
        <f t="shared" si="29"/>
        <v>79768354.46585764</v>
      </c>
      <c r="T167" s="398">
        <f t="shared" si="29"/>
        <v>2725585.6308991546</v>
      </c>
      <c r="V167" s="76"/>
      <c r="W167" s="389"/>
    </row>
    <row r="168" spans="1:24" x14ac:dyDescent="0.3">
      <c r="A168" s="536"/>
      <c r="B168" t="s">
        <v>167</v>
      </c>
      <c r="C168" s="76">
        <v>1098832</v>
      </c>
      <c r="D168" s="76">
        <v>171811</v>
      </c>
      <c r="E168" s="76">
        <v>10484</v>
      </c>
      <c r="F168" s="76">
        <v>1052</v>
      </c>
      <c r="G168" s="76">
        <v>113727</v>
      </c>
      <c r="H168" s="76">
        <v>56858</v>
      </c>
      <c r="I168" s="76">
        <v>44045</v>
      </c>
      <c r="J168" s="76">
        <v>1496809</v>
      </c>
      <c r="K168" s="173"/>
      <c r="L168" t="s">
        <v>573</v>
      </c>
      <c r="M168" s="399">
        <f>(M167-M166)/ABS(M166)</f>
        <v>-0.11196905836612121</v>
      </c>
      <c r="N168" s="399">
        <f t="shared" ref="N168:T168" si="30">(N167-N166)/ABS(N166)</f>
        <v>-8.9176023160699502E-2</v>
      </c>
      <c r="O168" s="399">
        <f t="shared" si="30"/>
        <v>4.9896810142636742E-2</v>
      </c>
      <c r="P168" s="399">
        <f t="shared" si="30"/>
        <v>0.24200376083108371</v>
      </c>
      <c r="Q168" s="399">
        <f t="shared" si="30"/>
        <v>5.9522742197920954E-2</v>
      </c>
      <c r="R168" s="399">
        <f t="shared" si="30"/>
        <v>-0.20717260554058023</v>
      </c>
      <c r="S168" s="399">
        <f t="shared" si="30"/>
        <v>3.4628639306931467E-3</v>
      </c>
      <c r="T168" s="399">
        <f t="shared" si="30"/>
        <v>-0.22253711723231584</v>
      </c>
      <c r="U168" s="400"/>
      <c r="V168" s="76"/>
      <c r="W168" s="389"/>
    </row>
    <row r="169" spans="1:24" x14ac:dyDescent="0.3">
      <c r="A169" s="536"/>
      <c r="B169" t="s">
        <v>567</v>
      </c>
      <c r="C169" s="76">
        <v>179466751346.67813</v>
      </c>
      <c r="D169" s="76">
        <v>72552776059.564728</v>
      </c>
      <c r="E169" s="76">
        <v>46992670507.449127</v>
      </c>
      <c r="F169" s="76">
        <v>14503723116.348497</v>
      </c>
      <c r="G169" s="76">
        <v>194706065763.39185</v>
      </c>
      <c r="H169" s="76">
        <v>333840145068.8194</v>
      </c>
      <c r="I169" s="76">
        <v>3635607234802.0044</v>
      </c>
      <c r="J169" s="76">
        <v>4477669366664.2559</v>
      </c>
      <c r="M169" s="83"/>
      <c r="N169" s="83"/>
      <c r="O169" s="83"/>
      <c r="P169" s="83"/>
      <c r="Q169" s="83"/>
      <c r="R169" s="83"/>
      <c r="S169" s="83"/>
      <c r="T169" s="83"/>
    </row>
    <row r="170" spans="1:24" x14ac:dyDescent="0.3">
      <c r="A170" s="536"/>
      <c r="B170" t="s">
        <v>568</v>
      </c>
      <c r="C170" s="76">
        <v>1098832</v>
      </c>
      <c r="D170" s="76">
        <v>171811</v>
      </c>
      <c r="E170" s="76">
        <v>10484</v>
      </c>
      <c r="F170" s="76">
        <v>1052</v>
      </c>
      <c r="G170" s="76">
        <v>113727</v>
      </c>
      <c r="H170" s="76">
        <v>56858</v>
      </c>
      <c r="I170" s="76">
        <v>44045</v>
      </c>
      <c r="J170" s="76">
        <v>1496809</v>
      </c>
    </row>
    <row r="171" spans="1:24" x14ac:dyDescent="0.3">
      <c r="A171" s="536"/>
    </row>
    <row r="172" spans="1:24" x14ac:dyDescent="0.3">
      <c r="A172" s="536"/>
    </row>
    <row r="173" spans="1:24" x14ac:dyDescent="0.3">
      <c r="A173" s="536"/>
      <c r="B173" s="380" t="s">
        <v>70</v>
      </c>
      <c r="C173" s="64">
        <v>1</v>
      </c>
      <c r="H173" s="64"/>
      <c r="V173" s="401"/>
      <c r="W173" s="401"/>
      <c r="X173" s="401"/>
    </row>
    <row r="174" spans="1:24" x14ac:dyDescent="0.3">
      <c r="A174" s="536"/>
      <c r="B174" s="380" t="s">
        <v>71</v>
      </c>
      <c r="C174" t="s">
        <v>69</v>
      </c>
      <c r="H174" s="64"/>
      <c r="V174" s="173"/>
    </row>
    <row r="175" spans="1:24" x14ac:dyDescent="0.3">
      <c r="A175" s="536"/>
      <c r="B175" s="380" t="s">
        <v>72</v>
      </c>
      <c r="C175" s="64">
        <v>0</v>
      </c>
      <c r="H175" s="64"/>
      <c r="V175" s="400"/>
      <c r="W175" s="400"/>
      <c r="X175" s="402"/>
    </row>
    <row r="176" spans="1:24" x14ac:dyDescent="0.3">
      <c r="A176" s="536"/>
      <c r="B176" s="380" t="s">
        <v>79</v>
      </c>
      <c r="C176" s="64">
        <v>0</v>
      </c>
      <c r="V176" s="400"/>
      <c r="W176" s="400"/>
      <c r="X176" s="402"/>
    </row>
    <row r="177" spans="1:24" x14ac:dyDescent="0.3">
      <c r="A177" s="536"/>
      <c r="B177" s="380" t="s">
        <v>88</v>
      </c>
      <c r="C177" t="s">
        <v>181</v>
      </c>
      <c r="V177" s="400"/>
      <c r="W177" s="400"/>
      <c r="X177" s="402"/>
    </row>
    <row r="178" spans="1:24" x14ac:dyDescent="0.3">
      <c r="A178" s="536"/>
      <c r="V178" s="400"/>
      <c r="W178" s="400"/>
      <c r="X178" s="402"/>
    </row>
    <row r="179" spans="1:24" x14ac:dyDescent="0.3">
      <c r="A179" s="536"/>
      <c r="C179" t="s">
        <v>182</v>
      </c>
      <c r="V179" s="400"/>
      <c r="W179" s="400"/>
      <c r="X179" s="402"/>
    </row>
    <row r="180" spans="1:24" x14ac:dyDescent="0.3">
      <c r="A180" s="536"/>
      <c r="B180" t="s">
        <v>101</v>
      </c>
      <c r="C180" t="s">
        <v>276</v>
      </c>
      <c r="D180" t="s">
        <v>185</v>
      </c>
      <c r="E180" t="s">
        <v>186</v>
      </c>
      <c r="F180" t="s">
        <v>187</v>
      </c>
      <c r="G180" t="s">
        <v>143</v>
      </c>
      <c r="H180" t="s">
        <v>153</v>
      </c>
      <c r="I180" t="s">
        <v>161</v>
      </c>
      <c r="J180" t="s">
        <v>136</v>
      </c>
      <c r="V180" s="400"/>
      <c r="W180" s="400"/>
      <c r="X180" s="402"/>
    </row>
    <row r="181" spans="1:24" x14ac:dyDescent="0.3">
      <c r="A181" s="536"/>
      <c r="B181" t="s">
        <v>167</v>
      </c>
      <c r="C181" s="76">
        <v>961639</v>
      </c>
      <c r="D181" s="76">
        <v>186760</v>
      </c>
      <c r="E181" s="76">
        <v>10864</v>
      </c>
      <c r="F181" s="76">
        <v>895</v>
      </c>
      <c r="G181" s="76">
        <v>120633</v>
      </c>
      <c r="H181" s="76">
        <v>67437</v>
      </c>
      <c r="I181" s="76">
        <v>50119</v>
      </c>
      <c r="J181" s="76">
        <v>1398347</v>
      </c>
    </row>
    <row r="182" spans="1:24" x14ac:dyDescent="0.3">
      <c r="A182" s="536"/>
      <c r="B182" t="s">
        <v>567</v>
      </c>
      <c r="C182" s="76">
        <v>144621965737.59329</v>
      </c>
      <c r="D182" s="76">
        <v>74252603241.899963</v>
      </c>
      <c r="E182" s="76">
        <v>26105846912.584541</v>
      </c>
      <c r="F182" s="76">
        <v>8017704410.7919044</v>
      </c>
      <c r="G182" s="76">
        <v>231411737329.91183</v>
      </c>
      <c r="H182" s="76">
        <v>433722663967.97437</v>
      </c>
      <c r="I182" s="76">
        <v>3984113713799.0244</v>
      </c>
      <c r="J182" s="76">
        <v>4902246235399.7803</v>
      </c>
    </row>
    <row r="183" spans="1:24" x14ac:dyDescent="0.3">
      <c r="A183" s="536"/>
      <c r="B183" t="s">
        <v>568</v>
      </c>
      <c r="C183" s="76">
        <v>961639</v>
      </c>
      <c r="D183" s="76">
        <v>186760</v>
      </c>
      <c r="E183" s="76">
        <v>10864</v>
      </c>
      <c r="F183" s="76">
        <v>895</v>
      </c>
      <c r="G183" s="76">
        <v>120633</v>
      </c>
      <c r="H183" s="76">
        <v>67437</v>
      </c>
      <c r="I183" s="76">
        <v>50119</v>
      </c>
      <c r="J183" s="76">
        <v>1398347</v>
      </c>
    </row>
    <row r="184" spans="1:24" x14ac:dyDescent="0.3">
      <c r="A184" s="536"/>
    </row>
    <row r="185" spans="1:24" x14ac:dyDescent="0.3">
      <c r="A185" s="536"/>
    </row>
    <row r="186" spans="1:24" x14ac:dyDescent="0.3">
      <c r="A186" s="536"/>
      <c r="B186" s="380" t="s">
        <v>70</v>
      </c>
      <c r="C186" s="64">
        <v>1</v>
      </c>
      <c r="H186" s="64"/>
    </row>
    <row r="187" spans="1:24" x14ac:dyDescent="0.3">
      <c r="A187" s="536"/>
      <c r="B187" s="380" t="s">
        <v>71</v>
      </c>
      <c r="C187" t="s">
        <v>69</v>
      </c>
      <c r="H187" s="64"/>
    </row>
    <row r="188" spans="1:24" x14ac:dyDescent="0.3">
      <c r="A188" s="536"/>
      <c r="B188" s="380" t="s">
        <v>72</v>
      </c>
      <c r="C188" s="64">
        <v>0</v>
      </c>
      <c r="H188" s="64"/>
    </row>
    <row r="189" spans="1:24" x14ac:dyDescent="0.3">
      <c r="A189" s="536"/>
      <c r="B189" s="380" t="s">
        <v>79</v>
      </c>
      <c r="C189" s="64">
        <v>0</v>
      </c>
    </row>
    <row r="190" spans="1:24" x14ac:dyDescent="0.3">
      <c r="A190" s="536"/>
      <c r="B190" s="380" t="s">
        <v>88</v>
      </c>
      <c r="C190" t="s">
        <v>228</v>
      </c>
    </row>
    <row r="191" spans="1:24" x14ac:dyDescent="0.3">
      <c r="A191" s="536"/>
    </row>
    <row r="192" spans="1:24" x14ac:dyDescent="0.3">
      <c r="A192" s="536"/>
      <c r="C192" t="s">
        <v>182</v>
      </c>
    </row>
    <row r="193" spans="1:10" x14ac:dyDescent="0.3">
      <c r="A193" s="536"/>
      <c r="B193" t="s">
        <v>101</v>
      </c>
      <c r="C193" t="s">
        <v>276</v>
      </c>
      <c r="D193" t="s">
        <v>185</v>
      </c>
      <c r="E193" t="s">
        <v>186</v>
      </c>
      <c r="F193" t="s">
        <v>187</v>
      </c>
      <c r="G193" t="s">
        <v>143</v>
      </c>
      <c r="H193" t="s">
        <v>153</v>
      </c>
      <c r="I193" t="s">
        <v>161</v>
      </c>
      <c r="J193" t="s">
        <v>136</v>
      </c>
    </row>
    <row r="194" spans="1:10" x14ac:dyDescent="0.3">
      <c r="A194" s="536"/>
      <c r="B194" t="s">
        <v>167</v>
      </c>
      <c r="C194" s="76">
        <v>1172614</v>
      </c>
      <c r="D194" s="76">
        <v>176395</v>
      </c>
      <c r="E194" s="76">
        <v>9624</v>
      </c>
      <c r="F194" s="76">
        <v>808</v>
      </c>
      <c r="G194" s="76">
        <v>122730</v>
      </c>
      <c r="H194" s="76">
        <v>60185</v>
      </c>
      <c r="I194" s="76">
        <v>44050</v>
      </c>
      <c r="J194" s="76">
        <v>1586406</v>
      </c>
    </row>
    <row r="195" spans="1:10" x14ac:dyDescent="0.3">
      <c r="A195" s="536"/>
      <c r="B195" t="s">
        <v>567</v>
      </c>
      <c r="C195" s="76">
        <v>156604906745.08276</v>
      </c>
      <c r="D195" s="76">
        <v>63877593207.185295</v>
      </c>
      <c r="E195" s="76">
        <v>24280088229.537704</v>
      </c>
      <c r="F195" s="76">
        <v>8990032823.9104977</v>
      </c>
      <c r="G195" s="76">
        <v>249448141034.77576</v>
      </c>
      <c r="H195" s="76">
        <v>306888622110.68292</v>
      </c>
      <c r="I195" s="76">
        <v>3513796014221.0288</v>
      </c>
      <c r="J195" s="76">
        <v>4323885398372.2041</v>
      </c>
    </row>
    <row r="196" spans="1:10" x14ac:dyDescent="0.3">
      <c r="A196" s="536"/>
      <c r="B196" t="s">
        <v>568</v>
      </c>
      <c r="C196" s="76">
        <v>1172613</v>
      </c>
      <c r="D196" s="76">
        <v>176395</v>
      </c>
      <c r="E196" s="76">
        <v>9624</v>
      </c>
      <c r="F196" s="76">
        <v>808</v>
      </c>
      <c r="G196" s="76">
        <v>122730</v>
      </c>
      <c r="H196" s="76">
        <v>60185</v>
      </c>
      <c r="I196" s="76">
        <v>44050</v>
      </c>
      <c r="J196" s="76">
        <v>1586405</v>
      </c>
    </row>
    <row r="216" spans="1:21" x14ac:dyDescent="0.3">
      <c r="A216" s="537" t="s">
        <v>574</v>
      </c>
      <c r="H216" s="64"/>
    </row>
    <row r="217" spans="1:21" x14ac:dyDescent="0.3">
      <c r="A217" s="537"/>
      <c r="B217" s="380" t="s">
        <v>70</v>
      </c>
      <c r="C217" s="64">
        <v>1</v>
      </c>
      <c r="H217" s="64"/>
    </row>
    <row r="218" spans="1:21" x14ac:dyDescent="0.3">
      <c r="A218" s="537"/>
      <c r="B218" s="380" t="s">
        <v>71</v>
      </c>
      <c r="C218" t="s">
        <v>69</v>
      </c>
      <c r="H218" s="64"/>
    </row>
    <row r="219" spans="1:21" x14ac:dyDescent="0.3">
      <c r="A219" s="537"/>
      <c r="B219" s="380" t="s">
        <v>72</v>
      </c>
      <c r="C219" t="s">
        <v>283</v>
      </c>
      <c r="H219" s="64"/>
    </row>
    <row r="220" spans="1:21" x14ac:dyDescent="0.3">
      <c r="A220" s="537"/>
      <c r="B220" s="380" t="s">
        <v>79</v>
      </c>
      <c r="C220" s="64">
        <v>0</v>
      </c>
    </row>
    <row r="221" spans="1:21" x14ac:dyDescent="0.3">
      <c r="A221" s="537"/>
      <c r="B221" s="380" t="s">
        <v>88</v>
      </c>
      <c r="C221" t="s">
        <v>89</v>
      </c>
    </row>
    <row r="222" spans="1:21" x14ac:dyDescent="0.3">
      <c r="A222" s="537"/>
    </row>
    <row r="223" spans="1:21" x14ac:dyDescent="0.3">
      <c r="A223" s="537"/>
      <c r="C223" t="s">
        <v>182</v>
      </c>
    </row>
    <row r="224" spans="1:21" x14ac:dyDescent="0.3">
      <c r="A224" s="537"/>
      <c r="B224" t="s">
        <v>101</v>
      </c>
      <c r="C224" t="s">
        <v>276</v>
      </c>
      <c r="D224" t="s">
        <v>185</v>
      </c>
      <c r="E224" t="s">
        <v>186</v>
      </c>
      <c r="F224" t="s">
        <v>187</v>
      </c>
      <c r="G224" t="s">
        <v>143</v>
      </c>
      <c r="H224" t="s">
        <v>153</v>
      </c>
      <c r="I224" t="s">
        <v>161</v>
      </c>
      <c r="J224" t="s">
        <v>136</v>
      </c>
      <c r="U224" s="76"/>
    </row>
    <row r="225" spans="1:23" x14ac:dyDescent="0.3">
      <c r="A225" s="537"/>
      <c r="B225" t="s">
        <v>167</v>
      </c>
      <c r="C225" s="76">
        <v>1098832</v>
      </c>
      <c r="D225" s="76">
        <v>171812</v>
      </c>
      <c r="E225" s="76">
        <v>10484</v>
      </c>
      <c r="F225" s="76">
        <v>1052</v>
      </c>
      <c r="G225" s="76">
        <v>113728</v>
      </c>
      <c r="H225" s="76">
        <v>56863</v>
      </c>
      <c r="I225" s="76">
        <v>44084</v>
      </c>
      <c r="J225" s="76">
        <v>1496855</v>
      </c>
      <c r="U225" s="76"/>
    </row>
    <row r="226" spans="1:23" x14ac:dyDescent="0.3">
      <c r="A226" s="537"/>
      <c r="B226" t="s">
        <v>473</v>
      </c>
      <c r="C226" s="76">
        <v>-146276890656.87189</v>
      </c>
      <c r="D226" s="76">
        <v>-53160029502.868317</v>
      </c>
      <c r="E226" s="76">
        <v>-40407140509.150017</v>
      </c>
      <c r="F226" s="76">
        <v>-12680098747.356585</v>
      </c>
      <c r="G226" s="76">
        <v>-171972236412.72324</v>
      </c>
      <c r="H226" s="76">
        <v>-317756632586.44916</v>
      </c>
      <c r="I226" s="76">
        <v>-3628203762608.3994</v>
      </c>
      <c r="J226" s="76">
        <v>-4370456791023.8184</v>
      </c>
    </row>
    <row r="227" spans="1:23" x14ac:dyDescent="0.3">
      <c r="A227" s="537"/>
      <c r="C227" s="76"/>
      <c r="D227" s="76"/>
      <c r="E227" s="76"/>
      <c r="F227" s="76"/>
      <c r="G227" s="76"/>
      <c r="H227" s="76"/>
      <c r="I227" s="76"/>
      <c r="J227" s="76"/>
    </row>
    <row r="228" spans="1:23" x14ac:dyDescent="0.3">
      <c r="A228" s="537"/>
      <c r="C228" s="76"/>
      <c r="D228" s="76"/>
      <c r="E228" s="76"/>
      <c r="F228" s="76"/>
      <c r="G228" s="76"/>
      <c r="H228" s="76"/>
      <c r="I228" s="76"/>
      <c r="J228" s="76"/>
    </row>
    <row r="229" spans="1:23" x14ac:dyDescent="0.3">
      <c r="A229" s="537"/>
      <c r="B229" s="380" t="s">
        <v>70</v>
      </c>
      <c r="C229" s="395">
        <v>1</v>
      </c>
      <c r="H229" s="64"/>
    </row>
    <row r="230" spans="1:23" x14ac:dyDescent="0.3">
      <c r="A230" s="537"/>
      <c r="B230" s="380" t="s">
        <v>71</v>
      </c>
      <c r="C230" s="380" t="s">
        <v>69</v>
      </c>
      <c r="H230" s="64"/>
      <c r="K230" s="173"/>
      <c r="M230" s="173"/>
      <c r="N230" s="173"/>
      <c r="O230" s="173"/>
      <c r="P230" s="173"/>
      <c r="Q230" s="173"/>
      <c r="R230" s="173"/>
      <c r="S230" s="173"/>
      <c r="T230" s="173"/>
    </row>
    <row r="231" spans="1:23" x14ac:dyDescent="0.3">
      <c r="A231" s="537"/>
      <c r="B231" s="380" t="s">
        <v>72</v>
      </c>
      <c r="C231" s="395">
        <v>0</v>
      </c>
      <c r="H231" s="64"/>
      <c r="K231" s="173"/>
      <c r="M231" s="389"/>
      <c r="N231" s="389"/>
      <c r="O231" s="389"/>
      <c r="P231" s="389"/>
      <c r="Q231" s="389"/>
      <c r="R231" s="389"/>
      <c r="S231" s="389"/>
      <c r="T231" s="389"/>
    </row>
    <row r="232" spans="1:23" x14ac:dyDescent="0.3">
      <c r="A232" s="537"/>
      <c r="B232" s="380" t="s">
        <v>79</v>
      </c>
      <c r="C232" s="395">
        <v>0</v>
      </c>
      <c r="K232" s="173"/>
      <c r="L232" t="s">
        <v>559</v>
      </c>
      <c r="M232" s="389" t="str">
        <f t="shared" ref="M232:T232" si="31">C223</f>
        <v>ZSIZE2</v>
      </c>
      <c r="N232" s="389">
        <f t="shared" si="31"/>
        <v>0</v>
      </c>
      <c r="O232" s="389">
        <f t="shared" si="31"/>
        <v>0</v>
      </c>
      <c r="P232" s="389">
        <f t="shared" si="31"/>
        <v>0</v>
      </c>
      <c r="Q232" s="389">
        <f t="shared" si="31"/>
        <v>0</v>
      </c>
      <c r="R232" s="389">
        <f t="shared" si="31"/>
        <v>0</v>
      </c>
      <c r="S232" s="389">
        <f t="shared" si="31"/>
        <v>0</v>
      </c>
      <c r="T232" s="389">
        <f t="shared" si="31"/>
        <v>0</v>
      </c>
    </row>
    <row r="233" spans="1:23" x14ac:dyDescent="0.3">
      <c r="A233" s="537"/>
      <c r="B233" s="380" t="s">
        <v>88</v>
      </c>
      <c r="C233" s="380" t="s">
        <v>89</v>
      </c>
      <c r="K233" s="173"/>
      <c r="L233" t="s">
        <v>575</v>
      </c>
      <c r="M233" s="396">
        <f t="shared" ref="M233:T233" si="32">C238</f>
        <v>-146276890656.87189</v>
      </c>
      <c r="N233" s="396">
        <f t="shared" si="32"/>
        <v>-53160170900.568314</v>
      </c>
      <c r="O233" s="396">
        <f t="shared" si="32"/>
        <v>-40407140509.150017</v>
      </c>
      <c r="P233" s="396">
        <f t="shared" si="32"/>
        <v>-12680098747.356585</v>
      </c>
      <c r="Q233" s="396">
        <f t="shared" si="32"/>
        <v>-171975390769.38034</v>
      </c>
      <c r="R233" s="396">
        <f t="shared" si="32"/>
        <v>-315177945733.89392</v>
      </c>
      <c r="S233" s="396">
        <f t="shared" si="32"/>
        <v>-3527891269564.2915</v>
      </c>
      <c r="T233" s="396">
        <f t="shared" si="32"/>
        <v>-4267568906881.5127</v>
      </c>
    </row>
    <row r="234" spans="1:23" x14ac:dyDescent="0.3">
      <c r="A234" s="537"/>
      <c r="K234" s="173"/>
      <c r="L234" t="s">
        <v>576</v>
      </c>
      <c r="M234" s="389">
        <f t="shared" ref="M234:T234" si="33">C238/C237</f>
        <v>-133120.34110480209</v>
      </c>
      <c r="N234" s="389">
        <f t="shared" si="33"/>
        <v>-309410.75309827842</v>
      </c>
      <c r="O234" s="389">
        <f t="shared" si="33"/>
        <v>-3854172.1202928289</v>
      </c>
      <c r="P234" s="389">
        <f t="shared" si="33"/>
        <v>-12053325.805472039</v>
      </c>
      <c r="Q234" s="389">
        <f t="shared" si="33"/>
        <v>-1512177.3261352216</v>
      </c>
      <c r="R234" s="389">
        <f t="shared" si="33"/>
        <v>-5543247.1373226969</v>
      </c>
      <c r="S234" s="389">
        <f t="shared" si="33"/>
        <v>-80097429.210223436</v>
      </c>
      <c r="T234" s="389">
        <f t="shared" si="33"/>
        <v>-2851111.2018176755</v>
      </c>
    </row>
    <row r="235" spans="1:23" x14ac:dyDescent="0.3">
      <c r="A235" s="537"/>
      <c r="C235" t="s">
        <v>182</v>
      </c>
      <c r="K235" s="173"/>
      <c r="L235" t="s">
        <v>577</v>
      </c>
      <c r="M235" s="398">
        <f t="shared" ref="M235:T235" si="34">C251/C250</f>
        <v>-119767.20800317488</v>
      </c>
      <c r="N235" s="398">
        <f t="shared" si="34"/>
        <v>-291392.97819058818</v>
      </c>
      <c r="O235" s="398">
        <f t="shared" si="34"/>
        <v>-2003375.0433692543</v>
      </c>
      <c r="P235" s="398">
        <f t="shared" si="34"/>
        <v>-8000840.0391194448</v>
      </c>
      <c r="Q235" s="398">
        <f t="shared" si="34"/>
        <v>-1692638.0268990579</v>
      </c>
      <c r="R235" s="398">
        <f t="shared" si="34"/>
        <v>-6100302.1842179531</v>
      </c>
      <c r="S235" s="398">
        <f t="shared" si="34"/>
        <v>-77140420.903091416</v>
      </c>
      <c r="T235" s="398">
        <f t="shared" si="34"/>
        <v>-3347018.748413715</v>
      </c>
    </row>
    <row r="236" spans="1:23" x14ac:dyDescent="0.3">
      <c r="A236" s="537"/>
      <c r="B236" t="s">
        <v>101</v>
      </c>
      <c r="C236" t="s">
        <v>276</v>
      </c>
      <c r="D236" t="s">
        <v>185</v>
      </c>
      <c r="E236" t="s">
        <v>186</v>
      </c>
      <c r="F236" t="s">
        <v>187</v>
      </c>
      <c r="G236" t="s">
        <v>143</v>
      </c>
      <c r="H236" t="s">
        <v>153</v>
      </c>
      <c r="I236" t="s">
        <v>161</v>
      </c>
      <c r="J236" t="s">
        <v>136</v>
      </c>
      <c r="K236" s="173"/>
      <c r="L236" t="s">
        <v>578</v>
      </c>
      <c r="M236" s="398">
        <f t="shared" ref="M236:T236" si="35">C264/C263</f>
        <v>-104129.92588262974</v>
      </c>
      <c r="N236" s="398">
        <f t="shared" si="35"/>
        <v>-252345.94033273539</v>
      </c>
      <c r="O236" s="398">
        <f t="shared" si="35"/>
        <v>-2039105.931750522</v>
      </c>
      <c r="P236" s="398">
        <f t="shared" si="35"/>
        <v>-9366117.1140396055</v>
      </c>
      <c r="Q236" s="398">
        <f t="shared" si="35"/>
        <v>-1802844.4224973477</v>
      </c>
      <c r="R236" s="398">
        <f t="shared" si="35"/>
        <v>-4746800.1660076668</v>
      </c>
      <c r="S236" s="398">
        <f t="shared" si="35"/>
        <v>-77077282.512387097</v>
      </c>
      <c r="T236" s="398">
        <f t="shared" si="35"/>
        <v>-2581944.6647353577</v>
      </c>
      <c r="V236" s="76"/>
      <c r="W236" s="389"/>
    </row>
    <row r="237" spans="1:23" x14ac:dyDescent="0.3">
      <c r="A237" s="537"/>
      <c r="B237" t="s">
        <v>167</v>
      </c>
      <c r="C237" s="76">
        <v>1098832</v>
      </c>
      <c r="D237" s="76">
        <v>171811</v>
      </c>
      <c r="E237" s="76">
        <v>10484</v>
      </c>
      <c r="F237" s="76">
        <v>1052</v>
      </c>
      <c r="G237" s="76">
        <v>113727</v>
      </c>
      <c r="H237" s="76">
        <v>56858</v>
      </c>
      <c r="I237" s="76">
        <v>44045</v>
      </c>
      <c r="J237" s="76">
        <v>1496809</v>
      </c>
      <c r="K237" s="173"/>
      <c r="L237" t="s">
        <v>579</v>
      </c>
      <c r="M237" s="399">
        <f t="shared" ref="M237:T237" si="36">(M236-M235)/ABS(M235)</f>
        <v>0.13056396973143608</v>
      </c>
      <c r="N237" s="399">
        <f t="shared" si="36"/>
        <v>0.13400129989513243</v>
      </c>
      <c r="O237" s="399">
        <f t="shared" si="36"/>
        <v>-1.7835346656398316E-2</v>
      </c>
      <c r="P237" s="399">
        <f t="shared" si="36"/>
        <v>-0.17064171615039814</v>
      </c>
      <c r="Q237" s="399">
        <f t="shared" si="36"/>
        <v>-6.5109251858289988E-2</v>
      </c>
      <c r="R237" s="399">
        <f t="shared" si="36"/>
        <v>0.22187458544462296</v>
      </c>
      <c r="S237" s="399">
        <f t="shared" si="36"/>
        <v>8.1848646876891225E-4</v>
      </c>
      <c r="T237" s="399">
        <f t="shared" si="36"/>
        <v>0.22858374606982892</v>
      </c>
      <c r="U237" s="400"/>
      <c r="V237" s="76"/>
      <c r="W237" s="389"/>
    </row>
    <row r="238" spans="1:23" x14ac:dyDescent="0.3">
      <c r="A238" s="537"/>
      <c r="B238" t="s">
        <v>473</v>
      </c>
      <c r="C238" s="76">
        <v>-146276890656.87189</v>
      </c>
      <c r="D238" s="76">
        <v>-53160170900.568314</v>
      </c>
      <c r="E238" s="76">
        <v>-40407140509.150017</v>
      </c>
      <c r="F238" s="76">
        <v>-12680098747.356585</v>
      </c>
      <c r="G238" s="76">
        <v>-171975390769.38034</v>
      </c>
      <c r="H238" s="76">
        <v>-315177945733.89392</v>
      </c>
      <c r="I238" s="76">
        <v>-3527891269564.2915</v>
      </c>
      <c r="J238" s="76">
        <v>-4267568906881.5127</v>
      </c>
      <c r="M238" s="83"/>
      <c r="N238" s="83"/>
      <c r="O238" s="83"/>
      <c r="P238" s="83"/>
      <c r="Q238" s="83"/>
      <c r="R238" s="83"/>
      <c r="S238" s="83"/>
      <c r="T238" s="83"/>
    </row>
    <row r="239" spans="1:23" x14ac:dyDescent="0.3">
      <c r="A239" s="537"/>
      <c r="C239" s="76"/>
      <c r="D239" s="76"/>
      <c r="E239" s="76"/>
      <c r="F239" s="76"/>
      <c r="G239" s="76"/>
      <c r="H239" s="76"/>
      <c r="I239" s="76"/>
      <c r="J239" s="76"/>
    </row>
    <row r="240" spans="1:23" x14ac:dyDescent="0.3">
      <c r="A240" s="537"/>
    </row>
    <row r="241" spans="1:24" x14ac:dyDescent="0.3">
      <c r="A241" s="537"/>
      <c r="C241" s="76"/>
    </row>
    <row r="242" spans="1:24" x14ac:dyDescent="0.3">
      <c r="A242" s="537"/>
      <c r="B242" s="380" t="s">
        <v>70</v>
      </c>
      <c r="C242" s="64">
        <v>1</v>
      </c>
      <c r="H242" s="64"/>
      <c r="V242" s="401"/>
      <c r="W242" s="401"/>
      <c r="X242" s="401"/>
    </row>
    <row r="243" spans="1:24" x14ac:dyDescent="0.3">
      <c r="A243" s="537"/>
      <c r="B243" s="380" t="s">
        <v>71</v>
      </c>
      <c r="C243" t="s">
        <v>69</v>
      </c>
      <c r="H243" s="64"/>
      <c r="V243" s="173"/>
    </row>
    <row r="244" spans="1:24" x14ac:dyDescent="0.3">
      <c r="A244" s="537"/>
      <c r="B244" s="380" t="s">
        <v>72</v>
      </c>
      <c r="C244" s="64">
        <v>0</v>
      </c>
      <c r="H244" s="64"/>
      <c r="V244" s="400"/>
      <c r="W244" s="400"/>
      <c r="X244" s="402"/>
    </row>
    <row r="245" spans="1:24" x14ac:dyDescent="0.3">
      <c r="A245" s="537"/>
      <c r="B245" s="380" t="s">
        <v>79</v>
      </c>
      <c r="C245" s="64">
        <v>0</v>
      </c>
      <c r="V245" s="400"/>
      <c r="W245" s="400"/>
      <c r="X245" s="402"/>
    </row>
    <row r="246" spans="1:24" x14ac:dyDescent="0.3">
      <c r="A246" s="537"/>
      <c r="B246" s="380" t="s">
        <v>88</v>
      </c>
      <c r="C246" t="s">
        <v>181</v>
      </c>
      <c r="V246" s="400"/>
      <c r="W246" s="400"/>
      <c r="X246" s="402"/>
    </row>
    <row r="247" spans="1:24" x14ac:dyDescent="0.3">
      <c r="A247" s="537"/>
      <c r="V247" s="400"/>
      <c r="W247" s="400"/>
      <c r="X247" s="402"/>
    </row>
    <row r="248" spans="1:24" x14ac:dyDescent="0.3">
      <c r="A248" s="537"/>
      <c r="C248" t="s">
        <v>182</v>
      </c>
      <c r="V248" s="400"/>
      <c r="W248" s="400"/>
      <c r="X248" s="402"/>
    </row>
    <row r="249" spans="1:24" x14ac:dyDescent="0.3">
      <c r="A249" s="537"/>
      <c r="B249" t="s">
        <v>101</v>
      </c>
      <c r="C249" t="s">
        <v>276</v>
      </c>
      <c r="D249" t="s">
        <v>185</v>
      </c>
      <c r="E249" t="s">
        <v>186</v>
      </c>
      <c r="F249" t="s">
        <v>187</v>
      </c>
      <c r="G249" t="s">
        <v>143</v>
      </c>
      <c r="H249" t="s">
        <v>153</v>
      </c>
      <c r="I249" t="s">
        <v>161</v>
      </c>
      <c r="J249" t="s">
        <v>136</v>
      </c>
      <c r="V249" s="400"/>
      <c r="W249" s="400"/>
      <c r="X249" s="402"/>
    </row>
    <row r="250" spans="1:24" x14ac:dyDescent="0.3">
      <c r="A250" s="537"/>
      <c r="B250" t="s">
        <v>167</v>
      </c>
      <c r="C250" s="76">
        <v>961639</v>
      </c>
      <c r="D250" s="76">
        <v>186760</v>
      </c>
      <c r="E250" s="76">
        <v>10864</v>
      </c>
      <c r="F250" s="76">
        <v>895</v>
      </c>
      <c r="G250" s="76">
        <v>120633</v>
      </c>
      <c r="H250" s="76">
        <v>67437</v>
      </c>
      <c r="I250" s="76">
        <v>50119</v>
      </c>
      <c r="J250" s="76">
        <v>1398347</v>
      </c>
    </row>
    <row r="251" spans="1:24" x14ac:dyDescent="0.3">
      <c r="A251" s="537"/>
      <c r="B251" t="s">
        <v>473</v>
      </c>
      <c r="C251" s="76">
        <v>-115172818136.96509</v>
      </c>
      <c r="D251" s="76">
        <v>-54420552606.874245</v>
      </c>
      <c r="E251" s="76">
        <v>-21764666471.163578</v>
      </c>
      <c r="F251" s="76">
        <v>-7160751835.0119028</v>
      </c>
      <c r="G251" s="76">
        <v>-204188003098.91406</v>
      </c>
      <c r="H251" s="76">
        <v>-411386078397.10608</v>
      </c>
      <c r="I251" s="76">
        <v>-3866200755242.0386</v>
      </c>
      <c r="J251" s="76">
        <v>-4680293625788.0732</v>
      </c>
    </row>
    <row r="252" spans="1:24" x14ac:dyDescent="0.3">
      <c r="A252" s="537"/>
      <c r="C252" s="76"/>
      <c r="D252" s="76"/>
      <c r="E252" s="76"/>
      <c r="F252" s="76"/>
      <c r="G252" s="76"/>
      <c r="H252" s="76"/>
      <c r="I252" s="76"/>
      <c r="J252" s="76"/>
    </row>
    <row r="253" spans="1:24" x14ac:dyDescent="0.3">
      <c r="A253" s="537"/>
    </row>
    <row r="254" spans="1:24" x14ac:dyDescent="0.3">
      <c r="A254" s="537"/>
      <c r="C254" s="76"/>
    </row>
    <row r="255" spans="1:24" x14ac:dyDescent="0.3">
      <c r="A255" s="537"/>
      <c r="B255" s="380" t="s">
        <v>70</v>
      </c>
      <c r="C255" s="64">
        <v>1</v>
      </c>
      <c r="H255" s="64"/>
    </row>
    <row r="256" spans="1:24" x14ac:dyDescent="0.3">
      <c r="A256" s="537"/>
      <c r="B256" s="380" t="s">
        <v>71</v>
      </c>
      <c r="C256" t="s">
        <v>69</v>
      </c>
      <c r="H256" s="64"/>
    </row>
    <row r="257" spans="1:10" x14ac:dyDescent="0.3">
      <c r="A257" s="537"/>
      <c r="B257" s="380" t="s">
        <v>72</v>
      </c>
      <c r="C257" s="64">
        <v>0</v>
      </c>
      <c r="H257" s="64"/>
    </row>
    <row r="258" spans="1:10" x14ac:dyDescent="0.3">
      <c r="A258" s="537"/>
      <c r="B258" s="380" t="s">
        <v>79</v>
      </c>
      <c r="C258" s="64">
        <v>0</v>
      </c>
    </row>
    <row r="259" spans="1:10" x14ac:dyDescent="0.3">
      <c r="A259" s="537"/>
      <c r="B259" s="380" t="s">
        <v>88</v>
      </c>
      <c r="C259" t="s">
        <v>228</v>
      </c>
    </row>
    <row r="260" spans="1:10" x14ac:dyDescent="0.3">
      <c r="A260" s="537"/>
    </row>
    <row r="261" spans="1:10" x14ac:dyDescent="0.3">
      <c r="A261" s="537"/>
      <c r="C261" t="s">
        <v>182</v>
      </c>
    </row>
    <row r="262" spans="1:10" x14ac:dyDescent="0.3">
      <c r="A262" s="537"/>
      <c r="B262" t="s">
        <v>101</v>
      </c>
      <c r="C262" t="s">
        <v>276</v>
      </c>
      <c r="D262" t="s">
        <v>185</v>
      </c>
      <c r="E262" t="s">
        <v>186</v>
      </c>
      <c r="F262" t="s">
        <v>187</v>
      </c>
      <c r="G262" t="s">
        <v>143</v>
      </c>
      <c r="H262" t="s">
        <v>153</v>
      </c>
      <c r="I262" t="s">
        <v>161</v>
      </c>
      <c r="J262" t="s">
        <v>136</v>
      </c>
    </row>
    <row r="263" spans="1:10" x14ac:dyDescent="0.3">
      <c r="A263" s="537"/>
      <c r="B263" t="s">
        <v>167</v>
      </c>
      <c r="C263" s="76">
        <v>1172614</v>
      </c>
      <c r="D263" s="76">
        <v>176395</v>
      </c>
      <c r="E263" s="76">
        <v>9624</v>
      </c>
      <c r="F263" s="76">
        <v>808</v>
      </c>
      <c r="G263" s="76">
        <v>122730</v>
      </c>
      <c r="H263" s="76">
        <v>60185</v>
      </c>
      <c r="I263" s="76">
        <v>44050</v>
      </c>
      <c r="J263" s="76">
        <v>1586406</v>
      </c>
    </row>
    <row r="264" spans="1:10" x14ac:dyDescent="0.3">
      <c r="A264" s="537"/>
      <c r="B264" t="s">
        <v>473</v>
      </c>
      <c r="C264" s="76">
        <v>-122104208908.93399</v>
      </c>
      <c r="D264" s="76">
        <v>-44512562144.992859</v>
      </c>
      <c r="E264" s="76">
        <v>-19624355487.167023</v>
      </c>
      <c r="F264" s="76">
        <v>-7567822628.144002</v>
      </c>
      <c r="G264" s="76">
        <v>-221263095973.09949</v>
      </c>
      <c r="H264" s="76">
        <v>-285686167991.17145</v>
      </c>
      <c r="I264" s="76">
        <v>-3395254294670.6514</v>
      </c>
      <c r="J264" s="76">
        <v>-4096012507804.1602</v>
      </c>
    </row>
    <row r="284" spans="1:8" x14ac:dyDescent="0.3">
      <c r="A284" s="537" t="s">
        <v>580</v>
      </c>
      <c r="H284" s="64"/>
    </row>
    <row r="285" spans="1:8" x14ac:dyDescent="0.3">
      <c r="A285" s="537"/>
      <c r="B285" s="380" t="s">
        <v>70</v>
      </c>
      <c r="C285" s="64">
        <v>1</v>
      </c>
      <c r="H285" s="64"/>
    </row>
    <row r="286" spans="1:8" x14ac:dyDescent="0.3">
      <c r="A286" s="537"/>
      <c r="B286" s="380" t="s">
        <v>71</v>
      </c>
      <c r="C286" t="s">
        <v>69</v>
      </c>
      <c r="H286" s="64"/>
    </row>
    <row r="287" spans="1:8" x14ac:dyDescent="0.3">
      <c r="A287" s="537"/>
      <c r="B287" s="380" t="s">
        <v>72</v>
      </c>
      <c r="C287" t="s">
        <v>283</v>
      </c>
      <c r="H287" s="64"/>
    </row>
    <row r="288" spans="1:8" x14ac:dyDescent="0.3">
      <c r="A288" s="537"/>
      <c r="B288" s="380" t="s">
        <v>79</v>
      </c>
      <c r="C288" s="64">
        <v>0</v>
      </c>
    </row>
    <row r="289" spans="1:23" x14ac:dyDescent="0.3">
      <c r="A289" s="537"/>
      <c r="B289" s="380" t="s">
        <v>88</v>
      </c>
      <c r="C289" t="s">
        <v>89</v>
      </c>
    </row>
    <row r="290" spans="1:23" x14ac:dyDescent="0.3">
      <c r="A290" s="537"/>
    </row>
    <row r="291" spans="1:23" x14ac:dyDescent="0.3">
      <c r="A291" s="537"/>
      <c r="C291" t="s">
        <v>182</v>
      </c>
    </row>
    <row r="292" spans="1:23" x14ac:dyDescent="0.3">
      <c r="A292" s="537"/>
      <c r="B292" t="s">
        <v>101</v>
      </c>
      <c r="C292" t="s">
        <v>276</v>
      </c>
      <c r="D292" t="s">
        <v>185</v>
      </c>
      <c r="E292" t="s">
        <v>186</v>
      </c>
      <c r="F292" t="s">
        <v>187</v>
      </c>
      <c r="G292" t="s">
        <v>143</v>
      </c>
      <c r="H292" t="s">
        <v>153</v>
      </c>
      <c r="I292" t="s">
        <v>161</v>
      </c>
      <c r="J292" t="s">
        <v>136</v>
      </c>
      <c r="U292" s="76"/>
    </row>
    <row r="293" spans="1:23" x14ac:dyDescent="0.3">
      <c r="A293" s="537"/>
      <c r="B293" t="s">
        <v>167</v>
      </c>
      <c r="C293" s="76">
        <v>1098832</v>
      </c>
      <c r="D293" s="76">
        <v>171812</v>
      </c>
      <c r="E293" s="76">
        <v>10484</v>
      </c>
      <c r="F293" s="76">
        <v>1052</v>
      </c>
      <c r="G293" s="76">
        <v>113728</v>
      </c>
      <c r="H293" s="76">
        <v>56863</v>
      </c>
      <c r="I293" s="76">
        <v>44084</v>
      </c>
      <c r="J293" s="76">
        <v>1496855</v>
      </c>
      <c r="U293" s="76"/>
    </row>
    <row r="294" spans="1:23" x14ac:dyDescent="0.3">
      <c r="A294" s="537"/>
      <c r="B294" t="s">
        <v>478</v>
      </c>
      <c r="C294" s="76">
        <v>1531815093.8282006</v>
      </c>
      <c r="D294" s="76">
        <v>804170627.38779902</v>
      </c>
      <c r="E294" s="76">
        <v>1185860557.1642997</v>
      </c>
      <c r="F294" s="76">
        <v>347963519.52289999</v>
      </c>
      <c r="G294" s="76">
        <v>6422084803.8693066</v>
      </c>
      <c r="H294" s="76">
        <v>7025162714.647191</v>
      </c>
      <c r="I294" s="76">
        <v>834423334728.80652</v>
      </c>
      <c r="J294" s="76">
        <v>851740392045.2262</v>
      </c>
    </row>
    <row r="295" spans="1:23" x14ac:dyDescent="0.3">
      <c r="A295" s="537"/>
      <c r="C295" s="76"/>
      <c r="D295" s="76"/>
      <c r="E295" s="76"/>
      <c r="F295" s="76"/>
      <c r="G295" s="76"/>
      <c r="H295" s="76"/>
      <c r="I295" s="76"/>
      <c r="J295" s="76"/>
    </row>
    <row r="296" spans="1:23" x14ac:dyDescent="0.3">
      <c r="A296" s="537"/>
      <c r="C296" s="76"/>
      <c r="D296" s="76"/>
      <c r="E296" s="76"/>
      <c r="F296" s="76"/>
      <c r="G296" s="76"/>
      <c r="H296" s="76"/>
      <c r="I296" s="76"/>
      <c r="J296" s="76"/>
    </row>
    <row r="297" spans="1:23" x14ac:dyDescent="0.3">
      <c r="A297" s="537"/>
      <c r="B297" s="380" t="s">
        <v>70</v>
      </c>
      <c r="C297" s="395">
        <v>1</v>
      </c>
      <c r="H297" s="64"/>
    </row>
    <row r="298" spans="1:23" x14ac:dyDescent="0.3">
      <c r="A298" s="537"/>
      <c r="B298" s="380" t="s">
        <v>71</v>
      </c>
      <c r="C298" s="380" t="s">
        <v>69</v>
      </c>
      <c r="H298" s="64"/>
      <c r="K298" s="173"/>
      <c r="M298" s="173"/>
      <c r="N298" s="173"/>
      <c r="O298" s="173"/>
      <c r="P298" s="173"/>
      <c r="Q298" s="173"/>
      <c r="R298" s="173"/>
      <c r="S298" s="173"/>
      <c r="T298" s="173"/>
    </row>
    <row r="299" spans="1:23" x14ac:dyDescent="0.3">
      <c r="A299" s="537"/>
      <c r="B299" s="380" t="s">
        <v>72</v>
      </c>
      <c r="C299" s="395">
        <v>0</v>
      </c>
      <c r="H299" s="64"/>
      <c r="K299" s="173"/>
      <c r="M299" s="389"/>
      <c r="N299" s="389"/>
      <c r="O299" s="389"/>
      <c r="P299" s="389"/>
      <c r="Q299" s="389"/>
      <c r="R299" s="389"/>
      <c r="S299" s="389"/>
      <c r="T299" s="389"/>
    </row>
    <row r="300" spans="1:23" x14ac:dyDescent="0.3">
      <c r="A300" s="537"/>
      <c r="B300" s="380" t="s">
        <v>79</v>
      </c>
      <c r="C300" s="395">
        <v>0</v>
      </c>
      <c r="K300" s="173"/>
      <c r="L300" t="s">
        <v>559</v>
      </c>
      <c r="M300" s="389" t="str">
        <f t="shared" ref="M300:T300" si="37">C291</f>
        <v>ZSIZE2</v>
      </c>
      <c r="N300" s="389">
        <f t="shared" si="37"/>
        <v>0</v>
      </c>
      <c r="O300" s="389">
        <f t="shared" si="37"/>
        <v>0</v>
      </c>
      <c r="P300" s="389">
        <f t="shared" si="37"/>
        <v>0</v>
      </c>
      <c r="Q300" s="389">
        <f t="shared" si="37"/>
        <v>0</v>
      </c>
      <c r="R300" s="389">
        <f t="shared" si="37"/>
        <v>0</v>
      </c>
      <c r="S300" s="389">
        <f t="shared" si="37"/>
        <v>0</v>
      </c>
      <c r="T300" s="389">
        <f t="shared" si="37"/>
        <v>0</v>
      </c>
    </row>
    <row r="301" spans="1:23" x14ac:dyDescent="0.3">
      <c r="A301" s="537"/>
      <c r="B301" s="380" t="s">
        <v>88</v>
      </c>
      <c r="C301" s="380" t="s">
        <v>89</v>
      </c>
      <c r="K301" s="173"/>
      <c r="L301" t="s">
        <v>581</v>
      </c>
      <c r="M301" s="396">
        <f t="shared" ref="M301:T301" si="38">C306</f>
        <v>1531815093.8282006</v>
      </c>
      <c r="N301" s="396">
        <f t="shared" si="38"/>
        <v>804170627.38779902</v>
      </c>
      <c r="O301" s="396">
        <f t="shared" si="38"/>
        <v>1185860557.1642997</v>
      </c>
      <c r="P301" s="396">
        <f t="shared" si="38"/>
        <v>347963519.52289999</v>
      </c>
      <c r="Q301" s="396">
        <f t="shared" si="38"/>
        <v>6422084803.8693066</v>
      </c>
      <c r="R301" s="396">
        <f t="shared" si="38"/>
        <v>6710176115.6471901</v>
      </c>
      <c r="S301" s="396">
        <f t="shared" si="38"/>
        <v>308045522868.80652</v>
      </c>
      <c r="T301" s="396">
        <f t="shared" si="38"/>
        <v>325047593586.2262</v>
      </c>
    </row>
    <row r="302" spans="1:23" x14ac:dyDescent="0.3">
      <c r="A302" s="537"/>
      <c r="K302" s="173"/>
      <c r="L302" t="s">
        <v>582</v>
      </c>
      <c r="M302" s="389">
        <f t="shared" ref="M302:T302" si="39">C306/C305</f>
        <v>1394.0393925806679</v>
      </c>
      <c r="N302" s="389">
        <f t="shared" si="39"/>
        <v>4680.5537910133753</v>
      </c>
      <c r="O302" s="389">
        <f t="shared" si="39"/>
        <v>113111.46100384393</v>
      </c>
      <c r="P302" s="389">
        <f t="shared" si="39"/>
        <v>330763.80182785168</v>
      </c>
      <c r="Q302" s="389">
        <f t="shared" si="39"/>
        <v>56469.306355300912</v>
      </c>
      <c r="R302" s="389">
        <f t="shared" si="39"/>
        <v>118016.39374665289</v>
      </c>
      <c r="S302" s="389">
        <f t="shared" si="39"/>
        <v>6993881.7770191059</v>
      </c>
      <c r="T302" s="389">
        <f t="shared" si="39"/>
        <v>217160.36821413165</v>
      </c>
    </row>
    <row r="303" spans="1:23" x14ac:dyDescent="0.3">
      <c r="A303" s="537"/>
      <c r="C303" t="s">
        <v>182</v>
      </c>
      <c r="K303" s="173"/>
      <c r="L303" t="s">
        <v>583</v>
      </c>
      <c r="M303" s="398">
        <f t="shared" ref="M303:T303" si="40">C319/C318</f>
        <v>3603.1318714839845</v>
      </c>
      <c r="N303" s="398">
        <f t="shared" si="40"/>
        <v>5920.5365016106252</v>
      </c>
      <c r="O303" s="398">
        <f t="shared" si="40"/>
        <v>43454.672203635899</v>
      </c>
      <c r="P303" s="398">
        <f t="shared" si="40"/>
        <v>114255.3689003352</v>
      </c>
      <c r="Q303" s="398">
        <f t="shared" si="40"/>
        <v>51577.861051391417</v>
      </c>
      <c r="R303" s="398">
        <f t="shared" si="40"/>
        <v>265158.09585950593</v>
      </c>
      <c r="S303" s="398">
        <f t="shared" si="40"/>
        <v>5164518.8070688704</v>
      </c>
      <c r="T303" s="398">
        <f t="shared" si="40"/>
        <v>206021.07942804156</v>
      </c>
    </row>
    <row r="304" spans="1:23" x14ac:dyDescent="0.3">
      <c r="A304" s="537"/>
      <c r="B304" t="s">
        <v>101</v>
      </c>
      <c r="C304" t="s">
        <v>276</v>
      </c>
      <c r="D304" t="s">
        <v>185</v>
      </c>
      <c r="E304" t="s">
        <v>186</v>
      </c>
      <c r="F304" t="s">
        <v>187</v>
      </c>
      <c r="G304" t="s">
        <v>143</v>
      </c>
      <c r="H304" t="s">
        <v>153</v>
      </c>
      <c r="I304" t="s">
        <v>161</v>
      </c>
      <c r="J304" t="s">
        <v>136</v>
      </c>
      <c r="K304" s="173"/>
      <c r="L304" t="s">
        <v>584</v>
      </c>
      <c r="M304" s="398">
        <f t="shared" ref="M304:T304" si="41">C332/C331</f>
        <v>889.93973145621703</v>
      </c>
      <c r="N304" s="398">
        <f t="shared" si="41"/>
        <v>3598.5303525235972</v>
      </c>
      <c r="O304" s="398">
        <f t="shared" si="41"/>
        <v>40903.500711169982</v>
      </c>
      <c r="P304" s="398">
        <f t="shared" si="41"/>
        <v>138484.71165655943</v>
      </c>
      <c r="Q304" s="398">
        <f t="shared" si="41"/>
        <v>43420.158644997973</v>
      </c>
      <c r="R304" s="398">
        <f t="shared" si="41"/>
        <v>489366.07656537346</v>
      </c>
      <c r="S304" s="398">
        <f t="shared" si="41"/>
        <v>11838673.243836261</v>
      </c>
      <c r="T304" s="398">
        <f t="shared" si="41"/>
        <v>352027.7150157229</v>
      </c>
      <c r="V304" s="76"/>
      <c r="W304" s="389"/>
    </row>
    <row r="305" spans="1:24" x14ac:dyDescent="0.3">
      <c r="A305" s="537"/>
      <c r="B305" t="s">
        <v>167</v>
      </c>
      <c r="C305" s="76">
        <v>1098832</v>
      </c>
      <c r="D305" s="76">
        <v>171811</v>
      </c>
      <c r="E305" s="76">
        <v>10484</v>
      </c>
      <c r="F305" s="76">
        <v>1052</v>
      </c>
      <c r="G305" s="76">
        <v>113727</v>
      </c>
      <c r="H305" s="76">
        <v>56858</v>
      </c>
      <c r="I305" s="76">
        <v>44045</v>
      </c>
      <c r="J305" s="76">
        <v>1496809</v>
      </c>
      <c r="K305" s="173"/>
      <c r="L305" t="s">
        <v>585</v>
      </c>
      <c r="M305" s="399">
        <f t="shared" ref="M305:T305" si="42">(M304-M303)/ABS(M303)</f>
        <v>-0.75300939205156348</v>
      </c>
      <c r="N305" s="399">
        <f t="shared" si="42"/>
        <v>-0.39219522562783771</v>
      </c>
      <c r="O305" s="399">
        <f t="shared" si="42"/>
        <v>-5.8708796156848195E-2</v>
      </c>
      <c r="P305" s="399">
        <f t="shared" si="42"/>
        <v>0.21206305654974911</v>
      </c>
      <c r="Q305" s="399">
        <f t="shared" si="42"/>
        <v>-0.15816286755794759</v>
      </c>
      <c r="R305" s="399">
        <f t="shared" si="42"/>
        <v>0.84556339861734475</v>
      </c>
      <c r="S305" s="399">
        <f t="shared" si="42"/>
        <v>1.292309058422292</v>
      </c>
      <c r="T305" s="399">
        <f t="shared" si="42"/>
        <v>0.70869755654628597</v>
      </c>
      <c r="U305" s="400"/>
      <c r="V305" s="76"/>
      <c r="W305" s="389"/>
    </row>
    <row r="306" spans="1:24" x14ac:dyDescent="0.3">
      <c r="A306" s="537"/>
      <c r="B306" t="s">
        <v>478</v>
      </c>
      <c r="C306" s="76">
        <v>1531815093.8282006</v>
      </c>
      <c r="D306" s="76">
        <v>804170627.38779902</v>
      </c>
      <c r="E306" s="76">
        <v>1185860557.1642997</v>
      </c>
      <c r="F306" s="76">
        <v>347963519.52289999</v>
      </c>
      <c r="G306" s="76">
        <v>6422084803.8693066</v>
      </c>
      <c r="H306" s="76">
        <v>6710176115.6471901</v>
      </c>
      <c r="I306" s="403">
        <v>308045522868.80652</v>
      </c>
      <c r="J306" s="403">
        <v>325047593586.2262</v>
      </c>
      <c r="M306" s="83"/>
      <c r="N306" s="83"/>
      <c r="O306" s="83"/>
      <c r="P306" s="83"/>
      <c r="Q306" s="83"/>
      <c r="R306" s="83"/>
      <c r="S306" s="83"/>
      <c r="T306" s="83"/>
    </row>
    <row r="307" spans="1:24" x14ac:dyDescent="0.3">
      <c r="A307" s="537"/>
      <c r="C307" s="76"/>
      <c r="D307" s="76"/>
      <c r="E307" s="76"/>
      <c r="F307" s="76"/>
      <c r="G307" s="76"/>
      <c r="H307" s="76"/>
      <c r="I307" s="76"/>
      <c r="J307" s="76"/>
    </row>
    <row r="308" spans="1:24" x14ac:dyDescent="0.3">
      <c r="A308" s="537"/>
      <c r="H308" t="s">
        <v>586</v>
      </c>
      <c r="I308" s="76">
        <v>834416522868.80652</v>
      </c>
      <c r="J308">
        <v>851418593586.2262</v>
      </c>
    </row>
    <row r="309" spans="1:24" x14ac:dyDescent="0.3">
      <c r="A309" s="537"/>
      <c r="C309" s="76"/>
      <c r="H309" t="s">
        <v>587</v>
      </c>
      <c r="I309">
        <v>526371000000</v>
      </c>
      <c r="J309">
        <v>526371000000</v>
      </c>
    </row>
    <row r="310" spans="1:24" x14ac:dyDescent="0.3">
      <c r="A310" s="537"/>
      <c r="B310" s="380" t="s">
        <v>70</v>
      </c>
      <c r="C310" s="64">
        <v>1</v>
      </c>
      <c r="H310" s="64" t="s">
        <v>588</v>
      </c>
      <c r="I310" s="403">
        <f>I308-I309</f>
        <v>308045522868.80652</v>
      </c>
      <c r="J310" s="403">
        <f>J308-J309</f>
        <v>325047593586.2262</v>
      </c>
      <c r="V310" s="401"/>
      <c r="W310" s="401"/>
      <c r="X310" s="401"/>
    </row>
    <row r="311" spans="1:24" x14ac:dyDescent="0.3">
      <c r="A311" s="537"/>
      <c r="B311" s="380" t="s">
        <v>71</v>
      </c>
      <c r="C311" t="s">
        <v>69</v>
      </c>
      <c r="H311" s="64"/>
      <c r="V311" s="173"/>
    </row>
    <row r="312" spans="1:24" x14ac:dyDescent="0.3">
      <c r="A312" s="537"/>
      <c r="B312" s="380" t="s">
        <v>72</v>
      </c>
      <c r="C312" s="64">
        <v>0</v>
      </c>
      <c r="H312" s="64"/>
      <c r="V312" s="400"/>
      <c r="W312" s="400"/>
      <c r="X312" s="402"/>
    </row>
    <row r="313" spans="1:24" x14ac:dyDescent="0.3">
      <c r="A313" s="537"/>
      <c r="B313" s="380" t="s">
        <v>79</v>
      </c>
      <c r="C313" s="64">
        <v>0</v>
      </c>
      <c r="V313" s="400"/>
      <c r="W313" s="400"/>
      <c r="X313" s="402"/>
    </row>
    <row r="314" spans="1:24" x14ac:dyDescent="0.3">
      <c r="A314" s="537"/>
      <c r="B314" s="380" t="s">
        <v>88</v>
      </c>
      <c r="C314" t="s">
        <v>181</v>
      </c>
      <c r="V314" s="400"/>
      <c r="W314" s="400"/>
      <c r="X314" s="402"/>
    </row>
    <row r="315" spans="1:24" x14ac:dyDescent="0.3">
      <c r="A315" s="537"/>
      <c r="V315" s="400"/>
      <c r="W315" s="400"/>
      <c r="X315" s="402"/>
    </row>
    <row r="316" spans="1:24" x14ac:dyDescent="0.3">
      <c r="A316" s="537"/>
      <c r="C316" t="s">
        <v>182</v>
      </c>
      <c r="V316" s="400"/>
      <c r="W316" s="400"/>
      <c r="X316" s="402"/>
    </row>
    <row r="317" spans="1:24" x14ac:dyDescent="0.3">
      <c r="A317" s="537"/>
      <c r="B317" t="s">
        <v>101</v>
      </c>
      <c r="C317" t="s">
        <v>276</v>
      </c>
      <c r="D317" t="s">
        <v>185</v>
      </c>
      <c r="E317" t="s">
        <v>186</v>
      </c>
      <c r="F317" t="s">
        <v>187</v>
      </c>
      <c r="G317" t="s">
        <v>143</v>
      </c>
      <c r="H317" t="s">
        <v>153</v>
      </c>
      <c r="I317" t="s">
        <v>161</v>
      </c>
      <c r="J317" t="s">
        <v>136</v>
      </c>
      <c r="V317" s="400"/>
      <c r="W317" s="400"/>
      <c r="X317" s="402"/>
    </row>
    <row r="318" spans="1:24" x14ac:dyDescent="0.3">
      <c r="A318" s="537"/>
      <c r="B318" t="s">
        <v>167</v>
      </c>
      <c r="C318" s="76">
        <v>961639</v>
      </c>
      <c r="D318" s="76">
        <v>186760</v>
      </c>
      <c r="E318" s="76">
        <v>10864</v>
      </c>
      <c r="F318" s="76">
        <v>895</v>
      </c>
      <c r="G318" s="76">
        <v>120633</v>
      </c>
      <c r="H318" s="76">
        <v>67437</v>
      </c>
      <c r="I318" s="76">
        <v>50119</v>
      </c>
      <c r="J318" s="76">
        <v>1398347</v>
      </c>
    </row>
    <row r="319" spans="1:24" x14ac:dyDescent="0.3">
      <c r="A319" s="537"/>
      <c r="B319" t="s">
        <v>478</v>
      </c>
      <c r="C319" s="76">
        <v>3464912129.7619872</v>
      </c>
      <c r="D319" s="76">
        <v>1105719397.0408003</v>
      </c>
      <c r="E319" s="76">
        <v>472091558.8203004</v>
      </c>
      <c r="F319" s="76">
        <v>102258555.16580001</v>
      </c>
      <c r="G319" s="76">
        <v>6221992112.2125006</v>
      </c>
      <c r="H319" s="76">
        <v>17881466510.477501</v>
      </c>
      <c r="I319" s="76">
        <v>258840518091.48471</v>
      </c>
      <c r="J319" s="76">
        <v>288088958354.96362</v>
      </c>
    </row>
    <row r="320" spans="1:24" x14ac:dyDescent="0.3">
      <c r="A320" s="537"/>
      <c r="C320" s="76"/>
      <c r="D320" s="76"/>
      <c r="E320" s="76"/>
      <c r="F320" s="76"/>
      <c r="G320" s="76"/>
      <c r="H320" s="76"/>
      <c r="I320" s="76"/>
      <c r="J320" s="76"/>
    </row>
    <row r="321" spans="1:10" x14ac:dyDescent="0.3">
      <c r="A321" s="537"/>
    </row>
    <row r="322" spans="1:10" x14ac:dyDescent="0.3">
      <c r="A322" s="537"/>
      <c r="C322" s="76"/>
    </row>
    <row r="323" spans="1:10" x14ac:dyDescent="0.3">
      <c r="A323" s="537"/>
      <c r="B323" s="380" t="s">
        <v>70</v>
      </c>
      <c r="C323" s="64">
        <v>1</v>
      </c>
      <c r="H323" s="64"/>
    </row>
    <row r="324" spans="1:10" x14ac:dyDescent="0.3">
      <c r="A324" s="537"/>
      <c r="B324" s="380" t="s">
        <v>71</v>
      </c>
      <c r="C324" t="s">
        <v>69</v>
      </c>
      <c r="H324" s="64"/>
    </row>
    <row r="325" spans="1:10" x14ac:dyDescent="0.3">
      <c r="A325" s="537"/>
      <c r="B325" s="380" t="s">
        <v>72</v>
      </c>
      <c r="C325" s="64">
        <v>0</v>
      </c>
      <c r="H325" s="64"/>
    </row>
    <row r="326" spans="1:10" x14ac:dyDescent="0.3">
      <c r="A326" s="537"/>
      <c r="B326" s="380" t="s">
        <v>79</v>
      </c>
      <c r="C326" s="64">
        <v>0</v>
      </c>
    </row>
    <row r="327" spans="1:10" x14ac:dyDescent="0.3">
      <c r="A327" s="537"/>
      <c r="B327" s="380" t="s">
        <v>88</v>
      </c>
      <c r="C327" t="s">
        <v>228</v>
      </c>
    </row>
    <row r="328" spans="1:10" x14ac:dyDescent="0.3">
      <c r="A328" s="537"/>
    </row>
    <row r="329" spans="1:10" x14ac:dyDescent="0.3">
      <c r="A329" s="537"/>
      <c r="C329" t="s">
        <v>182</v>
      </c>
    </row>
    <row r="330" spans="1:10" x14ac:dyDescent="0.3">
      <c r="A330" s="537"/>
      <c r="B330" t="s">
        <v>101</v>
      </c>
      <c r="C330" t="s">
        <v>276</v>
      </c>
      <c r="D330" t="s">
        <v>185</v>
      </c>
      <c r="E330" t="s">
        <v>186</v>
      </c>
      <c r="F330" t="s">
        <v>187</v>
      </c>
      <c r="G330" t="s">
        <v>143</v>
      </c>
      <c r="H330" t="s">
        <v>153</v>
      </c>
      <c r="I330" t="s">
        <v>161</v>
      </c>
      <c r="J330" t="s">
        <v>136</v>
      </c>
    </row>
    <row r="331" spans="1:10" x14ac:dyDescent="0.3">
      <c r="A331" s="537"/>
      <c r="B331" t="s">
        <v>167</v>
      </c>
      <c r="C331" s="76">
        <v>1172614</v>
      </c>
      <c r="D331" s="76">
        <v>176395</v>
      </c>
      <c r="E331" s="76">
        <v>9624</v>
      </c>
      <c r="F331" s="76">
        <v>808</v>
      </c>
      <c r="G331" s="76">
        <v>122730</v>
      </c>
      <c r="H331" s="76">
        <v>60185</v>
      </c>
      <c r="I331" s="76">
        <v>44050</v>
      </c>
      <c r="J331" s="76">
        <v>1586406</v>
      </c>
    </row>
    <row r="332" spans="1:10" x14ac:dyDescent="0.3">
      <c r="A332" s="537"/>
      <c r="B332" t="s">
        <v>478</v>
      </c>
      <c r="C332" s="76">
        <v>1043555788.2618005</v>
      </c>
      <c r="D332" s="76">
        <v>634762761.53339994</v>
      </c>
      <c r="E332" s="76">
        <v>393655290.84429991</v>
      </c>
      <c r="F332" s="76">
        <v>111895647.01850002</v>
      </c>
      <c r="G332" s="76">
        <v>5328956070.5006008</v>
      </c>
      <c r="H332" s="76">
        <v>29452497318.087002</v>
      </c>
      <c r="I332" s="76">
        <v>521493556390.9873</v>
      </c>
      <c r="J332" s="76">
        <v>558458879267.23291</v>
      </c>
    </row>
  </sheetData>
  <mergeCells count="5">
    <mergeCell ref="A3:A51"/>
    <mergeCell ref="A71:A127"/>
    <mergeCell ref="A147:A196"/>
    <mergeCell ref="A216:A264"/>
    <mergeCell ref="A284:A332"/>
  </mergeCells>
  <pageMargins left="0.7" right="0.7" top="0.75" bottom="0.75" header="0.3" footer="0.3"/>
  <pageSetup paperSize="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332"/>
  <sheetViews>
    <sheetView topLeftCell="H1" zoomScale="46" zoomScaleNormal="46" workbookViewId="0">
      <selection activeCell="X29" sqref="X29"/>
    </sheetView>
  </sheetViews>
  <sheetFormatPr defaultRowHeight="14.4" x14ac:dyDescent="0.3"/>
  <cols>
    <col min="1" max="1" width="28.109375" customWidth="1"/>
    <col min="2" max="2" width="32.5546875" bestFit="1" customWidth="1"/>
    <col min="3" max="4" width="13.88671875" bestFit="1" customWidth="1"/>
    <col min="5" max="5" width="14" bestFit="1" customWidth="1"/>
    <col min="6" max="6" width="12.6640625" bestFit="1" customWidth="1"/>
    <col min="7" max="7" width="14.109375" bestFit="1" customWidth="1"/>
    <col min="8" max="8" width="15.6640625" bestFit="1" customWidth="1"/>
    <col min="9" max="9" width="15.33203125" bestFit="1" customWidth="1"/>
    <col min="10" max="10" width="14.88671875" bestFit="1" customWidth="1"/>
    <col min="12" max="12" width="58.33203125" bestFit="1" customWidth="1"/>
    <col min="13" max="20" width="14.6640625" customWidth="1"/>
    <col min="22" max="22" width="55" bestFit="1" customWidth="1"/>
    <col min="23" max="30" width="12.33203125" style="173" customWidth="1"/>
  </cols>
  <sheetData>
    <row r="3" spans="1:33" x14ac:dyDescent="0.3">
      <c r="A3" s="535" t="s">
        <v>545</v>
      </c>
      <c r="B3" s="380" t="s">
        <v>70</v>
      </c>
      <c r="C3" s="64">
        <v>1</v>
      </c>
      <c r="H3" s="64"/>
      <c r="V3" s="381"/>
      <c r="W3" s="382"/>
      <c r="X3" s="382"/>
      <c r="Y3" s="382"/>
      <c r="Z3" s="382"/>
      <c r="AA3" s="382"/>
      <c r="AB3" s="382"/>
      <c r="AC3" s="382"/>
      <c r="AD3" s="382"/>
    </row>
    <row r="4" spans="1:33" ht="32.25" customHeight="1" x14ac:dyDescent="0.3">
      <c r="A4" s="535"/>
      <c r="B4" s="380" t="s">
        <v>71</v>
      </c>
      <c r="C4" t="s">
        <v>69</v>
      </c>
      <c r="H4" s="64"/>
      <c r="V4" s="430" t="s">
        <v>390</v>
      </c>
      <c r="W4" s="383" t="s">
        <v>546</v>
      </c>
      <c r="X4" s="383" t="s">
        <v>547</v>
      </c>
      <c r="Y4" s="383" t="s">
        <v>548</v>
      </c>
      <c r="Z4" s="383" t="s">
        <v>549</v>
      </c>
      <c r="AA4" s="383" t="s">
        <v>550</v>
      </c>
      <c r="AB4" s="383" t="s">
        <v>209</v>
      </c>
      <c r="AC4" s="383" t="s">
        <v>210</v>
      </c>
      <c r="AD4" s="383" t="s">
        <v>168</v>
      </c>
    </row>
    <row r="5" spans="1:33" ht="15.6" x14ac:dyDescent="0.3">
      <c r="A5" s="535"/>
      <c r="B5" s="380" t="s">
        <v>72</v>
      </c>
      <c r="C5" t="s">
        <v>283</v>
      </c>
      <c r="H5" s="64"/>
      <c r="V5" s="384" t="str">
        <f t="shared" ref="V5:AD6" si="0">L8</f>
        <v>Number of companies (2012)</v>
      </c>
      <c r="W5" s="385">
        <f t="shared" si="0"/>
        <v>1098832</v>
      </c>
      <c r="X5" s="385">
        <f t="shared" si="0"/>
        <v>171812</v>
      </c>
      <c r="Y5" s="385">
        <f t="shared" si="0"/>
        <v>10484</v>
      </c>
      <c r="Z5" s="385">
        <f t="shared" si="0"/>
        <v>1052</v>
      </c>
      <c r="AA5" s="385">
        <f t="shared" si="0"/>
        <v>113728</v>
      </c>
      <c r="AB5" s="385">
        <f t="shared" si="0"/>
        <v>56863</v>
      </c>
      <c r="AC5" s="385">
        <f t="shared" si="0"/>
        <v>44084</v>
      </c>
      <c r="AD5" s="385">
        <f t="shared" si="0"/>
        <v>1496855</v>
      </c>
    </row>
    <row r="6" spans="1:33" ht="15.6" x14ac:dyDescent="0.3">
      <c r="A6" s="535"/>
      <c r="B6" s="380" t="s">
        <v>79</v>
      </c>
      <c r="C6" s="64">
        <v>0</v>
      </c>
      <c r="V6" s="384" t="str">
        <f t="shared" si="0"/>
        <v>Number of companies (2008)</v>
      </c>
      <c r="W6" s="385">
        <f t="shared" si="0"/>
        <v>961639</v>
      </c>
      <c r="X6" s="385">
        <f t="shared" si="0"/>
        <v>186760</v>
      </c>
      <c r="Y6" s="385">
        <f t="shared" si="0"/>
        <v>10864</v>
      </c>
      <c r="Z6" s="385">
        <f t="shared" si="0"/>
        <v>895</v>
      </c>
      <c r="AA6" s="385">
        <f t="shared" si="0"/>
        <v>120633</v>
      </c>
      <c r="AB6" s="385">
        <f t="shared" si="0"/>
        <v>67437</v>
      </c>
      <c r="AC6" s="385">
        <f t="shared" si="0"/>
        <v>50119</v>
      </c>
      <c r="AD6" s="385">
        <f t="shared" si="0"/>
        <v>1398347</v>
      </c>
    </row>
    <row r="7" spans="1:33" ht="15.6" x14ac:dyDescent="0.3">
      <c r="A7" s="535"/>
      <c r="B7" s="380" t="s">
        <v>88</v>
      </c>
      <c r="C7" t="s">
        <v>89</v>
      </c>
      <c r="M7" s="173" t="str">
        <f t="shared" ref="M7:S7" si="1">MID(C10,3,99)</f>
        <v>indep 1-4</v>
      </c>
      <c r="N7" s="173" t="str">
        <f t="shared" si="1"/>
        <v>indep 5-49</v>
      </c>
      <c r="O7" s="173" t="str">
        <f t="shared" si="1"/>
        <v>indep 50-249</v>
      </c>
      <c r="P7" s="173" t="str">
        <f t="shared" si="1"/>
        <v>indep 250+</v>
      </c>
      <c r="Q7" s="173" t="str">
        <f t="shared" si="1"/>
        <v>group simple</v>
      </c>
      <c r="R7" s="173" t="str">
        <f t="shared" si="1"/>
        <v>group medium</v>
      </c>
      <c r="S7" s="173" t="str">
        <f t="shared" si="1"/>
        <v>group complex</v>
      </c>
      <c r="T7" s="173" t="s">
        <v>168</v>
      </c>
      <c r="V7" s="386"/>
      <c r="W7" s="387"/>
      <c r="X7" s="387"/>
      <c r="Y7" s="387"/>
      <c r="Z7" s="387"/>
      <c r="AA7" s="387"/>
      <c r="AB7" s="387"/>
      <c r="AC7" s="387"/>
      <c r="AD7" s="387"/>
    </row>
    <row r="8" spans="1:33" ht="15.6" x14ac:dyDescent="0.3">
      <c r="A8" s="535"/>
      <c r="K8">
        <v>2012</v>
      </c>
      <c r="L8" t="s">
        <v>642</v>
      </c>
      <c r="M8" s="389">
        <f t="shared" ref="M8:T8" si="2">C11</f>
        <v>1098832</v>
      </c>
      <c r="N8" s="389">
        <f t="shared" si="2"/>
        <v>171812</v>
      </c>
      <c r="O8" s="389">
        <f t="shared" si="2"/>
        <v>10484</v>
      </c>
      <c r="P8" s="389">
        <f t="shared" si="2"/>
        <v>1052</v>
      </c>
      <c r="Q8" s="389">
        <f t="shared" si="2"/>
        <v>113728</v>
      </c>
      <c r="R8" s="389">
        <f t="shared" si="2"/>
        <v>56863</v>
      </c>
      <c r="S8" s="389">
        <f t="shared" si="2"/>
        <v>44084</v>
      </c>
      <c r="T8" s="389">
        <f t="shared" si="2"/>
        <v>1496855</v>
      </c>
      <c r="V8" s="301" t="str">
        <f t="shared" ref="V8:AD10" si="3">L24</f>
        <v>Total amount of Cash (2012) M£</v>
      </c>
      <c r="W8" s="388">
        <f t="shared" si="3"/>
        <v>33189860689.805271</v>
      </c>
      <c r="X8" s="388">
        <f t="shared" si="3"/>
        <v>19392605158.996204</v>
      </c>
      <c r="Y8" s="388">
        <f t="shared" si="3"/>
        <v>6585529998.2990074</v>
      </c>
      <c r="Z8" s="388">
        <f t="shared" si="3"/>
        <v>1823624368.9919009</v>
      </c>
      <c r="AA8" s="388">
        <f t="shared" si="3"/>
        <v>22730674994.011868</v>
      </c>
      <c r="AB8" s="388">
        <f t="shared" si="3"/>
        <v>18662199334.924759</v>
      </c>
      <c r="AC8" s="388">
        <f t="shared" si="3"/>
        <v>107715965237.73207</v>
      </c>
      <c r="AD8" s="388">
        <f t="shared" si="3"/>
        <v>210100459782.76108</v>
      </c>
    </row>
    <row r="9" spans="1:33" ht="15.6" x14ac:dyDescent="0.3">
      <c r="A9" s="535"/>
      <c r="C9" t="s">
        <v>182</v>
      </c>
      <c r="K9">
        <v>2008</v>
      </c>
      <c r="L9" t="s">
        <v>643</v>
      </c>
      <c r="M9" s="76">
        <f t="shared" ref="M9:T9" si="4">C37</f>
        <v>961639</v>
      </c>
      <c r="N9" s="76">
        <f t="shared" si="4"/>
        <v>186760</v>
      </c>
      <c r="O9" s="76">
        <f t="shared" si="4"/>
        <v>10864</v>
      </c>
      <c r="P9" s="76">
        <f t="shared" si="4"/>
        <v>895</v>
      </c>
      <c r="Q9" s="76">
        <f t="shared" si="4"/>
        <v>120633</v>
      </c>
      <c r="R9" s="76">
        <f t="shared" si="4"/>
        <v>67437</v>
      </c>
      <c r="S9" s="76">
        <f t="shared" si="4"/>
        <v>50119</v>
      </c>
      <c r="T9" s="76">
        <f t="shared" si="4"/>
        <v>1398347</v>
      </c>
      <c r="V9" s="301" t="str">
        <f t="shared" si="3"/>
        <v>Average cash (2012) £</v>
      </c>
      <c r="W9" s="390">
        <f t="shared" si="3"/>
        <v>30204.672497529442</v>
      </c>
      <c r="X9" s="390">
        <f t="shared" si="3"/>
        <v>112871.73207184758</v>
      </c>
      <c r="Y9" s="390">
        <f t="shared" si="3"/>
        <v>628150.51490833727</v>
      </c>
      <c r="Z9" s="390">
        <f t="shared" si="3"/>
        <v>1733483.2404865979</v>
      </c>
      <c r="AA9" s="390">
        <f t="shared" si="3"/>
        <v>199870.52321798576</v>
      </c>
      <c r="AB9" s="390">
        <f t="shared" si="3"/>
        <v>328224.68843302189</v>
      </c>
      <c r="AC9" s="390">
        <f t="shared" si="3"/>
        <v>2445588.9485238297</v>
      </c>
      <c r="AD9" s="390">
        <f t="shared" si="3"/>
        <v>140365.57756050443</v>
      </c>
      <c r="AG9" s="390">
        <f>AD9*1.164</f>
        <v>163385.53228042714</v>
      </c>
    </row>
    <row r="10" spans="1:33" ht="15.6" x14ac:dyDescent="0.3">
      <c r="A10" s="535"/>
      <c r="B10" t="s">
        <v>101</v>
      </c>
      <c r="C10" t="s">
        <v>276</v>
      </c>
      <c r="D10" t="s">
        <v>185</v>
      </c>
      <c r="E10" t="s">
        <v>186</v>
      </c>
      <c r="F10" t="s">
        <v>187</v>
      </c>
      <c r="G10" t="s">
        <v>143</v>
      </c>
      <c r="H10" t="s">
        <v>153</v>
      </c>
      <c r="I10" t="s">
        <v>161</v>
      </c>
      <c r="J10" t="s">
        <v>136</v>
      </c>
      <c r="K10">
        <v>2013</v>
      </c>
      <c r="L10" t="s">
        <v>644</v>
      </c>
      <c r="M10" s="76">
        <f t="shared" ref="M10:T10" si="5">C49</f>
        <v>1172614</v>
      </c>
      <c r="N10" s="76">
        <f t="shared" si="5"/>
        <v>176395</v>
      </c>
      <c r="O10" s="76">
        <f t="shared" si="5"/>
        <v>9624</v>
      </c>
      <c r="P10" s="76">
        <f t="shared" si="5"/>
        <v>808</v>
      </c>
      <c r="Q10" s="76">
        <f t="shared" si="5"/>
        <v>122730</v>
      </c>
      <c r="R10" s="76">
        <f t="shared" si="5"/>
        <v>60185</v>
      </c>
      <c r="S10" s="76">
        <f t="shared" si="5"/>
        <v>44050</v>
      </c>
      <c r="T10" s="76">
        <f t="shared" si="5"/>
        <v>1586406</v>
      </c>
      <c r="V10" s="301" t="str">
        <f t="shared" si="3"/>
        <v>Average cash (2008) £</v>
      </c>
      <c r="W10" s="390">
        <f t="shared" si="3"/>
        <v>30623.911468467792</v>
      </c>
      <c r="X10" s="390">
        <f t="shared" si="3"/>
        <v>106190.03338522636</v>
      </c>
      <c r="Y10" s="390">
        <f t="shared" si="3"/>
        <v>399593.19232520257</v>
      </c>
      <c r="Z10" s="390">
        <f t="shared" si="3"/>
        <v>957488.91148603358</v>
      </c>
      <c r="AA10" s="390">
        <f t="shared" si="3"/>
        <v>225674.02146178682</v>
      </c>
      <c r="AB10" s="390">
        <f t="shared" si="3"/>
        <v>331221.51891193417</v>
      </c>
      <c r="AC10" s="390">
        <f t="shared" si="3"/>
        <v>2352659.8407183927</v>
      </c>
      <c r="AD10" s="390">
        <f t="shared" si="3"/>
        <v>158724.98715389008</v>
      </c>
    </row>
    <row r="11" spans="1:33" ht="15.6" x14ac:dyDescent="0.3">
      <c r="A11" s="535"/>
      <c r="B11" t="s">
        <v>167</v>
      </c>
      <c r="C11" s="392">
        <v>1098832</v>
      </c>
      <c r="D11" s="392">
        <v>171812</v>
      </c>
      <c r="E11" s="392">
        <v>10484</v>
      </c>
      <c r="F11" s="392">
        <v>1052</v>
      </c>
      <c r="G11" s="392">
        <v>113728</v>
      </c>
      <c r="H11" s="392">
        <v>56863</v>
      </c>
      <c r="I11" s="392">
        <v>44084</v>
      </c>
      <c r="J11" s="392">
        <v>1496855</v>
      </c>
      <c r="V11" s="386"/>
      <c r="W11" s="387"/>
      <c r="X11" s="387"/>
      <c r="Y11" s="387"/>
      <c r="Z11" s="387"/>
      <c r="AA11" s="387"/>
      <c r="AB11" s="387"/>
      <c r="AC11" s="387"/>
      <c r="AD11" s="387"/>
    </row>
    <row r="12" spans="1:33" ht="15.6" x14ac:dyDescent="0.3">
      <c r="A12" s="535"/>
      <c r="B12" t="s">
        <v>111</v>
      </c>
      <c r="C12" s="76">
        <v>33189860689.805271</v>
      </c>
      <c r="D12" s="76">
        <v>19392786808.596207</v>
      </c>
      <c r="E12" s="76">
        <v>6585529998.2990074</v>
      </c>
      <c r="F12" s="76">
        <v>1823624368.9919009</v>
      </c>
      <c r="G12" s="76">
        <v>22739256165.496162</v>
      </c>
      <c r="H12" s="76">
        <v>18762400066.757267</v>
      </c>
      <c r="I12" s="76">
        <v>118160428492.02042</v>
      </c>
      <c r="J12" s="76">
        <v>220653886589.96622</v>
      </c>
      <c r="V12" s="299" t="str">
        <f t="shared" ref="V12:AD14" si="6">L90</f>
        <v>Total amount of Investment (2012) M£</v>
      </c>
      <c r="W12" s="393">
        <f t="shared" si="6"/>
        <v>-3832107585.9431834</v>
      </c>
      <c r="X12" s="393">
        <f t="shared" si="6"/>
        <v>-396434347.62469757</v>
      </c>
      <c r="Y12" s="393">
        <f t="shared" si="6"/>
        <v>621062213.87701249</v>
      </c>
      <c r="Z12" s="393">
        <f t="shared" si="6"/>
        <v>585224953.16170132</v>
      </c>
      <c r="AA12" s="393">
        <f t="shared" si="6"/>
        <v>-3580391970.5629668</v>
      </c>
      <c r="AB12" s="393">
        <f t="shared" si="6"/>
        <v>-7127776525.3978739</v>
      </c>
      <c r="AC12" s="393">
        <f t="shared" si="6"/>
        <v>-27926880193.596085</v>
      </c>
      <c r="AD12" s="393">
        <f t="shared" si="6"/>
        <v>-41657303456.08609</v>
      </c>
    </row>
    <row r="13" spans="1:33" ht="15.6" x14ac:dyDescent="0.3">
      <c r="A13" s="535"/>
      <c r="B13" t="s">
        <v>110</v>
      </c>
      <c r="C13" s="76">
        <v>1097582</v>
      </c>
      <c r="D13" s="76">
        <v>171681</v>
      </c>
      <c r="E13" s="76">
        <v>10475</v>
      </c>
      <c r="F13" s="76">
        <v>1052</v>
      </c>
      <c r="G13" s="76">
        <v>113669</v>
      </c>
      <c r="H13" s="76">
        <v>56828</v>
      </c>
      <c r="I13" s="76">
        <v>44048</v>
      </c>
      <c r="J13" s="76">
        <v>1495335</v>
      </c>
      <c r="V13" s="299" t="str">
        <f t="shared" si="6"/>
        <v>Average Investment (2012) £</v>
      </c>
      <c r="W13" s="385">
        <f t="shared" si="6"/>
        <v>-4105.5275068439787</v>
      </c>
      <c r="X13" s="385">
        <f t="shared" si="6"/>
        <v>-2470.5962671596062</v>
      </c>
      <c r="Y13" s="385">
        <f t="shared" si="6"/>
        <v>62007.010171426969</v>
      </c>
      <c r="Z13" s="385">
        <f t="shared" si="6"/>
        <v>589350.40600372746</v>
      </c>
      <c r="AA13" s="385">
        <f t="shared" si="6"/>
        <v>-32855.469842007878</v>
      </c>
      <c r="AB13" s="385">
        <f t="shared" si="6"/>
        <v>-133157.28904701889</v>
      </c>
      <c r="AC13" s="385">
        <f t="shared" si="6"/>
        <v>-652664.94177466363</v>
      </c>
      <c r="AD13" s="385">
        <f t="shared" si="6"/>
        <v>-31795.48778327453</v>
      </c>
    </row>
    <row r="14" spans="1:33" ht="15.6" x14ac:dyDescent="0.3">
      <c r="A14" s="535"/>
      <c r="C14" s="76"/>
      <c r="D14" s="76"/>
      <c r="E14" s="76"/>
      <c r="F14" s="76"/>
      <c r="G14" s="76"/>
      <c r="H14" s="76"/>
      <c r="I14" s="76"/>
      <c r="J14" s="76"/>
      <c r="U14" s="76"/>
      <c r="V14" s="299" t="str">
        <f t="shared" si="6"/>
        <v>Average Investment (2008) £</v>
      </c>
      <c r="W14" s="385">
        <f t="shared" si="6"/>
        <v>574.05971166263157</v>
      </c>
      <c r="X14" s="385">
        <f t="shared" si="6"/>
        <v>4334.3268557245483</v>
      </c>
      <c r="Y14" s="385">
        <f t="shared" si="6"/>
        <v>92658.401080652009</v>
      </c>
      <c r="Z14" s="385">
        <f t="shared" si="6"/>
        <v>486302.07605437102</v>
      </c>
      <c r="AA14" s="385">
        <f t="shared" si="6"/>
        <v>-20045.520217521935</v>
      </c>
      <c r="AB14" s="385">
        <f t="shared" si="6"/>
        <v>-161780.07069227047</v>
      </c>
      <c r="AC14" s="385">
        <f t="shared" si="6"/>
        <v>-1589075.6946760686</v>
      </c>
      <c r="AD14" s="385">
        <f t="shared" si="6"/>
        <v>-71033.764576542482</v>
      </c>
    </row>
    <row r="15" spans="1:33" ht="15.6" x14ac:dyDescent="0.3">
      <c r="A15" s="535"/>
      <c r="U15" s="76"/>
      <c r="V15" s="386"/>
      <c r="W15" s="387"/>
      <c r="X15" s="387"/>
      <c r="Y15" s="387"/>
      <c r="Z15" s="387"/>
      <c r="AA15" s="387"/>
      <c r="AB15" s="387"/>
      <c r="AC15" s="387"/>
      <c r="AD15" s="387"/>
    </row>
    <row r="16" spans="1:33" ht="15.6" x14ac:dyDescent="0.3">
      <c r="A16" s="535"/>
      <c r="B16" s="380" t="s">
        <v>70</v>
      </c>
      <c r="C16" s="395">
        <v>1</v>
      </c>
      <c r="H16" s="64"/>
      <c r="V16" s="301" t="str">
        <f t="shared" ref="V16:AD18" si="7">L164</f>
        <v>Total amount of liabilities (2012) (M£)</v>
      </c>
      <c r="W16" s="388">
        <f t="shared" si="7"/>
        <v>179466751346.67813</v>
      </c>
      <c r="X16" s="388">
        <f t="shared" si="7"/>
        <v>72552776059.564728</v>
      </c>
      <c r="Y16" s="388">
        <f t="shared" si="7"/>
        <v>46992670507.449127</v>
      </c>
      <c r="Z16" s="388">
        <f t="shared" si="7"/>
        <v>14503723116.348497</v>
      </c>
      <c r="AA16" s="388">
        <f t="shared" si="7"/>
        <v>194706065763.39185</v>
      </c>
      <c r="AB16" s="388">
        <f t="shared" si="7"/>
        <v>333840145068.8194</v>
      </c>
      <c r="AC16" s="388">
        <f t="shared" si="7"/>
        <v>3635607234802.0044</v>
      </c>
      <c r="AD16" s="388">
        <f t="shared" si="7"/>
        <v>4477669366664.2559</v>
      </c>
    </row>
    <row r="17" spans="1:30" ht="15.6" x14ac:dyDescent="0.3">
      <c r="A17" s="535"/>
      <c r="B17" s="380" t="s">
        <v>71</v>
      </c>
      <c r="C17" s="380" t="s">
        <v>69</v>
      </c>
      <c r="H17" s="64"/>
      <c r="V17" s="301" t="str">
        <f t="shared" si="7"/>
        <v>Average Total liabilities (2012) £</v>
      </c>
      <c r="W17" s="390">
        <f t="shared" si="7"/>
        <v>163325.01360233242</v>
      </c>
      <c r="X17" s="390">
        <f t="shared" si="7"/>
        <v>422282.48517012724</v>
      </c>
      <c r="Y17" s="390">
        <f t="shared" si="7"/>
        <v>4482322.6352011757</v>
      </c>
      <c r="Z17" s="390">
        <f t="shared" si="7"/>
        <v>13786809.045958648</v>
      </c>
      <c r="AA17" s="390">
        <f t="shared" si="7"/>
        <v>1712047.849353204</v>
      </c>
      <c r="AB17" s="390">
        <f t="shared" si="7"/>
        <v>5871471.8257557321</v>
      </c>
      <c r="AC17" s="390">
        <f t="shared" si="7"/>
        <v>82543018.158746839</v>
      </c>
      <c r="AD17" s="390">
        <f t="shared" si="7"/>
        <v>2991476.7793781678</v>
      </c>
    </row>
    <row r="18" spans="1:30" ht="15.6" x14ac:dyDescent="0.3">
      <c r="A18" s="535"/>
      <c r="B18" s="380" t="s">
        <v>72</v>
      </c>
      <c r="C18" s="395">
        <v>0</v>
      </c>
      <c r="H18" s="64"/>
      <c r="V18" s="301" t="str">
        <f t="shared" si="7"/>
        <v>Average Total liabilities (2008) £</v>
      </c>
      <c r="W18" s="390">
        <f t="shared" si="7"/>
        <v>150391.11947164507</v>
      </c>
      <c r="X18" s="390">
        <f t="shared" si="7"/>
        <v>397583.01157581905</v>
      </c>
      <c r="Y18" s="390">
        <f t="shared" si="7"/>
        <v>2402968.2356944536</v>
      </c>
      <c r="Z18" s="390">
        <f t="shared" si="7"/>
        <v>8958328.95060548</v>
      </c>
      <c r="AA18" s="390">
        <f t="shared" si="7"/>
        <v>1918312.0483608285</v>
      </c>
      <c r="AB18" s="390">
        <f t="shared" si="7"/>
        <v>6431523.703129949</v>
      </c>
      <c r="AC18" s="390">
        <f t="shared" si="7"/>
        <v>79493080.743810222</v>
      </c>
      <c r="AD18" s="390">
        <f t="shared" si="7"/>
        <v>3505743.7355676237</v>
      </c>
    </row>
    <row r="19" spans="1:30" ht="15.6" x14ac:dyDescent="0.3">
      <c r="A19" s="535"/>
      <c r="B19" s="380" t="s">
        <v>79</v>
      </c>
      <c r="C19" s="395">
        <v>0</v>
      </c>
      <c r="V19" s="386"/>
      <c r="W19" s="387"/>
      <c r="X19" s="387"/>
      <c r="Y19" s="387"/>
      <c r="Z19" s="387"/>
      <c r="AA19" s="387"/>
      <c r="AB19" s="387"/>
      <c r="AC19" s="387"/>
      <c r="AD19" s="387"/>
    </row>
    <row r="20" spans="1:30" ht="15.6" x14ac:dyDescent="0.3">
      <c r="A20" s="535"/>
      <c r="B20" s="380" t="s">
        <v>88</v>
      </c>
      <c r="C20" s="380" t="s">
        <v>89</v>
      </c>
      <c r="V20" s="299" t="str">
        <f t="shared" ref="V20:AD22" si="8">L233</f>
        <v>Total amount of Cash minus liabilities (2012) (M£)</v>
      </c>
      <c r="W20" s="393">
        <f t="shared" si="8"/>
        <v>-146276890656.87189</v>
      </c>
      <c r="X20" s="393">
        <f t="shared" si="8"/>
        <v>-53160170900.568314</v>
      </c>
      <c r="Y20" s="393">
        <f t="shared" si="8"/>
        <v>-40407140509.150017</v>
      </c>
      <c r="Z20" s="393">
        <f t="shared" si="8"/>
        <v>-12680098747.356585</v>
      </c>
      <c r="AA20" s="393">
        <f t="shared" si="8"/>
        <v>-171975390769.38034</v>
      </c>
      <c r="AB20" s="393">
        <f t="shared" si="8"/>
        <v>-315177945733.89392</v>
      </c>
      <c r="AC20" s="393">
        <f t="shared" si="8"/>
        <v>-3527891269564.2915</v>
      </c>
      <c r="AD20" s="393">
        <f t="shared" si="8"/>
        <v>-4267568906881.5127</v>
      </c>
    </row>
    <row r="21" spans="1:30" ht="15.6" x14ac:dyDescent="0.3">
      <c r="A21" s="535"/>
      <c r="V21" s="299" t="str">
        <f t="shared" si="8"/>
        <v>Average Total Cash minus liabilities (2012) £</v>
      </c>
      <c r="W21" s="385">
        <f t="shared" si="8"/>
        <v>-133120.34110480209</v>
      </c>
      <c r="X21" s="385">
        <f t="shared" si="8"/>
        <v>-309410.75309827842</v>
      </c>
      <c r="Y21" s="385">
        <f t="shared" si="8"/>
        <v>-3854172.1202928289</v>
      </c>
      <c r="Z21" s="385">
        <f t="shared" si="8"/>
        <v>-12053325.805472039</v>
      </c>
      <c r="AA21" s="385">
        <f t="shared" si="8"/>
        <v>-1512177.3261352216</v>
      </c>
      <c r="AB21" s="385">
        <f t="shared" si="8"/>
        <v>-5543247.1373226969</v>
      </c>
      <c r="AC21" s="385">
        <f t="shared" si="8"/>
        <v>-80097429.210223436</v>
      </c>
      <c r="AD21" s="385">
        <f t="shared" si="8"/>
        <v>-2851111.2018176755</v>
      </c>
    </row>
    <row r="22" spans="1:30" ht="15.6" x14ac:dyDescent="0.3">
      <c r="A22" s="535"/>
      <c r="C22" t="s">
        <v>182</v>
      </c>
      <c r="V22" s="299" t="str">
        <f t="shared" si="8"/>
        <v>Average Total Cash minus liabilities (2008) £</v>
      </c>
      <c r="W22" s="385">
        <f t="shared" si="8"/>
        <v>-119767.20800317488</v>
      </c>
      <c r="X22" s="385">
        <f t="shared" si="8"/>
        <v>-291392.97819058818</v>
      </c>
      <c r="Y22" s="385">
        <f t="shared" si="8"/>
        <v>-2003375.0433692543</v>
      </c>
      <c r="Z22" s="385">
        <f t="shared" si="8"/>
        <v>-8000840.0391194448</v>
      </c>
      <c r="AA22" s="385">
        <f t="shared" si="8"/>
        <v>-1692638.0268990579</v>
      </c>
      <c r="AB22" s="385">
        <f t="shared" si="8"/>
        <v>-6100302.1842179531</v>
      </c>
      <c r="AC22" s="385">
        <f t="shared" si="8"/>
        <v>-77140420.903091416</v>
      </c>
      <c r="AD22" s="385">
        <f t="shared" si="8"/>
        <v>-3347018.748413715</v>
      </c>
    </row>
    <row r="23" spans="1:30" ht="15.6" x14ac:dyDescent="0.3">
      <c r="A23" s="535"/>
      <c r="B23" t="s">
        <v>101</v>
      </c>
      <c r="C23" t="s">
        <v>276</v>
      </c>
      <c r="D23" t="s">
        <v>185</v>
      </c>
      <c r="E23" t="s">
        <v>186</v>
      </c>
      <c r="F23" t="s">
        <v>187</v>
      </c>
      <c r="G23" t="s">
        <v>143</v>
      </c>
      <c r="H23" t="s">
        <v>153</v>
      </c>
      <c r="I23" t="s">
        <v>161</v>
      </c>
      <c r="J23" t="s">
        <v>136</v>
      </c>
      <c r="V23" s="386"/>
      <c r="W23" s="387"/>
      <c r="X23" s="387"/>
      <c r="Y23" s="387"/>
      <c r="Z23" s="387"/>
      <c r="AA23" s="387"/>
      <c r="AB23" s="387"/>
      <c r="AC23" s="387"/>
      <c r="AD23" s="387"/>
    </row>
    <row r="24" spans="1:30" ht="15.6" x14ac:dyDescent="0.3">
      <c r="A24" s="535"/>
      <c r="B24" t="s">
        <v>167</v>
      </c>
      <c r="C24" s="76">
        <v>1098832</v>
      </c>
      <c r="D24" s="76">
        <v>171811</v>
      </c>
      <c r="E24" s="76">
        <v>10484</v>
      </c>
      <c r="F24" s="76">
        <v>1052</v>
      </c>
      <c r="G24" s="76">
        <v>113727</v>
      </c>
      <c r="H24" s="76">
        <v>56858</v>
      </c>
      <c r="I24" s="76">
        <v>44045</v>
      </c>
      <c r="J24" s="76">
        <v>1496809</v>
      </c>
      <c r="L24" t="s">
        <v>551</v>
      </c>
      <c r="M24" s="396">
        <f t="shared" ref="M24:T24" si="9">C25</f>
        <v>33189860689.805271</v>
      </c>
      <c r="N24" s="396">
        <f t="shared" si="9"/>
        <v>19392605158.996204</v>
      </c>
      <c r="O24" s="396">
        <f t="shared" si="9"/>
        <v>6585529998.2990074</v>
      </c>
      <c r="P24" s="396">
        <f t="shared" si="9"/>
        <v>1823624368.9919009</v>
      </c>
      <c r="Q24" s="396">
        <f t="shared" si="9"/>
        <v>22730674994.011868</v>
      </c>
      <c r="R24" s="396">
        <f t="shared" si="9"/>
        <v>18662199334.924759</v>
      </c>
      <c r="S24" s="396">
        <f t="shared" si="9"/>
        <v>107715965237.73207</v>
      </c>
      <c r="T24" s="396">
        <f t="shared" si="9"/>
        <v>210100459782.76108</v>
      </c>
      <c r="V24" s="301" t="str">
        <f t="shared" ref="V24:AD26" si="10">L301</f>
        <v>Total amount of Dividend paid (2012) (M£)</v>
      </c>
      <c r="W24" s="388">
        <f t="shared" si="10"/>
        <v>1531815093.8282006</v>
      </c>
      <c r="X24" s="388">
        <f t="shared" si="10"/>
        <v>804170627.38779902</v>
      </c>
      <c r="Y24" s="388">
        <f t="shared" si="10"/>
        <v>1185860557.1642997</v>
      </c>
      <c r="Z24" s="388">
        <f t="shared" si="10"/>
        <v>347963519.52289999</v>
      </c>
      <c r="AA24" s="388">
        <f t="shared" si="10"/>
        <v>6422084803.8693066</v>
      </c>
      <c r="AB24" s="388">
        <f t="shared" si="10"/>
        <v>6710176115.6471901</v>
      </c>
      <c r="AC24" s="388">
        <f t="shared" si="10"/>
        <v>308045522868.80652</v>
      </c>
      <c r="AD24" s="388">
        <f t="shared" si="10"/>
        <v>325047593586.2262</v>
      </c>
    </row>
    <row r="25" spans="1:30" ht="15.6" x14ac:dyDescent="0.3">
      <c r="A25" s="535"/>
      <c r="B25" t="s">
        <v>111</v>
      </c>
      <c r="C25" s="392">
        <v>33189860689.805271</v>
      </c>
      <c r="D25" s="392">
        <v>19392605158.996204</v>
      </c>
      <c r="E25" s="392">
        <v>6585529998.2990074</v>
      </c>
      <c r="F25" s="392">
        <v>1823624368.9919009</v>
      </c>
      <c r="G25" s="392">
        <v>22730674994.011868</v>
      </c>
      <c r="H25" s="392">
        <v>18662199334.924759</v>
      </c>
      <c r="I25" s="392">
        <v>107715965237.73207</v>
      </c>
      <c r="J25" s="392">
        <v>210100459782.76108</v>
      </c>
      <c r="L25" s="320" t="s">
        <v>552</v>
      </c>
      <c r="M25" s="389">
        <f t="shared" ref="M25:T25" si="11">C25/C24</f>
        <v>30204.672497529442</v>
      </c>
      <c r="N25" s="389">
        <f t="shared" si="11"/>
        <v>112871.73207184758</v>
      </c>
      <c r="O25" s="389">
        <f t="shared" si="11"/>
        <v>628150.51490833727</v>
      </c>
      <c r="P25" s="389">
        <f t="shared" si="11"/>
        <v>1733483.2404865979</v>
      </c>
      <c r="Q25" s="389">
        <f t="shared" si="11"/>
        <v>199870.52321798576</v>
      </c>
      <c r="R25" s="389">
        <f t="shared" si="11"/>
        <v>328224.68843302189</v>
      </c>
      <c r="S25" s="389">
        <f t="shared" si="11"/>
        <v>2445588.9485238297</v>
      </c>
      <c r="T25" s="389">
        <f t="shared" si="11"/>
        <v>140365.57756050443</v>
      </c>
      <c r="V25" s="301" t="str">
        <f t="shared" si="10"/>
        <v>Average Total Dividend paid (2012) £</v>
      </c>
      <c r="W25" s="390">
        <f t="shared" si="10"/>
        <v>1394.0393925806679</v>
      </c>
      <c r="X25" s="390">
        <f t="shared" si="10"/>
        <v>4680.5537910133753</v>
      </c>
      <c r="Y25" s="390">
        <f t="shared" si="10"/>
        <v>113111.46100384393</v>
      </c>
      <c r="Z25" s="390">
        <f t="shared" si="10"/>
        <v>330763.80182785168</v>
      </c>
      <c r="AA25" s="390">
        <f t="shared" si="10"/>
        <v>56469.306355300912</v>
      </c>
      <c r="AB25" s="390">
        <f t="shared" si="10"/>
        <v>118016.39374665289</v>
      </c>
      <c r="AC25" s="390">
        <f t="shared" si="10"/>
        <v>6993881.7770191059</v>
      </c>
      <c r="AD25" s="390">
        <f t="shared" si="10"/>
        <v>217160.36821413165</v>
      </c>
    </row>
    <row r="26" spans="1:30" ht="15.6" x14ac:dyDescent="0.3">
      <c r="A26" s="535"/>
      <c r="B26" t="s">
        <v>110</v>
      </c>
      <c r="C26" s="392">
        <v>1097582</v>
      </c>
      <c r="D26" s="392">
        <v>171680</v>
      </c>
      <c r="E26" s="392">
        <v>10475</v>
      </c>
      <c r="F26" s="392">
        <v>1052</v>
      </c>
      <c r="G26" s="392">
        <v>113668</v>
      </c>
      <c r="H26" s="392">
        <v>56823</v>
      </c>
      <c r="I26" s="392">
        <v>44009</v>
      </c>
      <c r="J26" s="392">
        <v>1495289</v>
      </c>
      <c r="L26" t="s">
        <v>718</v>
      </c>
      <c r="M26" s="76">
        <f t="shared" ref="M26:T26" si="12">C38/C37</f>
        <v>30623.911468467792</v>
      </c>
      <c r="N26" s="76">
        <f t="shared" si="12"/>
        <v>106190.03338522636</v>
      </c>
      <c r="O26" s="76">
        <f t="shared" si="12"/>
        <v>399593.19232520257</v>
      </c>
      <c r="P26" s="76">
        <f t="shared" si="12"/>
        <v>957488.91148603358</v>
      </c>
      <c r="Q26" s="76">
        <f t="shared" si="12"/>
        <v>225674.02146178682</v>
      </c>
      <c r="R26" s="76">
        <f t="shared" si="12"/>
        <v>331221.51891193417</v>
      </c>
      <c r="S26" s="76">
        <f t="shared" si="12"/>
        <v>2352659.8407183927</v>
      </c>
      <c r="T26" s="76">
        <f t="shared" si="12"/>
        <v>158724.98715389008</v>
      </c>
      <c r="V26" s="301" t="str">
        <f t="shared" si="10"/>
        <v>Average Total Dividend paid (2008) £</v>
      </c>
      <c r="W26" s="390">
        <f t="shared" si="10"/>
        <v>3603.1318714839845</v>
      </c>
      <c r="X26" s="390">
        <f t="shared" si="10"/>
        <v>5920.5365016106252</v>
      </c>
      <c r="Y26" s="390">
        <f t="shared" si="10"/>
        <v>43454.672203635899</v>
      </c>
      <c r="Z26" s="390">
        <f t="shared" si="10"/>
        <v>114255.3689003352</v>
      </c>
      <c r="AA26" s="390">
        <f t="shared" si="10"/>
        <v>51577.861051391417</v>
      </c>
      <c r="AB26" s="390">
        <f t="shared" si="10"/>
        <v>265158.09585950593</v>
      </c>
      <c r="AC26" s="390">
        <f t="shared" si="10"/>
        <v>5164518.8070688704</v>
      </c>
      <c r="AD26" s="390">
        <f t="shared" si="10"/>
        <v>206021.07942804156</v>
      </c>
    </row>
    <row r="27" spans="1:30" x14ac:dyDescent="0.3">
      <c r="A27" s="535"/>
      <c r="J27" s="397">
        <f>J26/J24</f>
        <v>0.99898450637322467</v>
      </c>
      <c r="L27" t="s">
        <v>709</v>
      </c>
      <c r="M27" s="76">
        <f t="shared" ref="M27:T27" si="13">(C50/C49)</f>
        <v>29422.041555149066</v>
      </c>
      <c r="N27" s="76">
        <f t="shared" si="13"/>
        <v>109782.19939449975</v>
      </c>
      <c r="O27" s="76">
        <f t="shared" si="13"/>
        <v>483762.75377916684</v>
      </c>
      <c r="P27" s="76">
        <f t="shared" si="13"/>
        <v>1760161.1333743811</v>
      </c>
      <c r="Q27" s="76">
        <f t="shared" si="13"/>
        <v>229650.819373223</v>
      </c>
      <c r="R27" s="76">
        <f t="shared" si="13"/>
        <v>352288.01394884224</v>
      </c>
      <c r="S27" s="76">
        <f t="shared" si="13"/>
        <v>2691071.9534704792</v>
      </c>
      <c r="T27" s="76">
        <f t="shared" si="13"/>
        <v>143640.96616379468</v>
      </c>
    </row>
    <row r="28" spans="1:30" x14ac:dyDescent="0.3">
      <c r="A28" s="535"/>
      <c r="L28" t="s">
        <v>555</v>
      </c>
      <c r="M28" s="397">
        <f t="shared" ref="M28:T28" si="14">(M27-M26)/M26</f>
        <v>-3.9246126823356403E-2</v>
      </c>
      <c r="N28" s="397">
        <f t="shared" si="14"/>
        <v>3.3827713343323546E-2</v>
      </c>
      <c r="O28" s="397">
        <f t="shared" si="14"/>
        <v>0.21063812665122736</v>
      </c>
      <c r="P28" s="397">
        <f t="shared" si="14"/>
        <v>0.83830967884796825</v>
      </c>
      <c r="Q28" s="397">
        <f t="shared" si="14"/>
        <v>1.762186841744905E-2</v>
      </c>
      <c r="R28" s="397">
        <f t="shared" si="14"/>
        <v>6.3602434727404525E-2</v>
      </c>
      <c r="S28" s="397">
        <f t="shared" si="14"/>
        <v>0.14384234681744351</v>
      </c>
      <c r="T28" s="397">
        <f t="shared" si="14"/>
        <v>-9.5032428482547893E-2</v>
      </c>
    </row>
    <row r="29" spans="1:30" x14ac:dyDescent="0.3">
      <c r="A29" s="535"/>
      <c r="B29" s="380" t="s">
        <v>70</v>
      </c>
      <c r="C29" s="64">
        <v>1</v>
      </c>
      <c r="H29" s="64"/>
      <c r="M29" s="397"/>
      <c r="N29" s="397"/>
      <c r="O29" s="397"/>
      <c r="P29" s="397"/>
      <c r="Q29" s="397"/>
      <c r="R29" s="397"/>
      <c r="S29" s="397"/>
      <c r="T29" s="397"/>
      <c r="W29"/>
      <c r="X29"/>
      <c r="Y29"/>
      <c r="Z29"/>
      <c r="AA29"/>
      <c r="AB29"/>
      <c r="AC29"/>
      <c r="AD29"/>
    </row>
    <row r="30" spans="1:30" x14ac:dyDescent="0.3">
      <c r="A30" s="535"/>
      <c r="B30" s="380" t="s">
        <v>71</v>
      </c>
      <c r="C30" t="s">
        <v>69</v>
      </c>
      <c r="H30" s="64"/>
      <c r="V30" t="s">
        <v>556</v>
      </c>
      <c r="W30"/>
      <c r="X30"/>
      <c r="Y30"/>
      <c r="Z30"/>
      <c r="AA30"/>
      <c r="AB30"/>
      <c r="AC30"/>
      <c r="AD30"/>
    </row>
    <row r="31" spans="1:30" x14ac:dyDescent="0.3">
      <c r="A31" s="535"/>
      <c r="B31" s="380" t="s">
        <v>72</v>
      </c>
      <c r="C31" s="64">
        <v>0</v>
      </c>
      <c r="H31" s="64"/>
      <c r="W31"/>
      <c r="X31"/>
      <c r="Y31"/>
      <c r="Z31"/>
      <c r="AA31"/>
      <c r="AB31"/>
      <c r="AC31"/>
      <c r="AD31"/>
    </row>
    <row r="32" spans="1:30" x14ac:dyDescent="0.3">
      <c r="A32" s="535"/>
      <c r="B32" s="380" t="s">
        <v>79</v>
      </c>
      <c r="C32" s="64">
        <v>0</v>
      </c>
      <c r="W32"/>
      <c r="X32"/>
      <c r="Y32"/>
      <c r="Z32"/>
      <c r="AA32"/>
      <c r="AB32"/>
      <c r="AC32"/>
      <c r="AD32"/>
    </row>
    <row r="33" spans="1:30" x14ac:dyDescent="0.3">
      <c r="A33" s="535"/>
      <c r="B33" s="380" t="s">
        <v>88</v>
      </c>
      <c r="C33" t="s">
        <v>181</v>
      </c>
      <c r="W33"/>
      <c r="X33"/>
      <c r="Y33"/>
      <c r="Z33"/>
      <c r="AA33"/>
      <c r="AB33"/>
      <c r="AC33"/>
      <c r="AD33"/>
    </row>
    <row r="34" spans="1:30" x14ac:dyDescent="0.3">
      <c r="A34" s="535"/>
      <c r="W34"/>
      <c r="X34"/>
      <c r="Y34"/>
      <c r="Z34"/>
      <c r="AA34"/>
      <c r="AB34"/>
      <c r="AC34"/>
      <c r="AD34"/>
    </row>
    <row r="35" spans="1:30" x14ac:dyDescent="0.3">
      <c r="A35" s="535"/>
      <c r="C35" t="s">
        <v>182</v>
      </c>
      <c r="W35"/>
      <c r="X35"/>
      <c r="Y35"/>
      <c r="Z35"/>
      <c r="AA35"/>
      <c r="AB35"/>
      <c r="AC35"/>
      <c r="AD35"/>
    </row>
    <row r="36" spans="1:30" x14ac:dyDescent="0.3">
      <c r="A36" s="535"/>
      <c r="B36" t="s">
        <v>101</v>
      </c>
      <c r="C36" t="s">
        <v>276</v>
      </c>
      <c r="D36" t="s">
        <v>185</v>
      </c>
      <c r="E36" t="s">
        <v>186</v>
      </c>
      <c r="F36" t="s">
        <v>187</v>
      </c>
      <c r="G36" t="s">
        <v>143</v>
      </c>
      <c r="H36" t="s">
        <v>153</v>
      </c>
      <c r="I36" t="s">
        <v>161</v>
      </c>
      <c r="J36" t="s">
        <v>136</v>
      </c>
      <c r="W36"/>
      <c r="X36"/>
      <c r="Y36"/>
      <c r="Z36"/>
      <c r="AA36"/>
      <c r="AB36"/>
      <c r="AC36"/>
      <c r="AD36"/>
    </row>
    <row r="37" spans="1:30" x14ac:dyDescent="0.3">
      <c r="A37" s="535"/>
      <c r="B37" t="s">
        <v>167</v>
      </c>
      <c r="C37" s="76">
        <v>961639</v>
      </c>
      <c r="D37" s="76">
        <v>186760</v>
      </c>
      <c r="E37" s="76">
        <v>10864</v>
      </c>
      <c r="F37" s="76">
        <v>895</v>
      </c>
      <c r="G37" s="76">
        <v>120633</v>
      </c>
      <c r="H37" s="76">
        <v>67437</v>
      </c>
      <c r="I37" s="76">
        <v>50119</v>
      </c>
      <c r="J37" s="76">
        <v>1398347</v>
      </c>
      <c r="W37"/>
      <c r="X37"/>
      <c r="Y37"/>
      <c r="Z37"/>
      <c r="AA37"/>
      <c r="AB37"/>
      <c r="AC37"/>
      <c r="AD37"/>
    </row>
    <row r="38" spans="1:30" x14ac:dyDescent="0.3">
      <c r="A38" s="535"/>
      <c r="B38" t="s">
        <v>111</v>
      </c>
      <c r="C38" s="76">
        <v>29449147600.6259</v>
      </c>
      <c r="D38" s="76">
        <v>19832050635.024876</v>
      </c>
      <c r="E38" s="76">
        <v>4341180441.4210005</v>
      </c>
      <c r="F38" s="76">
        <v>856952575.78000009</v>
      </c>
      <c r="G38" s="76">
        <v>27223734230.999729</v>
      </c>
      <c r="H38" s="76">
        <v>22336585570.864105</v>
      </c>
      <c r="I38" s="76">
        <v>117912958556.96512</v>
      </c>
      <c r="J38" s="76">
        <v>221952609611.68073</v>
      </c>
      <c r="W38"/>
      <c r="X38"/>
      <c r="Y38"/>
      <c r="Z38"/>
      <c r="AA38"/>
      <c r="AB38"/>
      <c r="AC38"/>
      <c r="AD38"/>
    </row>
    <row r="39" spans="1:30" x14ac:dyDescent="0.3">
      <c r="A39" s="535"/>
      <c r="B39" t="s">
        <v>557</v>
      </c>
      <c r="C39" s="76">
        <v>757035</v>
      </c>
      <c r="D39" s="76">
        <v>166597</v>
      </c>
      <c r="E39" s="76">
        <v>9968</v>
      </c>
      <c r="F39" s="76">
        <v>813</v>
      </c>
      <c r="G39" s="76">
        <v>96231</v>
      </c>
      <c r="H39" s="76">
        <v>40906</v>
      </c>
      <c r="I39" s="76">
        <v>26623</v>
      </c>
      <c r="J39" s="76">
        <v>1098173</v>
      </c>
      <c r="W39"/>
      <c r="X39"/>
      <c r="Y39"/>
      <c r="Z39"/>
      <c r="AA39"/>
      <c r="AB39"/>
      <c r="AC39"/>
      <c r="AD39"/>
    </row>
    <row r="40" spans="1:30" x14ac:dyDescent="0.3">
      <c r="A40" s="535"/>
      <c r="W40"/>
      <c r="X40"/>
      <c r="Y40"/>
      <c r="Z40"/>
      <c r="AA40"/>
      <c r="AB40"/>
      <c r="AC40"/>
      <c r="AD40"/>
    </row>
    <row r="41" spans="1:30" x14ac:dyDescent="0.3">
      <c r="A41" s="535"/>
      <c r="B41" s="380" t="s">
        <v>70</v>
      </c>
      <c r="C41" s="64">
        <v>1</v>
      </c>
      <c r="H41" s="64"/>
      <c r="W41"/>
      <c r="X41"/>
      <c r="Y41"/>
      <c r="Z41"/>
      <c r="AA41"/>
      <c r="AB41"/>
      <c r="AC41"/>
      <c r="AD41"/>
    </row>
    <row r="42" spans="1:30" x14ac:dyDescent="0.3">
      <c r="A42" s="535"/>
      <c r="B42" s="380" t="s">
        <v>71</v>
      </c>
      <c r="C42" t="s">
        <v>69</v>
      </c>
      <c r="H42" s="64"/>
      <c r="W42"/>
      <c r="X42"/>
      <c r="Y42"/>
      <c r="Z42"/>
      <c r="AA42"/>
      <c r="AB42"/>
      <c r="AC42"/>
      <c r="AD42"/>
    </row>
    <row r="43" spans="1:30" x14ac:dyDescent="0.3">
      <c r="A43" s="535"/>
      <c r="B43" s="380" t="s">
        <v>72</v>
      </c>
      <c r="C43" s="64">
        <v>0</v>
      </c>
      <c r="H43" s="64"/>
      <c r="W43"/>
      <c r="X43"/>
      <c r="Y43"/>
      <c r="Z43"/>
      <c r="AA43"/>
      <c r="AB43"/>
      <c r="AC43"/>
      <c r="AD43"/>
    </row>
    <row r="44" spans="1:30" x14ac:dyDescent="0.3">
      <c r="A44" s="535"/>
      <c r="B44" s="380" t="s">
        <v>79</v>
      </c>
      <c r="C44" s="64">
        <v>0</v>
      </c>
      <c r="W44"/>
      <c r="X44"/>
      <c r="Y44"/>
      <c r="Z44"/>
      <c r="AA44"/>
      <c r="AB44"/>
      <c r="AC44"/>
      <c r="AD44"/>
    </row>
    <row r="45" spans="1:30" x14ac:dyDescent="0.3">
      <c r="A45" s="535"/>
      <c r="B45" s="380" t="s">
        <v>88</v>
      </c>
      <c r="C45" t="s">
        <v>228</v>
      </c>
      <c r="W45"/>
      <c r="X45"/>
      <c r="Y45"/>
      <c r="Z45"/>
      <c r="AA45"/>
      <c r="AB45"/>
      <c r="AC45"/>
      <c r="AD45"/>
    </row>
    <row r="46" spans="1:30" x14ac:dyDescent="0.3">
      <c r="A46" s="535"/>
      <c r="W46"/>
      <c r="X46"/>
      <c r="Y46"/>
      <c r="Z46"/>
      <c r="AA46"/>
      <c r="AB46"/>
      <c r="AC46"/>
      <c r="AD46"/>
    </row>
    <row r="47" spans="1:30" x14ac:dyDescent="0.3">
      <c r="A47" s="535"/>
      <c r="C47" t="s">
        <v>182</v>
      </c>
      <c r="W47"/>
      <c r="X47"/>
      <c r="Y47"/>
      <c r="Z47"/>
      <c r="AA47"/>
      <c r="AB47"/>
      <c r="AC47"/>
      <c r="AD47"/>
    </row>
    <row r="48" spans="1:30" x14ac:dyDescent="0.3">
      <c r="A48" s="535"/>
      <c r="B48" t="s">
        <v>101</v>
      </c>
      <c r="C48" t="s">
        <v>276</v>
      </c>
      <c r="D48" t="s">
        <v>185</v>
      </c>
      <c r="E48" t="s">
        <v>186</v>
      </c>
      <c r="F48" t="s">
        <v>187</v>
      </c>
      <c r="G48" t="s">
        <v>143</v>
      </c>
      <c r="H48" t="s">
        <v>153</v>
      </c>
      <c r="I48" t="s">
        <v>161</v>
      </c>
      <c r="J48" t="s">
        <v>136</v>
      </c>
    </row>
    <row r="49" spans="1:10" x14ac:dyDescent="0.3">
      <c r="A49" s="535"/>
      <c r="B49" t="s">
        <v>167</v>
      </c>
      <c r="C49" s="76">
        <v>1172614</v>
      </c>
      <c r="D49" s="76">
        <v>176395</v>
      </c>
      <c r="E49" s="76">
        <v>9624</v>
      </c>
      <c r="F49" s="76">
        <v>808</v>
      </c>
      <c r="G49" s="76">
        <v>122730</v>
      </c>
      <c r="H49" s="76">
        <v>60185</v>
      </c>
      <c r="I49" s="76">
        <v>44050</v>
      </c>
      <c r="J49" s="76">
        <v>1586406</v>
      </c>
    </row>
    <row r="50" spans="1:10" x14ac:dyDescent="0.3">
      <c r="A50" s="535"/>
      <c r="B50" t="s">
        <v>111</v>
      </c>
      <c r="C50" s="76">
        <v>34500697836.149567</v>
      </c>
      <c r="D50" s="76">
        <v>19365031062.192783</v>
      </c>
      <c r="E50" s="76">
        <v>4655732742.3707018</v>
      </c>
      <c r="F50" s="76">
        <v>1422210195.7665</v>
      </c>
      <c r="G50" s="76">
        <v>28185045061.675659</v>
      </c>
      <c r="H50" s="76">
        <v>21202454119.51107</v>
      </c>
      <c r="I50" s="76">
        <v>118541719550.3746</v>
      </c>
      <c r="J50" s="76">
        <v>227872890568.04089</v>
      </c>
    </row>
    <row r="51" spans="1:10" x14ac:dyDescent="0.3">
      <c r="A51" s="535"/>
      <c r="B51" t="s">
        <v>557</v>
      </c>
      <c r="C51" s="76">
        <v>1039088</v>
      </c>
      <c r="D51" s="76">
        <v>161447</v>
      </c>
      <c r="E51" s="76">
        <v>9061</v>
      </c>
      <c r="F51" s="76">
        <v>758</v>
      </c>
      <c r="G51" s="76">
        <v>98813</v>
      </c>
      <c r="H51" s="76">
        <v>41266</v>
      </c>
      <c r="I51" s="76">
        <v>24085</v>
      </c>
      <c r="J51" s="76">
        <v>1374518</v>
      </c>
    </row>
    <row r="71" spans="1:21" ht="15" customHeight="1" x14ac:dyDescent="0.3">
      <c r="A71" s="536" t="s">
        <v>558</v>
      </c>
      <c r="B71" s="380" t="s">
        <v>70</v>
      </c>
      <c r="C71" s="64">
        <v>1</v>
      </c>
    </row>
    <row r="72" spans="1:21" ht="15" customHeight="1" x14ac:dyDescent="0.3">
      <c r="A72" s="536"/>
      <c r="B72" s="380" t="s">
        <v>71</v>
      </c>
      <c r="C72" t="s">
        <v>69</v>
      </c>
      <c r="H72" s="64"/>
    </row>
    <row r="73" spans="1:21" ht="15" customHeight="1" x14ac:dyDescent="0.3">
      <c r="A73" s="536"/>
      <c r="B73" s="380" t="s">
        <v>72</v>
      </c>
      <c r="C73" t="s">
        <v>283</v>
      </c>
      <c r="H73" s="64"/>
    </row>
    <row r="74" spans="1:21" ht="15" customHeight="1" x14ac:dyDescent="0.3">
      <c r="A74" s="536"/>
      <c r="B74" t="s">
        <v>508</v>
      </c>
      <c r="C74" t="s">
        <v>283</v>
      </c>
      <c r="H74" s="64"/>
    </row>
    <row r="75" spans="1:21" ht="15" customHeight="1" x14ac:dyDescent="0.3">
      <c r="A75" s="536"/>
      <c r="B75" s="380" t="s">
        <v>79</v>
      </c>
      <c r="C75" s="64">
        <v>0</v>
      </c>
    </row>
    <row r="76" spans="1:21" ht="15" customHeight="1" x14ac:dyDescent="0.3">
      <c r="A76" s="536"/>
      <c r="B76" s="380" t="s">
        <v>88</v>
      </c>
      <c r="C76" t="s">
        <v>89</v>
      </c>
    </row>
    <row r="77" spans="1:21" ht="15" customHeight="1" x14ac:dyDescent="0.3">
      <c r="A77" s="536"/>
    </row>
    <row r="78" spans="1:21" ht="15" customHeight="1" x14ac:dyDescent="0.3">
      <c r="A78" s="536"/>
      <c r="C78" t="s">
        <v>182</v>
      </c>
    </row>
    <row r="79" spans="1:21" ht="15" customHeight="1" x14ac:dyDescent="0.3">
      <c r="A79" s="536"/>
      <c r="B79" t="s">
        <v>101</v>
      </c>
      <c r="C79" t="s">
        <v>276</v>
      </c>
      <c r="D79" t="s">
        <v>185</v>
      </c>
      <c r="E79" t="s">
        <v>186</v>
      </c>
      <c r="F79" t="s">
        <v>187</v>
      </c>
      <c r="G79" t="s">
        <v>143</v>
      </c>
      <c r="H79" t="s">
        <v>153</v>
      </c>
      <c r="I79" t="s">
        <v>161</v>
      </c>
      <c r="J79" t="s">
        <v>136</v>
      </c>
    </row>
    <row r="80" spans="1:21" ht="15" customHeight="1" x14ac:dyDescent="0.3">
      <c r="A80" s="536"/>
      <c r="B80" t="s">
        <v>167</v>
      </c>
      <c r="C80" s="76">
        <v>1098832</v>
      </c>
      <c r="D80" s="76">
        <v>171812</v>
      </c>
      <c r="E80" s="76">
        <v>10484</v>
      </c>
      <c r="F80" s="76">
        <v>1052</v>
      </c>
      <c r="G80" s="76">
        <v>113728</v>
      </c>
      <c r="H80" s="76">
        <v>56863</v>
      </c>
      <c r="I80" s="76">
        <v>44084</v>
      </c>
      <c r="J80" s="76">
        <v>1496855</v>
      </c>
      <c r="U80" s="76"/>
    </row>
    <row r="81" spans="1:23" ht="15" customHeight="1" x14ac:dyDescent="0.3">
      <c r="A81" s="536"/>
      <c r="B81" t="s">
        <v>476</v>
      </c>
      <c r="C81" s="76">
        <v>365323327.35444689</v>
      </c>
      <c r="D81" s="76">
        <v>583186189.82710743</v>
      </c>
      <c r="E81" s="76">
        <v>8570680381.6965132</v>
      </c>
      <c r="F81" s="76">
        <v>2115110225.8603997</v>
      </c>
      <c r="G81" s="76">
        <v>981654803.62972808</v>
      </c>
      <c r="H81" s="76">
        <v>-6666655771.3351784</v>
      </c>
      <c r="I81" s="76">
        <v>-30462265939.873188</v>
      </c>
      <c r="J81" s="76">
        <v>-24512966782.840172</v>
      </c>
      <c r="U81" s="76"/>
    </row>
    <row r="82" spans="1:23" ht="15" customHeight="1" x14ac:dyDescent="0.3">
      <c r="A82" s="536"/>
      <c r="B82" t="s">
        <v>480</v>
      </c>
      <c r="C82" s="76">
        <v>589059</v>
      </c>
      <c r="D82" s="76">
        <v>67747</v>
      </c>
      <c r="E82" s="76">
        <v>4394</v>
      </c>
      <c r="F82" s="76">
        <v>513</v>
      </c>
      <c r="G82" s="76">
        <v>62160</v>
      </c>
      <c r="H82" s="76">
        <v>38080</v>
      </c>
      <c r="I82" s="76">
        <v>30826</v>
      </c>
      <c r="J82" s="76">
        <v>792779</v>
      </c>
    </row>
    <row r="83" spans="1:23" ht="15" customHeight="1" x14ac:dyDescent="0.3">
      <c r="A83" s="536"/>
      <c r="C83" s="76"/>
      <c r="D83" s="76"/>
      <c r="E83" s="76"/>
      <c r="F83" s="76"/>
      <c r="G83" s="76"/>
      <c r="H83" s="76"/>
      <c r="I83" s="76"/>
      <c r="J83" s="76"/>
    </row>
    <row r="84" spans="1:23" ht="15" customHeight="1" x14ac:dyDescent="0.3">
      <c r="A84" s="536"/>
      <c r="C84" s="76"/>
      <c r="D84" s="76"/>
      <c r="E84" s="76"/>
      <c r="F84" s="76"/>
      <c r="G84" s="76"/>
      <c r="H84" s="76"/>
      <c r="I84" s="76"/>
      <c r="J84" s="76"/>
    </row>
    <row r="85" spans="1:23" ht="15" customHeight="1" x14ac:dyDescent="0.3">
      <c r="A85" s="536"/>
      <c r="B85" t="s">
        <v>464</v>
      </c>
      <c r="C85" s="76" t="s">
        <v>486</v>
      </c>
      <c r="D85" s="76"/>
      <c r="E85" s="76"/>
      <c r="F85" s="76"/>
      <c r="G85" s="76"/>
      <c r="H85" s="76"/>
      <c r="I85" s="76"/>
      <c r="J85" s="76"/>
    </row>
    <row r="86" spans="1:23" ht="15" customHeight="1" x14ac:dyDescent="0.3">
      <c r="A86" s="536"/>
      <c r="B86" t="s">
        <v>70</v>
      </c>
      <c r="C86">
        <v>1</v>
      </c>
    </row>
    <row r="87" spans="1:23" ht="15" customHeight="1" x14ac:dyDescent="0.3">
      <c r="A87" s="536"/>
      <c r="B87" s="380" t="s">
        <v>71</v>
      </c>
      <c r="C87" s="395" t="s">
        <v>69</v>
      </c>
      <c r="H87" s="64"/>
    </row>
    <row r="88" spans="1:23" ht="15" customHeight="1" x14ac:dyDescent="0.3">
      <c r="A88" s="536"/>
      <c r="B88" s="380" t="s">
        <v>72</v>
      </c>
      <c r="C88" s="380">
        <v>0</v>
      </c>
      <c r="H88" s="64"/>
      <c r="M88" s="173" t="str">
        <f t="shared" ref="M88:S88" si="15">MID(C79,3,99)</f>
        <v>indep 1-4</v>
      </c>
      <c r="N88" s="173" t="str">
        <f t="shared" si="15"/>
        <v>indep 5-49</v>
      </c>
      <c r="O88" s="173" t="str">
        <f t="shared" si="15"/>
        <v>indep 50-249</v>
      </c>
      <c r="P88" s="173" t="str">
        <f t="shared" si="15"/>
        <v>indep 250+</v>
      </c>
      <c r="Q88" s="173" t="str">
        <f t="shared" si="15"/>
        <v>group simple</v>
      </c>
      <c r="R88" s="173" t="str">
        <f t="shared" si="15"/>
        <v>group medium</v>
      </c>
      <c r="S88" s="173" t="str">
        <f t="shared" si="15"/>
        <v>group complex</v>
      </c>
      <c r="T88" s="173" t="s">
        <v>168</v>
      </c>
      <c r="V88" s="76"/>
      <c r="W88" s="389"/>
    </row>
    <row r="89" spans="1:23" ht="15" customHeight="1" x14ac:dyDescent="0.3">
      <c r="A89" s="536"/>
      <c r="B89" s="380" t="s">
        <v>508</v>
      </c>
      <c r="C89" s="395">
        <v>0</v>
      </c>
      <c r="H89" s="64"/>
      <c r="L89" t="s">
        <v>559</v>
      </c>
      <c r="M89" s="389">
        <f t="shared" ref="M89:T89" si="16">C80</f>
        <v>1098832</v>
      </c>
      <c r="N89" s="389">
        <f t="shared" si="16"/>
        <v>171812</v>
      </c>
      <c r="O89" s="389">
        <f t="shared" si="16"/>
        <v>10484</v>
      </c>
      <c r="P89" s="389">
        <f t="shared" si="16"/>
        <v>1052</v>
      </c>
      <c r="Q89" s="389">
        <f t="shared" si="16"/>
        <v>113728</v>
      </c>
      <c r="R89" s="389">
        <f t="shared" si="16"/>
        <v>56863</v>
      </c>
      <c r="S89" s="389">
        <f t="shared" si="16"/>
        <v>44084</v>
      </c>
      <c r="T89" s="389">
        <f t="shared" si="16"/>
        <v>1496855</v>
      </c>
      <c r="V89" s="76"/>
      <c r="W89" s="389"/>
    </row>
    <row r="90" spans="1:23" ht="15" customHeight="1" x14ac:dyDescent="0.3">
      <c r="A90" s="536"/>
      <c r="B90" s="380" t="s">
        <v>79</v>
      </c>
      <c r="C90" s="395">
        <v>0</v>
      </c>
      <c r="L90" t="s">
        <v>560</v>
      </c>
      <c r="M90" s="396">
        <f t="shared" ref="M90:T90" si="17">C96</f>
        <v>-3832107585.9431834</v>
      </c>
      <c r="N90" s="396">
        <f t="shared" si="17"/>
        <v>-396434347.62469757</v>
      </c>
      <c r="O90" s="396">
        <f t="shared" si="17"/>
        <v>621062213.87701249</v>
      </c>
      <c r="P90" s="396">
        <f t="shared" si="17"/>
        <v>585224953.16170132</v>
      </c>
      <c r="Q90" s="396">
        <f t="shared" si="17"/>
        <v>-3580391970.5629668</v>
      </c>
      <c r="R90" s="396">
        <f t="shared" si="17"/>
        <v>-7127776525.3978739</v>
      </c>
      <c r="S90" s="396">
        <f t="shared" si="17"/>
        <v>-27926880193.596085</v>
      </c>
      <c r="T90" s="396">
        <f t="shared" si="17"/>
        <v>-41657303456.08609</v>
      </c>
    </row>
    <row r="91" spans="1:23" ht="15" customHeight="1" x14ac:dyDescent="0.3">
      <c r="A91" s="536"/>
      <c r="B91" s="380" t="s">
        <v>88</v>
      </c>
      <c r="C91" s="380" t="s">
        <v>89</v>
      </c>
      <c r="L91" t="s">
        <v>561</v>
      </c>
      <c r="M91" s="389">
        <f t="shared" ref="M91:T91" si="18">C96/C95</f>
        <v>-4105.5275068439787</v>
      </c>
      <c r="N91" s="389">
        <f t="shared" si="18"/>
        <v>-2470.5962671596062</v>
      </c>
      <c r="O91" s="389">
        <f t="shared" si="18"/>
        <v>62007.010171426969</v>
      </c>
      <c r="P91" s="389">
        <f t="shared" si="18"/>
        <v>589350.40600372746</v>
      </c>
      <c r="Q91" s="389">
        <f t="shared" si="18"/>
        <v>-32855.469842007878</v>
      </c>
      <c r="R91" s="389">
        <f t="shared" si="18"/>
        <v>-133157.28904701889</v>
      </c>
      <c r="S91" s="389">
        <f t="shared" si="18"/>
        <v>-652664.94177466363</v>
      </c>
      <c r="T91" s="389">
        <f t="shared" si="18"/>
        <v>-31795.48778327453</v>
      </c>
    </row>
    <row r="92" spans="1:23" ht="15" customHeight="1" x14ac:dyDescent="0.3">
      <c r="A92" s="536"/>
      <c r="L92" t="s">
        <v>717</v>
      </c>
      <c r="M92" s="398">
        <f t="shared" ref="M92:T92" si="19">C111/C110</f>
        <v>574.05971166263157</v>
      </c>
      <c r="N92" s="398">
        <f t="shared" si="19"/>
        <v>4334.3268557245483</v>
      </c>
      <c r="O92" s="398">
        <f t="shared" si="19"/>
        <v>92658.401080652009</v>
      </c>
      <c r="P92" s="398">
        <f t="shared" si="19"/>
        <v>486302.07605437102</v>
      </c>
      <c r="Q92" s="398">
        <f t="shared" si="19"/>
        <v>-20045.520217521935</v>
      </c>
      <c r="R92" s="398">
        <f t="shared" si="19"/>
        <v>-161780.07069227047</v>
      </c>
      <c r="S92" s="398">
        <f t="shared" si="19"/>
        <v>-1589075.6946760686</v>
      </c>
      <c r="T92" s="398">
        <f t="shared" si="19"/>
        <v>-71033.764576542482</v>
      </c>
    </row>
    <row r="93" spans="1:23" ht="15" customHeight="1" x14ac:dyDescent="0.3">
      <c r="A93" s="536"/>
      <c r="C93" t="s">
        <v>182</v>
      </c>
      <c r="L93" t="s">
        <v>716</v>
      </c>
      <c r="M93" s="398">
        <f t="shared" ref="M93:T93" si="20">C126/C125</f>
        <v>-229.16854071155245</v>
      </c>
      <c r="N93" s="398">
        <f t="shared" si="20"/>
        <v>6099.0455012779648</v>
      </c>
      <c r="O93" s="398">
        <f t="shared" si="20"/>
        <v>-55331.280462943039</v>
      </c>
      <c r="P93" s="398">
        <f t="shared" si="20"/>
        <v>211919.69381270869</v>
      </c>
      <c r="Q93" s="398">
        <f t="shared" si="20"/>
        <v>-15444.952480845037</v>
      </c>
      <c r="R93" s="398">
        <f t="shared" si="20"/>
        <v>-144568.04122096777</v>
      </c>
      <c r="S93" s="398">
        <f t="shared" si="20"/>
        <v>-820411.24831493676</v>
      </c>
      <c r="T93" s="398">
        <f t="shared" si="20"/>
        <v>-32363.032726288526</v>
      </c>
    </row>
    <row r="94" spans="1:23" ht="15" customHeight="1" x14ac:dyDescent="0.3">
      <c r="A94" s="536"/>
      <c r="B94" t="s">
        <v>101</v>
      </c>
      <c r="C94" t="s">
        <v>276</v>
      </c>
      <c r="D94" t="s">
        <v>185</v>
      </c>
      <c r="E94" t="s">
        <v>186</v>
      </c>
      <c r="F94" t="s">
        <v>187</v>
      </c>
      <c r="G94" t="s">
        <v>143</v>
      </c>
      <c r="H94" t="s">
        <v>153</v>
      </c>
      <c r="I94" t="s">
        <v>161</v>
      </c>
      <c r="J94" t="s">
        <v>136</v>
      </c>
      <c r="L94" t="s">
        <v>564</v>
      </c>
      <c r="M94" s="399">
        <f t="shared" ref="M94:T94" si="21">(M93-M92)/ABS(M92)</f>
        <v>-1.3992068003654508</v>
      </c>
      <c r="N94" s="399">
        <f t="shared" si="21"/>
        <v>0.40714941542137506</v>
      </c>
      <c r="O94" s="399">
        <f t="shared" si="21"/>
        <v>-1.5971534131565837</v>
      </c>
      <c r="P94" s="399">
        <f t="shared" si="21"/>
        <v>-0.56422210751776647</v>
      </c>
      <c r="Q94" s="399">
        <f t="shared" si="21"/>
        <v>0.22950602861658378</v>
      </c>
      <c r="R94" s="399">
        <f t="shared" si="21"/>
        <v>0.10639153140217444</v>
      </c>
      <c r="S94" s="399">
        <f t="shared" si="21"/>
        <v>0.48371795562440045</v>
      </c>
      <c r="T94" s="399">
        <f t="shared" si="21"/>
        <v>0.54439930194864283</v>
      </c>
      <c r="U94" t="s">
        <v>565</v>
      </c>
    </row>
    <row r="95" spans="1:23" ht="15" customHeight="1" x14ac:dyDescent="0.3">
      <c r="A95" s="536"/>
      <c r="B95" t="s">
        <v>167</v>
      </c>
      <c r="C95" s="76">
        <v>933402</v>
      </c>
      <c r="D95" s="76">
        <v>160461</v>
      </c>
      <c r="E95" s="76">
        <v>10016</v>
      </c>
      <c r="F95" s="76">
        <v>993</v>
      </c>
      <c r="G95" s="76">
        <v>108974</v>
      </c>
      <c r="H95" s="76">
        <v>53529</v>
      </c>
      <c r="I95" s="76">
        <v>42789</v>
      </c>
      <c r="J95" s="76">
        <v>1310164</v>
      </c>
      <c r="M95" s="83"/>
      <c r="N95" s="83"/>
      <c r="O95" s="83"/>
      <c r="P95" s="83"/>
      <c r="Q95" s="83"/>
      <c r="R95" s="83"/>
      <c r="S95" s="83"/>
      <c r="T95" s="83"/>
    </row>
    <row r="96" spans="1:23" ht="15" customHeight="1" x14ac:dyDescent="0.3">
      <c r="A96" s="536"/>
      <c r="B96" t="s">
        <v>476</v>
      </c>
      <c r="C96" s="392">
        <v>-3832107585.9431834</v>
      </c>
      <c r="D96" s="392">
        <v>-396434347.62469757</v>
      </c>
      <c r="E96" s="392">
        <v>621062213.87701249</v>
      </c>
      <c r="F96" s="392">
        <v>585224953.16170132</v>
      </c>
      <c r="G96" s="392">
        <v>-3580391970.5629668</v>
      </c>
      <c r="H96" s="392">
        <v>-7127776525.3978739</v>
      </c>
      <c r="I96" s="392">
        <v>-27926880193.596085</v>
      </c>
      <c r="J96" s="392">
        <v>-41657303456.08609</v>
      </c>
    </row>
    <row r="97" spans="1:10" ht="15" customHeight="1" x14ac:dyDescent="0.3">
      <c r="A97" s="536"/>
      <c r="B97" t="s">
        <v>480</v>
      </c>
      <c r="C97" s="392">
        <v>424119</v>
      </c>
      <c r="D97" s="392">
        <v>56458</v>
      </c>
      <c r="E97" s="392">
        <v>3928</v>
      </c>
      <c r="F97" s="392">
        <v>454</v>
      </c>
      <c r="G97" s="392">
        <v>57426</v>
      </c>
      <c r="H97" s="392">
        <v>34761</v>
      </c>
      <c r="I97" s="392">
        <v>29541</v>
      </c>
      <c r="J97" s="392">
        <v>606687</v>
      </c>
    </row>
    <row r="98" spans="1:10" ht="15" customHeight="1" x14ac:dyDescent="0.3">
      <c r="A98" s="536"/>
    </row>
    <row r="99" spans="1:10" ht="15" customHeight="1" x14ac:dyDescent="0.3">
      <c r="A99" s="536"/>
    </row>
    <row r="100" spans="1:10" ht="15" customHeight="1" x14ac:dyDescent="0.3">
      <c r="A100" s="536"/>
      <c r="B100" t="s">
        <v>464</v>
      </c>
      <c r="C100" t="s">
        <v>486</v>
      </c>
    </row>
    <row r="101" spans="1:10" ht="15" customHeight="1" x14ac:dyDescent="0.3">
      <c r="A101" s="536"/>
      <c r="B101" s="380" t="s">
        <v>70</v>
      </c>
      <c r="C101" s="64">
        <v>1</v>
      </c>
    </row>
    <row r="102" spans="1:10" ht="15" customHeight="1" x14ac:dyDescent="0.3">
      <c r="A102" s="536"/>
      <c r="B102" s="380" t="s">
        <v>71</v>
      </c>
      <c r="C102" t="s">
        <v>69</v>
      </c>
      <c r="H102" s="64"/>
    </row>
    <row r="103" spans="1:10" ht="15" customHeight="1" x14ac:dyDescent="0.3">
      <c r="A103" s="536"/>
      <c r="B103" s="380" t="s">
        <v>72</v>
      </c>
      <c r="C103" s="64">
        <v>0</v>
      </c>
      <c r="H103" s="64"/>
    </row>
    <row r="104" spans="1:10" ht="15" customHeight="1" x14ac:dyDescent="0.3">
      <c r="A104" s="536"/>
      <c r="B104" t="s">
        <v>508</v>
      </c>
      <c r="C104" t="s">
        <v>283</v>
      </c>
      <c r="H104" s="64"/>
    </row>
    <row r="105" spans="1:10" ht="15" customHeight="1" x14ac:dyDescent="0.3">
      <c r="A105" s="536"/>
      <c r="B105" s="380" t="s">
        <v>79</v>
      </c>
      <c r="C105" s="64">
        <v>0</v>
      </c>
    </row>
    <row r="106" spans="1:10" ht="15" customHeight="1" x14ac:dyDescent="0.3">
      <c r="A106" s="536"/>
      <c r="B106" s="380" t="s">
        <v>88</v>
      </c>
      <c r="C106" t="s">
        <v>181</v>
      </c>
    </row>
    <row r="107" spans="1:10" ht="15" customHeight="1" x14ac:dyDescent="0.3">
      <c r="A107" s="536"/>
    </row>
    <row r="108" spans="1:10" ht="15" customHeight="1" x14ac:dyDescent="0.3">
      <c r="A108" s="536"/>
      <c r="C108" t="s">
        <v>182</v>
      </c>
    </row>
    <row r="109" spans="1:10" ht="15" customHeight="1" x14ac:dyDescent="0.3">
      <c r="A109" s="536"/>
      <c r="B109" t="s">
        <v>101</v>
      </c>
      <c r="C109" t="s">
        <v>276</v>
      </c>
      <c r="D109" t="s">
        <v>185</v>
      </c>
      <c r="E109" t="s">
        <v>186</v>
      </c>
      <c r="F109" t="s">
        <v>187</v>
      </c>
      <c r="G109" t="s">
        <v>143</v>
      </c>
      <c r="H109" t="s">
        <v>153</v>
      </c>
      <c r="I109" t="s">
        <v>161</v>
      </c>
      <c r="J109" t="s">
        <v>136</v>
      </c>
    </row>
    <row r="110" spans="1:10" ht="15" customHeight="1" x14ac:dyDescent="0.3">
      <c r="A110" s="536"/>
      <c r="B110" t="s">
        <v>167</v>
      </c>
      <c r="C110" s="76">
        <v>788569</v>
      </c>
      <c r="D110" s="76">
        <v>172171</v>
      </c>
      <c r="E110" s="76">
        <v>10363</v>
      </c>
      <c r="F110" s="76">
        <v>835</v>
      </c>
      <c r="G110" s="76">
        <v>111909</v>
      </c>
      <c r="H110" s="76">
        <v>58843</v>
      </c>
      <c r="I110" s="76">
        <v>47411</v>
      </c>
      <c r="J110" s="76">
        <v>1190101</v>
      </c>
    </row>
    <row r="111" spans="1:10" ht="15" customHeight="1" x14ac:dyDescent="0.3">
      <c r="A111" s="536"/>
      <c r="B111" t="s">
        <v>476</v>
      </c>
      <c r="C111" s="76">
        <v>452685692.76608974</v>
      </c>
      <c r="D111" s="76">
        <v>746245389.07695127</v>
      </c>
      <c r="E111" s="76">
        <v>960219010.3987968</v>
      </c>
      <c r="F111" s="76">
        <v>406062233.50539982</v>
      </c>
      <c r="G111" s="76">
        <v>-2243274122.0226622</v>
      </c>
      <c r="H111" s="76">
        <v>-9519624699.7452717</v>
      </c>
      <c r="I111" s="76">
        <v>-75339667760.287094</v>
      </c>
      <c r="J111" s="76">
        <v>-84537354256.307785</v>
      </c>
    </row>
    <row r="112" spans="1:10" ht="15" customHeight="1" x14ac:dyDescent="0.3">
      <c r="A112" s="536"/>
      <c r="B112" t="s">
        <v>480</v>
      </c>
      <c r="C112" s="76">
        <v>399898</v>
      </c>
      <c r="D112" s="76">
        <v>67237</v>
      </c>
      <c r="E112" s="76">
        <v>4593</v>
      </c>
      <c r="F112" s="76">
        <v>393</v>
      </c>
      <c r="G112" s="76">
        <v>59959</v>
      </c>
      <c r="H112" s="76">
        <v>39477</v>
      </c>
      <c r="I112" s="76">
        <v>32231</v>
      </c>
      <c r="J112" s="76">
        <v>603788</v>
      </c>
    </row>
    <row r="113" spans="1:10" ht="15" customHeight="1" x14ac:dyDescent="0.3">
      <c r="A113" s="536"/>
    </row>
    <row r="114" spans="1:10" ht="15" customHeight="1" x14ac:dyDescent="0.3">
      <c r="A114" s="536"/>
    </row>
    <row r="115" spans="1:10" ht="15" customHeight="1" x14ac:dyDescent="0.3">
      <c r="A115" s="536"/>
      <c r="B115" t="s">
        <v>464</v>
      </c>
      <c r="C115" t="s">
        <v>486</v>
      </c>
    </row>
    <row r="116" spans="1:10" ht="15" customHeight="1" x14ac:dyDescent="0.3">
      <c r="A116" s="536"/>
      <c r="B116" s="380" t="s">
        <v>70</v>
      </c>
      <c r="C116" s="64">
        <v>1</v>
      </c>
    </row>
    <row r="117" spans="1:10" ht="15" customHeight="1" x14ac:dyDescent="0.3">
      <c r="A117" s="536"/>
      <c r="B117" s="380" t="s">
        <v>71</v>
      </c>
      <c r="C117" t="s">
        <v>69</v>
      </c>
      <c r="H117" s="64"/>
    </row>
    <row r="118" spans="1:10" ht="15" customHeight="1" x14ac:dyDescent="0.3">
      <c r="A118" s="536"/>
      <c r="B118" s="380" t="s">
        <v>72</v>
      </c>
      <c r="C118" s="64">
        <v>0</v>
      </c>
      <c r="H118" s="64"/>
    </row>
    <row r="119" spans="1:10" ht="15" customHeight="1" x14ac:dyDescent="0.3">
      <c r="A119" s="536"/>
      <c r="B119" t="s">
        <v>508</v>
      </c>
      <c r="C119" t="s">
        <v>283</v>
      </c>
      <c r="H119" s="64"/>
    </row>
    <row r="120" spans="1:10" x14ac:dyDescent="0.3">
      <c r="A120" s="536"/>
      <c r="B120" s="380" t="s">
        <v>79</v>
      </c>
      <c r="C120" s="64">
        <v>0</v>
      </c>
    </row>
    <row r="121" spans="1:10" x14ac:dyDescent="0.3">
      <c r="A121" s="536"/>
      <c r="B121" s="380" t="s">
        <v>88</v>
      </c>
      <c r="C121" t="s">
        <v>228</v>
      </c>
    </row>
    <row r="122" spans="1:10" x14ac:dyDescent="0.3">
      <c r="A122" s="536"/>
    </row>
    <row r="123" spans="1:10" x14ac:dyDescent="0.3">
      <c r="A123" s="536"/>
      <c r="C123" t="s">
        <v>182</v>
      </c>
    </row>
    <row r="124" spans="1:10" x14ac:dyDescent="0.3">
      <c r="A124" s="536"/>
      <c r="B124" t="s">
        <v>101</v>
      </c>
      <c r="C124" t="s">
        <v>276</v>
      </c>
      <c r="D124" t="s">
        <v>185</v>
      </c>
      <c r="E124" t="s">
        <v>186</v>
      </c>
      <c r="F124" t="s">
        <v>187</v>
      </c>
      <c r="G124" t="s">
        <v>143</v>
      </c>
      <c r="H124" t="s">
        <v>153</v>
      </c>
      <c r="I124" t="s">
        <v>161</v>
      </c>
      <c r="J124" t="s">
        <v>136</v>
      </c>
    </row>
    <row r="125" spans="1:10" x14ac:dyDescent="0.3">
      <c r="A125" s="536"/>
      <c r="B125" t="s">
        <v>167</v>
      </c>
      <c r="C125" s="76">
        <v>987089</v>
      </c>
      <c r="D125" s="76">
        <v>165621</v>
      </c>
      <c r="E125" s="76">
        <v>9239</v>
      </c>
      <c r="F125" s="76">
        <v>779</v>
      </c>
      <c r="G125" s="76">
        <v>116196</v>
      </c>
      <c r="H125" s="76">
        <v>56546</v>
      </c>
      <c r="I125" s="76">
        <v>42749</v>
      </c>
      <c r="J125" s="76">
        <v>1378219</v>
      </c>
    </row>
    <row r="126" spans="1:10" x14ac:dyDescent="0.3">
      <c r="A126" s="536"/>
      <c r="B126" t="s">
        <v>476</v>
      </c>
      <c r="C126" s="76">
        <v>-226209745.68242559</v>
      </c>
      <c r="D126" s="76">
        <v>1010130014.9671578</v>
      </c>
      <c r="E126" s="76">
        <v>-511205700.19713074</v>
      </c>
      <c r="F126" s="76">
        <v>165085441.48010007</v>
      </c>
      <c r="G126" s="76">
        <v>-1794641698.4642699</v>
      </c>
      <c r="H126" s="76">
        <v>-8174744458.8808432</v>
      </c>
      <c r="I126" s="76">
        <v>-35071760454.215233</v>
      </c>
      <c r="J126" s="76">
        <v>-44603346600.992645</v>
      </c>
    </row>
    <row r="127" spans="1:10" x14ac:dyDescent="0.3">
      <c r="A127" s="536"/>
      <c r="B127" t="s">
        <v>480</v>
      </c>
      <c r="C127" s="76">
        <v>465386</v>
      </c>
      <c r="D127" s="76">
        <v>62055</v>
      </c>
      <c r="E127" s="76">
        <v>3826</v>
      </c>
      <c r="F127" s="76">
        <v>366</v>
      </c>
      <c r="G127" s="76">
        <v>63739</v>
      </c>
      <c r="H127" s="76">
        <v>37220</v>
      </c>
      <c r="I127" s="76">
        <v>29761</v>
      </c>
      <c r="J127" s="76">
        <v>662353</v>
      </c>
    </row>
    <row r="147" spans="1:21" x14ac:dyDescent="0.3">
      <c r="A147" s="536" t="s">
        <v>566</v>
      </c>
      <c r="B147" s="380" t="s">
        <v>70</v>
      </c>
      <c r="C147" s="64">
        <v>1</v>
      </c>
      <c r="H147" s="64"/>
    </row>
    <row r="148" spans="1:21" x14ac:dyDescent="0.3">
      <c r="A148" s="536"/>
      <c r="B148" s="380" t="s">
        <v>71</v>
      </c>
      <c r="C148" t="s">
        <v>69</v>
      </c>
      <c r="H148" s="64"/>
    </row>
    <row r="149" spans="1:21" x14ac:dyDescent="0.3">
      <c r="A149" s="536"/>
      <c r="B149" s="380" t="s">
        <v>72</v>
      </c>
      <c r="C149" t="s">
        <v>283</v>
      </c>
      <c r="H149" s="64"/>
    </row>
    <row r="150" spans="1:21" x14ac:dyDescent="0.3">
      <c r="A150" s="536"/>
      <c r="B150" s="380" t="s">
        <v>79</v>
      </c>
      <c r="C150" s="64">
        <v>0</v>
      </c>
    </row>
    <row r="151" spans="1:21" x14ac:dyDescent="0.3">
      <c r="A151" s="536"/>
      <c r="B151" s="380" t="s">
        <v>88</v>
      </c>
      <c r="C151" t="s">
        <v>89</v>
      </c>
    </row>
    <row r="152" spans="1:21" x14ac:dyDescent="0.3">
      <c r="A152" s="536"/>
    </row>
    <row r="153" spans="1:21" x14ac:dyDescent="0.3">
      <c r="A153" s="536"/>
      <c r="C153" t="s">
        <v>182</v>
      </c>
    </row>
    <row r="154" spans="1:21" x14ac:dyDescent="0.3">
      <c r="A154" s="536"/>
      <c r="B154" t="s">
        <v>101</v>
      </c>
      <c r="C154" t="s">
        <v>276</v>
      </c>
      <c r="D154" t="s">
        <v>185</v>
      </c>
      <c r="E154" t="s">
        <v>186</v>
      </c>
      <c r="F154" t="s">
        <v>187</v>
      </c>
      <c r="G154" t="s">
        <v>143</v>
      </c>
      <c r="H154" t="s">
        <v>153</v>
      </c>
      <c r="I154" t="s">
        <v>161</v>
      </c>
      <c r="J154" t="s">
        <v>136</v>
      </c>
    </row>
    <row r="155" spans="1:21" x14ac:dyDescent="0.3">
      <c r="A155" s="536"/>
      <c r="B155" t="s">
        <v>167</v>
      </c>
      <c r="C155" s="76">
        <v>1098832</v>
      </c>
      <c r="D155" s="76">
        <v>171812</v>
      </c>
      <c r="E155" s="76">
        <v>10484</v>
      </c>
      <c r="F155" s="76">
        <v>1052</v>
      </c>
      <c r="G155" s="76">
        <v>113728</v>
      </c>
      <c r="H155" s="76">
        <v>56863</v>
      </c>
      <c r="I155" s="76">
        <v>44084</v>
      </c>
      <c r="J155" s="76">
        <v>1496855</v>
      </c>
      <c r="U155" s="76"/>
    </row>
    <row r="156" spans="1:21" x14ac:dyDescent="0.3">
      <c r="A156" s="536"/>
      <c r="B156" t="s">
        <v>567</v>
      </c>
      <c r="C156" s="76">
        <v>179466751346.67813</v>
      </c>
      <c r="D156" s="76">
        <v>72552816311.464722</v>
      </c>
      <c r="E156" s="76">
        <v>46992670507.449127</v>
      </c>
      <c r="F156" s="76">
        <v>14503723116.348497</v>
      </c>
      <c r="G156" s="76">
        <v>194711492578.21906</v>
      </c>
      <c r="H156" s="76">
        <v>336519032653.20648</v>
      </c>
      <c r="I156" s="76">
        <v>3746364191100.4038</v>
      </c>
      <c r="J156" s="76">
        <v>4591110677613.7695</v>
      </c>
      <c r="U156" s="76"/>
    </row>
    <row r="157" spans="1:21" x14ac:dyDescent="0.3">
      <c r="A157" s="536"/>
      <c r="B157" t="s">
        <v>568</v>
      </c>
      <c r="C157" s="76">
        <v>1098832</v>
      </c>
      <c r="D157" s="76">
        <v>171812</v>
      </c>
      <c r="E157" s="76">
        <v>10484</v>
      </c>
      <c r="F157" s="76">
        <v>1052</v>
      </c>
      <c r="G157" s="76">
        <v>113728</v>
      </c>
      <c r="H157" s="76">
        <v>56863</v>
      </c>
      <c r="I157" s="76">
        <v>44084</v>
      </c>
      <c r="J157" s="76">
        <v>1496855</v>
      </c>
    </row>
    <row r="158" spans="1:21" x14ac:dyDescent="0.3">
      <c r="A158" s="536"/>
      <c r="C158" s="76"/>
      <c r="D158" s="76"/>
      <c r="E158" s="76"/>
      <c r="F158" s="76"/>
      <c r="G158" s="76"/>
      <c r="H158" s="76"/>
      <c r="I158" s="76"/>
      <c r="J158" s="76"/>
    </row>
    <row r="159" spans="1:21" x14ac:dyDescent="0.3">
      <c r="A159" s="536"/>
      <c r="C159" s="76"/>
      <c r="D159" s="76"/>
      <c r="E159" s="76"/>
      <c r="F159" s="76"/>
      <c r="G159" s="76"/>
      <c r="H159" s="76"/>
      <c r="I159" s="76"/>
      <c r="J159" s="76"/>
    </row>
    <row r="160" spans="1:21" x14ac:dyDescent="0.3">
      <c r="A160" s="536"/>
      <c r="B160" s="380" t="s">
        <v>70</v>
      </c>
      <c r="C160" s="395">
        <v>1</v>
      </c>
      <c r="H160" s="64"/>
    </row>
    <row r="161" spans="1:24" x14ac:dyDescent="0.3">
      <c r="A161" s="536"/>
      <c r="B161" s="380" t="s">
        <v>71</v>
      </c>
      <c r="C161" s="380" t="s">
        <v>69</v>
      </c>
      <c r="H161" s="64"/>
      <c r="K161" s="173"/>
      <c r="M161" s="173"/>
      <c r="N161" s="173"/>
      <c r="O161" s="173"/>
      <c r="P161" s="173"/>
      <c r="Q161" s="173"/>
      <c r="R161" s="173"/>
      <c r="S161" s="173"/>
      <c r="T161" s="173"/>
    </row>
    <row r="162" spans="1:24" x14ac:dyDescent="0.3">
      <c r="A162" s="536"/>
      <c r="B162" s="380" t="s">
        <v>72</v>
      </c>
      <c r="C162" s="395">
        <v>0</v>
      </c>
      <c r="H162" s="64"/>
      <c r="K162" s="173"/>
      <c r="M162" s="389"/>
      <c r="N162" s="389"/>
      <c r="O162" s="389"/>
      <c r="P162" s="389"/>
      <c r="Q162" s="389"/>
      <c r="R162" s="389"/>
      <c r="S162" s="389"/>
      <c r="T162" s="389"/>
    </row>
    <row r="163" spans="1:24" x14ac:dyDescent="0.3">
      <c r="A163" s="536"/>
      <c r="B163" s="380" t="s">
        <v>79</v>
      </c>
      <c r="C163" s="395">
        <v>0</v>
      </c>
      <c r="K163" s="173"/>
      <c r="L163" t="s">
        <v>559</v>
      </c>
      <c r="M163" s="389" t="str">
        <f t="shared" ref="M163:T163" si="22">C154</f>
        <v>a indep 1-4</v>
      </c>
      <c r="N163" s="389" t="str">
        <f t="shared" si="22"/>
        <v>d indep 5-49</v>
      </c>
      <c r="O163" s="389" t="str">
        <f t="shared" si="22"/>
        <v>e indep 50-249</v>
      </c>
      <c r="P163" s="389" t="str">
        <f t="shared" si="22"/>
        <v>f indep 250+</v>
      </c>
      <c r="Q163" s="389" t="str">
        <f t="shared" si="22"/>
        <v>g group simple</v>
      </c>
      <c r="R163" s="389" t="str">
        <f t="shared" si="22"/>
        <v>h group medium</v>
      </c>
      <c r="S163" s="389" t="str">
        <f t="shared" si="22"/>
        <v>i group complex</v>
      </c>
      <c r="T163" s="389" t="str">
        <f t="shared" si="22"/>
        <v>Grand Total</v>
      </c>
      <c r="V163" s="76"/>
      <c r="W163" s="389"/>
    </row>
    <row r="164" spans="1:24" x14ac:dyDescent="0.3">
      <c r="A164" s="536"/>
      <c r="B164" s="380" t="s">
        <v>88</v>
      </c>
      <c r="C164" s="380" t="s">
        <v>89</v>
      </c>
      <c r="K164" s="173"/>
      <c r="L164" t="s">
        <v>569</v>
      </c>
      <c r="M164" s="396">
        <f t="shared" ref="M164:T164" si="23">C169</f>
        <v>179466751346.67813</v>
      </c>
      <c r="N164" s="396">
        <f t="shared" si="23"/>
        <v>72552776059.564728</v>
      </c>
      <c r="O164" s="396">
        <f t="shared" si="23"/>
        <v>46992670507.449127</v>
      </c>
      <c r="P164" s="396">
        <f t="shared" si="23"/>
        <v>14503723116.348497</v>
      </c>
      <c r="Q164" s="396">
        <f t="shared" si="23"/>
        <v>194706065763.39185</v>
      </c>
      <c r="R164" s="396">
        <f t="shared" si="23"/>
        <v>333840145068.8194</v>
      </c>
      <c r="S164" s="396">
        <f t="shared" si="23"/>
        <v>3635607234802.0044</v>
      </c>
      <c r="T164" s="396">
        <f t="shared" si="23"/>
        <v>4477669366664.2559</v>
      </c>
      <c r="V164" s="76"/>
      <c r="W164" s="389"/>
    </row>
    <row r="165" spans="1:24" x14ac:dyDescent="0.3">
      <c r="A165" s="536"/>
      <c r="K165" s="173"/>
      <c r="L165" t="s">
        <v>570</v>
      </c>
      <c r="M165" s="389">
        <f t="shared" ref="M165:T165" si="24">C169/C168</f>
        <v>163325.01360233242</v>
      </c>
      <c r="N165" s="389">
        <f t="shared" si="24"/>
        <v>422282.48517012724</v>
      </c>
      <c r="O165" s="389">
        <f t="shared" si="24"/>
        <v>4482322.6352011757</v>
      </c>
      <c r="P165" s="389">
        <f t="shared" si="24"/>
        <v>13786809.045958648</v>
      </c>
      <c r="Q165" s="389">
        <f t="shared" si="24"/>
        <v>1712047.849353204</v>
      </c>
      <c r="R165" s="389">
        <f t="shared" si="24"/>
        <v>5871471.8257557321</v>
      </c>
      <c r="S165" s="389">
        <f t="shared" si="24"/>
        <v>82543018.158746839</v>
      </c>
      <c r="T165" s="389">
        <f t="shared" si="24"/>
        <v>2991476.7793781678</v>
      </c>
    </row>
    <row r="166" spans="1:24" x14ac:dyDescent="0.3">
      <c r="A166" s="536"/>
      <c r="C166" t="s">
        <v>182</v>
      </c>
      <c r="K166" s="173"/>
      <c r="L166" t="s">
        <v>715</v>
      </c>
      <c r="M166" s="398">
        <f t="shared" ref="M166:T166" si="25">C182/C181</f>
        <v>150391.11947164507</v>
      </c>
      <c r="N166" s="398">
        <f t="shared" si="25"/>
        <v>397583.01157581905</v>
      </c>
      <c r="O166" s="398">
        <f t="shared" si="25"/>
        <v>2402968.2356944536</v>
      </c>
      <c r="P166" s="398">
        <f t="shared" si="25"/>
        <v>8958328.95060548</v>
      </c>
      <c r="Q166" s="398">
        <f t="shared" si="25"/>
        <v>1918312.0483608285</v>
      </c>
      <c r="R166" s="398">
        <f t="shared" si="25"/>
        <v>6431523.703129949</v>
      </c>
      <c r="S166" s="398">
        <f t="shared" si="25"/>
        <v>79493080.743810222</v>
      </c>
      <c r="T166" s="398">
        <f t="shared" si="25"/>
        <v>3505743.7355676237</v>
      </c>
    </row>
    <row r="167" spans="1:24" x14ac:dyDescent="0.3">
      <c r="A167" s="536"/>
      <c r="B167" t="s">
        <v>101</v>
      </c>
      <c r="C167" t="s">
        <v>276</v>
      </c>
      <c r="D167" t="s">
        <v>185</v>
      </c>
      <c r="E167" t="s">
        <v>186</v>
      </c>
      <c r="F167" t="s">
        <v>187</v>
      </c>
      <c r="G167" t="s">
        <v>143</v>
      </c>
      <c r="H167" t="s">
        <v>153</v>
      </c>
      <c r="I167" t="s">
        <v>161</v>
      </c>
      <c r="J167" t="s">
        <v>136</v>
      </c>
      <c r="K167" s="173"/>
      <c r="L167" t="s">
        <v>714</v>
      </c>
      <c r="M167" s="398">
        <f t="shared" ref="M167:T167" si="26">C195/C194</f>
        <v>133551.96743777813</v>
      </c>
      <c r="N167" s="398">
        <f t="shared" si="26"/>
        <v>362128.13972723315</v>
      </c>
      <c r="O167" s="398">
        <f t="shared" si="26"/>
        <v>2522868.6855296865</v>
      </c>
      <c r="P167" s="398">
        <f t="shared" si="26"/>
        <v>11126278.247413982</v>
      </c>
      <c r="Q167" s="398">
        <f t="shared" si="26"/>
        <v>2032495.2418705758</v>
      </c>
      <c r="R167" s="398">
        <f t="shared" si="26"/>
        <v>5099088.1799565163</v>
      </c>
      <c r="S167" s="398">
        <f t="shared" si="26"/>
        <v>79768354.46585764</v>
      </c>
      <c r="T167" s="398">
        <f t="shared" si="26"/>
        <v>2725585.6308991546</v>
      </c>
    </row>
    <row r="168" spans="1:24" x14ac:dyDescent="0.3">
      <c r="A168" s="536"/>
      <c r="B168" t="s">
        <v>167</v>
      </c>
      <c r="C168" s="76">
        <v>1098832</v>
      </c>
      <c r="D168" s="76">
        <v>171811</v>
      </c>
      <c r="E168" s="76">
        <v>10484</v>
      </c>
      <c r="F168" s="76">
        <v>1052</v>
      </c>
      <c r="G168" s="76">
        <v>113727</v>
      </c>
      <c r="H168" s="76">
        <v>56858</v>
      </c>
      <c r="I168" s="76">
        <v>44045</v>
      </c>
      <c r="J168" s="76">
        <v>1496809</v>
      </c>
      <c r="K168" s="173"/>
      <c r="L168" t="s">
        <v>573</v>
      </c>
      <c r="M168" s="399">
        <f t="shared" ref="M168:T168" si="27">(M167-M166)/ABS(M166)</f>
        <v>-0.11196905836612121</v>
      </c>
      <c r="N168" s="399">
        <f t="shared" si="27"/>
        <v>-8.9176023160699502E-2</v>
      </c>
      <c r="O168" s="399">
        <f t="shared" si="27"/>
        <v>4.9896810142636742E-2</v>
      </c>
      <c r="P168" s="399">
        <f t="shared" si="27"/>
        <v>0.24200376083108371</v>
      </c>
      <c r="Q168" s="399">
        <f t="shared" si="27"/>
        <v>5.9522742197920954E-2</v>
      </c>
      <c r="R168" s="399">
        <f t="shared" si="27"/>
        <v>-0.20717260554058023</v>
      </c>
      <c r="S168" s="399">
        <f t="shared" si="27"/>
        <v>3.4628639306931467E-3</v>
      </c>
      <c r="T168" s="399">
        <f t="shared" si="27"/>
        <v>-0.22253711723231584</v>
      </c>
      <c r="U168" s="400"/>
    </row>
    <row r="169" spans="1:24" x14ac:dyDescent="0.3">
      <c r="A169" s="536"/>
      <c r="B169" t="s">
        <v>567</v>
      </c>
      <c r="C169" s="76">
        <v>179466751346.67813</v>
      </c>
      <c r="D169" s="76">
        <v>72552776059.564728</v>
      </c>
      <c r="E169" s="76">
        <v>46992670507.449127</v>
      </c>
      <c r="F169" s="76">
        <v>14503723116.348497</v>
      </c>
      <c r="G169" s="76">
        <v>194706065763.39185</v>
      </c>
      <c r="H169" s="76">
        <v>333840145068.8194</v>
      </c>
      <c r="I169" s="76">
        <v>3635607234802.0044</v>
      </c>
      <c r="J169" s="76">
        <v>4477669366664.2559</v>
      </c>
      <c r="M169" s="83"/>
      <c r="N169" s="83"/>
      <c r="O169" s="83"/>
      <c r="P169" s="83"/>
      <c r="Q169" s="83"/>
      <c r="R169" s="83"/>
      <c r="S169" s="83"/>
      <c r="T169" s="83"/>
      <c r="V169" s="401"/>
      <c r="W169" s="401"/>
      <c r="X169" s="401"/>
    </row>
    <row r="170" spans="1:24" x14ac:dyDescent="0.3">
      <c r="A170" s="536"/>
      <c r="B170" t="s">
        <v>568</v>
      </c>
      <c r="C170" s="76">
        <v>1098832</v>
      </c>
      <c r="D170" s="76">
        <v>171811</v>
      </c>
      <c r="E170" s="76">
        <v>10484</v>
      </c>
      <c r="F170" s="76">
        <v>1052</v>
      </c>
      <c r="G170" s="76">
        <v>113727</v>
      </c>
      <c r="H170" s="76">
        <v>56858</v>
      </c>
      <c r="I170" s="76">
        <v>44045</v>
      </c>
      <c r="J170" s="76">
        <v>1496809</v>
      </c>
      <c r="V170" s="173"/>
    </row>
    <row r="171" spans="1:24" x14ac:dyDescent="0.3">
      <c r="A171" s="536"/>
      <c r="V171" s="400"/>
      <c r="W171" s="400"/>
      <c r="X171" s="402"/>
    </row>
    <row r="172" spans="1:24" x14ac:dyDescent="0.3">
      <c r="A172" s="536"/>
      <c r="V172" s="400"/>
      <c r="W172" s="400"/>
      <c r="X172" s="402"/>
    </row>
    <row r="173" spans="1:24" x14ac:dyDescent="0.3">
      <c r="A173" s="536"/>
      <c r="B173" s="380" t="s">
        <v>70</v>
      </c>
      <c r="C173" s="64">
        <v>1</v>
      </c>
      <c r="H173" s="64"/>
      <c r="V173" s="400"/>
      <c r="W173" s="400"/>
      <c r="X173" s="402"/>
    </row>
    <row r="174" spans="1:24" x14ac:dyDescent="0.3">
      <c r="A174" s="536"/>
      <c r="B174" s="380" t="s">
        <v>71</v>
      </c>
      <c r="C174" t="s">
        <v>69</v>
      </c>
      <c r="H174" s="64"/>
      <c r="V174" s="400"/>
      <c r="W174" s="400"/>
      <c r="X174" s="402"/>
    </row>
    <row r="175" spans="1:24" x14ac:dyDescent="0.3">
      <c r="A175" s="536"/>
      <c r="B175" s="380" t="s">
        <v>72</v>
      </c>
      <c r="C175" s="64">
        <v>0</v>
      </c>
      <c r="H175" s="64"/>
      <c r="V175" s="400"/>
      <c r="W175" s="400"/>
      <c r="X175" s="402"/>
    </row>
    <row r="176" spans="1:24" x14ac:dyDescent="0.3">
      <c r="A176" s="536"/>
      <c r="B176" s="380" t="s">
        <v>79</v>
      </c>
      <c r="C176" s="64">
        <v>0</v>
      </c>
      <c r="V176" s="400"/>
      <c r="W176" s="400"/>
      <c r="X176" s="402"/>
    </row>
    <row r="177" spans="1:10" x14ac:dyDescent="0.3">
      <c r="A177" s="536"/>
      <c r="B177" s="380" t="s">
        <v>88</v>
      </c>
      <c r="C177" t="s">
        <v>181</v>
      </c>
    </row>
    <row r="178" spans="1:10" x14ac:dyDescent="0.3">
      <c r="A178" s="536"/>
    </row>
    <row r="179" spans="1:10" x14ac:dyDescent="0.3">
      <c r="A179" s="536"/>
      <c r="C179" t="s">
        <v>182</v>
      </c>
    </row>
    <row r="180" spans="1:10" x14ac:dyDescent="0.3">
      <c r="A180" s="536"/>
      <c r="B180" t="s">
        <v>101</v>
      </c>
      <c r="C180" t="s">
        <v>276</v>
      </c>
      <c r="D180" t="s">
        <v>185</v>
      </c>
      <c r="E180" t="s">
        <v>186</v>
      </c>
      <c r="F180" t="s">
        <v>187</v>
      </c>
      <c r="G180" t="s">
        <v>143</v>
      </c>
      <c r="H180" t="s">
        <v>153</v>
      </c>
      <c r="I180" t="s">
        <v>161</v>
      </c>
      <c r="J180" t="s">
        <v>136</v>
      </c>
    </row>
    <row r="181" spans="1:10" x14ac:dyDescent="0.3">
      <c r="A181" s="536"/>
      <c r="B181" t="s">
        <v>167</v>
      </c>
      <c r="C181" s="76">
        <v>961639</v>
      </c>
      <c r="D181" s="76">
        <v>186760</v>
      </c>
      <c r="E181" s="76">
        <v>10864</v>
      </c>
      <c r="F181" s="76">
        <v>895</v>
      </c>
      <c r="G181" s="76">
        <v>120633</v>
      </c>
      <c r="H181" s="76">
        <v>67437</v>
      </c>
      <c r="I181" s="76">
        <v>50119</v>
      </c>
      <c r="J181" s="76">
        <v>1398347</v>
      </c>
    </row>
    <row r="182" spans="1:10" x14ac:dyDescent="0.3">
      <c r="A182" s="536"/>
      <c r="B182" t="s">
        <v>567</v>
      </c>
      <c r="C182" s="76">
        <v>144621965737.59329</v>
      </c>
      <c r="D182" s="76">
        <v>74252603241.899963</v>
      </c>
      <c r="E182" s="76">
        <v>26105846912.584541</v>
      </c>
      <c r="F182" s="76">
        <v>8017704410.7919044</v>
      </c>
      <c r="G182" s="76">
        <v>231411737329.91183</v>
      </c>
      <c r="H182" s="76">
        <v>433722663967.97437</v>
      </c>
      <c r="I182" s="76">
        <v>3984113713799.0244</v>
      </c>
      <c r="J182" s="76">
        <v>4902246235399.7803</v>
      </c>
    </row>
    <row r="183" spans="1:10" x14ac:dyDescent="0.3">
      <c r="A183" s="536"/>
      <c r="B183" t="s">
        <v>568</v>
      </c>
      <c r="C183" s="76">
        <v>961639</v>
      </c>
      <c r="D183" s="76">
        <v>186760</v>
      </c>
      <c r="E183" s="76">
        <v>10864</v>
      </c>
      <c r="F183" s="76">
        <v>895</v>
      </c>
      <c r="G183" s="76">
        <v>120633</v>
      </c>
      <c r="H183" s="76">
        <v>67437</v>
      </c>
      <c r="I183" s="76">
        <v>50119</v>
      </c>
      <c r="J183" s="76">
        <v>1398347</v>
      </c>
    </row>
    <row r="184" spans="1:10" x14ac:dyDescent="0.3">
      <c r="A184" s="536"/>
    </row>
    <row r="185" spans="1:10" x14ac:dyDescent="0.3">
      <c r="A185" s="536"/>
    </row>
    <row r="186" spans="1:10" x14ac:dyDescent="0.3">
      <c r="A186" s="536"/>
      <c r="B186" s="380" t="s">
        <v>70</v>
      </c>
      <c r="C186" s="64">
        <v>1</v>
      </c>
      <c r="H186" s="64"/>
    </row>
    <row r="187" spans="1:10" x14ac:dyDescent="0.3">
      <c r="A187" s="536"/>
      <c r="B187" s="380" t="s">
        <v>71</v>
      </c>
      <c r="C187" t="s">
        <v>69</v>
      </c>
      <c r="H187" s="64"/>
    </row>
    <row r="188" spans="1:10" x14ac:dyDescent="0.3">
      <c r="A188" s="536"/>
      <c r="B188" s="380" t="s">
        <v>72</v>
      </c>
      <c r="C188" s="64">
        <v>0</v>
      </c>
      <c r="H188" s="64"/>
    </row>
    <row r="189" spans="1:10" x14ac:dyDescent="0.3">
      <c r="A189" s="536"/>
      <c r="B189" s="380" t="s">
        <v>79</v>
      </c>
      <c r="C189" s="64">
        <v>0</v>
      </c>
    </row>
    <row r="190" spans="1:10" x14ac:dyDescent="0.3">
      <c r="A190" s="536"/>
      <c r="B190" s="380" t="s">
        <v>88</v>
      </c>
      <c r="C190" t="s">
        <v>228</v>
      </c>
    </row>
    <row r="191" spans="1:10" x14ac:dyDescent="0.3">
      <c r="A191" s="536"/>
    </row>
    <row r="192" spans="1:10" x14ac:dyDescent="0.3">
      <c r="A192" s="536"/>
      <c r="C192" t="s">
        <v>182</v>
      </c>
    </row>
    <row r="193" spans="1:10" x14ac:dyDescent="0.3">
      <c r="A193" s="536"/>
      <c r="B193" t="s">
        <v>101</v>
      </c>
      <c r="C193" t="s">
        <v>276</v>
      </c>
      <c r="D193" t="s">
        <v>185</v>
      </c>
      <c r="E193" t="s">
        <v>186</v>
      </c>
      <c r="F193" t="s">
        <v>187</v>
      </c>
      <c r="G193" t="s">
        <v>143</v>
      </c>
      <c r="H193" t="s">
        <v>153</v>
      </c>
      <c r="I193" t="s">
        <v>161</v>
      </c>
      <c r="J193" t="s">
        <v>136</v>
      </c>
    </row>
    <row r="194" spans="1:10" x14ac:dyDescent="0.3">
      <c r="A194" s="536"/>
      <c r="B194" t="s">
        <v>167</v>
      </c>
      <c r="C194" s="76">
        <v>1172614</v>
      </c>
      <c r="D194" s="76">
        <v>176395</v>
      </c>
      <c r="E194" s="76">
        <v>9624</v>
      </c>
      <c r="F194" s="76">
        <v>808</v>
      </c>
      <c r="G194" s="76">
        <v>122730</v>
      </c>
      <c r="H194" s="76">
        <v>60185</v>
      </c>
      <c r="I194" s="76">
        <v>44050</v>
      </c>
      <c r="J194" s="76">
        <v>1586406</v>
      </c>
    </row>
    <row r="195" spans="1:10" x14ac:dyDescent="0.3">
      <c r="A195" s="536"/>
      <c r="B195" t="s">
        <v>567</v>
      </c>
      <c r="C195" s="76">
        <v>156604906745.08276</v>
      </c>
      <c r="D195" s="76">
        <v>63877593207.185295</v>
      </c>
      <c r="E195" s="76">
        <v>24280088229.537704</v>
      </c>
      <c r="F195" s="76">
        <v>8990032823.9104977</v>
      </c>
      <c r="G195" s="76">
        <v>249448141034.77576</v>
      </c>
      <c r="H195" s="76">
        <v>306888622110.68292</v>
      </c>
      <c r="I195" s="76">
        <v>3513796014221.0288</v>
      </c>
      <c r="J195" s="76">
        <v>4323885398372.2041</v>
      </c>
    </row>
    <row r="196" spans="1:10" x14ac:dyDescent="0.3">
      <c r="A196" s="536"/>
      <c r="B196" t="s">
        <v>568</v>
      </c>
      <c r="C196" s="76">
        <v>1172613</v>
      </c>
      <c r="D196" s="76">
        <v>176395</v>
      </c>
      <c r="E196" s="76">
        <v>9624</v>
      </c>
      <c r="F196" s="76">
        <v>808</v>
      </c>
      <c r="G196" s="76">
        <v>122730</v>
      </c>
      <c r="H196" s="76">
        <v>60185</v>
      </c>
      <c r="I196" s="76">
        <v>44050</v>
      </c>
      <c r="J196" s="76">
        <v>1586405</v>
      </c>
    </row>
    <row r="216" spans="1:21" x14ac:dyDescent="0.3">
      <c r="A216" s="537" t="s">
        <v>574</v>
      </c>
      <c r="H216" s="64"/>
    </row>
    <row r="217" spans="1:21" x14ac:dyDescent="0.3">
      <c r="A217" s="537"/>
      <c r="B217" s="380" t="s">
        <v>70</v>
      </c>
      <c r="C217" s="64">
        <v>1</v>
      </c>
      <c r="H217" s="64"/>
    </row>
    <row r="218" spans="1:21" x14ac:dyDescent="0.3">
      <c r="A218" s="537"/>
      <c r="B218" s="380" t="s">
        <v>71</v>
      </c>
      <c r="C218" t="s">
        <v>69</v>
      </c>
      <c r="H218" s="64"/>
    </row>
    <row r="219" spans="1:21" x14ac:dyDescent="0.3">
      <c r="A219" s="537"/>
      <c r="B219" s="380" t="s">
        <v>72</v>
      </c>
      <c r="C219" t="s">
        <v>283</v>
      </c>
      <c r="H219" s="64"/>
    </row>
    <row r="220" spans="1:21" x14ac:dyDescent="0.3">
      <c r="A220" s="537"/>
      <c r="B220" s="380" t="s">
        <v>79</v>
      </c>
      <c r="C220" s="64">
        <v>0</v>
      </c>
    </row>
    <row r="221" spans="1:21" x14ac:dyDescent="0.3">
      <c r="A221" s="537"/>
      <c r="B221" s="380" t="s">
        <v>88</v>
      </c>
      <c r="C221" t="s">
        <v>89</v>
      </c>
    </row>
    <row r="222" spans="1:21" x14ac:dyDescent="0.3">
      <c r="A222" s="537"/>
    </row>
    <row r="223" spans="1:21" x14ac:dyDescent="0.3">
      <c r="A223" s="537"/>
      <c r="C223" t="s">
        <v>182</v>
      </c>
    </row>
    <row r="224" spans="1:21" x14ac:dyDescent="0.3">
      <c r="A224" s="537"/>
      <c r="B224" t="s">
        <v>101</v>
      </c>
      <c r="C224" t="s">
        <v>276</v>
      </c>
      <c r="D224" t="s">
        <v>185</v>
      </c>
      <c r="E224" t="s">
        <v>186</v>
      </c>
      <c r="F224" t="s">
        <v>187</v>
      </c>
      <c r="G224" t="s">
        <v>143</v>
      </c>
      <c r="H224" t="s">
        <v>153</v>
      </c>
      <c r="I224" t="s">
        <v>161</v>
      </c>
      <c r="J224" t="s">
        <v>136</v>
      </c>
      <c r="U224" s="76"/>
    </row>
    <row r="225" spans="1:24" x14ac:dyDescent="0.3">
      <c r="A225" s="537"/>
      <c r="B225" t="s">
        <v>167</v>
      </c>
      <c r="C225" s="76">
        <v>1098832</v>
      </c>
      <c r="D225" s="76">
        <v>171812</v>
      </c>
      <c r="E225" s="76">
        <v>10484</v>
      </c>
      <c r="F225" s="76">
        <v>1052</v>
      </c>
      <c r="G225" s="76">
        <v>113728</v>
      </c>
      <c r="H225" s="76">
        <v>56863</v>
      </c>
      <c r="I225" s="76">
        <v>44084</v>
      </c>
      <c r="J225" s="76">
        <v>1496855</v>
      </c>
      <c r="U225" s="76"/>
    </row>
    <row r="226" spans="1:24" x14ac:dyDescent="0.3">
      <c r="A226" s="537"/>
      <c r="B226" t="s">
        <v>473</v>
      </c>
      <c r="C226" s="76">
        <v>-146276890656.87189</v>
      </c>
      <c r="D226" s="76">
        <v>-53160029502.868317</v>
      </c>
      <c r="E226" s="76">
        <v>-40407140509.150017</v>
      </c>
      <c r="F226" s="76">
        <v>-12680098747.356585</v>
      </c>
      <c r="G226" s="76">
        <v>-171972236412.72324</v>
      </c>
      <c r="H226" s="76">
        <v>-317756632586.44916</v>
      </c>
      <c r="I226" s="76">
        <v>-3628203762608.3994</v>
      </c>
      <c r="J226" s="76">
        <v>-4370456791023.8184</v>
      </c>
    </row>
    <row r="227" spans="1:24" x14ac:dyDescent="0.3">
      <c r="A227" s="537"/>
      <c r="C227" s="76"/>
      <c r="D227" s="76"/>
      <c r="E227" s="76"/>
      <c r="F227" s="76"/>
      <c r="G227" s="76"/>
      <c r="H227" s="76"/>
      <c r="I227" s="76"/>
      <c r="J227" s="76"/>
    </row>
    <row r="228" spans="1:24" x14ac:dyDescent="0.3">
      <c r="A228" s="537"/>
      <c r="C228" s="76"/>
      <c r="D228" s="76"/>
      <c r="E228" s="76"/>
      <c r="F228" s="76"/>
      <c r="G228" s="76"/>
      <c r="H228" s="76"/>
      <c r="I228" s="76"/>
      <c r="J228" s="76"/>
    </row>
    <row r="229" spans="1:24" x14ac:dyDescent="0.3">
      <c r="A229" s="537"/>
      <c r="B229" s="380" t="s">
        <v>70</v>
      </c>
      <c r="C229" s="395">
        <v>1</v>
      </c>
      <c r="H229" s="64"/>
    </row>
    <row r="230" spans="1:24" x14ac:dyDescent="0.3">
      <c r="A230" s="537"/>
      <c r="B230" s="380" t="s">
        <v>71</v>
      </c>
      <c r="C230" s="380" t="s">
        <v>69</v>
      </c>
      <c r="H230" s="64"/>
      <c r="K230" s="173"/>
      <c r="M230" s="173"/>
      <c r="N230" s="173"/>
      <c r="O230" s="173"/>
      <c r="P230" s="173"/>
      <c r="Q230" s="173"/>
      <c r="R230" s="173"/>
      <c r="S230" s="173"/>
      <c r="T230" s="173"/>
    </row>
    <row r="231" spans="1:24" x14ac:dyDescent="0.3">
      <c r="A231" s="537"/>
      <c r="B231" s="380" t="s">
        <v>72</v>
      </c>
      <c r="C231" s="395">
        <v>0</v>
      </c>
      <c r="H231" s="64"/>
      <c r="K231" s="173"/>
      <c r="M231" s="389"/>
      <c r="N231" s="389"/>
      <c r="O231" s="389"/>
      <c r="P231" s="389"/>
      <c r="Q231" s="389"/>
      <c r="R231" s="389"/>
      <c r="S231" s="389"/>
      <c r="T231" s="389"/>
    </row>
    <row r="232" spans="1:24" x14ac:dyDescent="0.3">
      <c r="A232" s="537"/>
      <c r="B232" s="380" t="s">
        <v>79</v>
      </c>
      <c r="C232" s="395">
        <v>0</v>
      </c>
      <c r="K232" s="173"/>
      <c r="L232" t="s">
        <v>559</v>
      </c>
      <c r="M232" s="389" t="str">
        <f t="shared" ref="M232:T232" si="28">C223</f>
        <v>ZSIZE2</v>
      </c>
      <c r="N232" s="389">
        <f t="shared" si="28"/>
        <v>0</v>
      </c>
      <c r="O232" s="389">
        <f t="shared" si="28"/>
        <v>0</v>
      </c>
      <c r="P232" s="389">
        <f t="shared" si="28"/>
        <v>0</v>
      </c>
      <c r="Q232" s="389">
        <f t="shared" si="28"/>
        <v>0</v>
      </c>
      <c r="R232" s="389">
        <f t="shared" si="28"/>
        <v>0</v>
      </c>
      <c r="S232" s="389">
        <f t="shared" si="28"/>
        <v>0</v>
      </c>
      <c r="T232" s="389">
        <f t="shared" si="28"/>
        <v>0</v>
      </c>
      <c r="V232" s="76"/>
      <c r="W232" s="389"/>
    </row>
    <row r="233" spans="1:24" x14ac:dyDescent="0.3">
      <c r="A233" s="537"/>
      <c r="B233" s="380" t="s">
        <v>88</v>
      </c>
      <c r="C233" s="380" t="s">
        <v>89</v>
      </c>
      <c r="K233" s="173"/>
      <c r="L233" t="s">
        <v>575</v>
      </c>
      <c r="M233" s="396">
        <f t="shared" ref="M233:T233" si="29">C238</f>
        <v>-146276890656.87189</v>
      </c>
      <c r="N233" s="396">
        <f t="shared" si="29"/>
        <v>-53160170900.568314</v>
      </c>
      <c r="O233" s="396">
        <f t="shared" si="29"/>
        <v>-40407140509.150017</v>
      </c>
      <c r="P233" s="396">
        <f t="shared" si="29"/>
        <v>-12680098747.356585</v>
      </c>
      <c r="Q233" s="396">
        <f t="shared" si="29"/>
        <v>-171975390769.38034</v>
      </c>
      <c r="R233" s="396">
        <f t="shared" si="29"/>
        <v>-315177945733.89392</v>
      </c>
      <c r="S233" s="396">
        <f t="shared" si="29"/>
        <v>-3527891269564.2915</v>
      </c>
      <c r="T233" s="396">
        <f t="shared" si="29"/>
        <v>-4267568906881.5127</v>
      </c>
      <c r="V233" s="76"/>
      <c r="W233" s="389"/>
    </row>
    <row r="234" spans="1:24" x14ac:dyDescent="0.3">
      <c r="A234" s="537"/>
      <c r="K234" s="173"/>
      <c r="L234" t="s">
        <v>576</v>
      </c>
      <c r="M234" s="389">
        <f t="shared" ref="M234:T234" si="30">C238/C237</f>
        <v>-133120.34110480209</v>
      </c>
      <c r="N234" s="389">
        <f t="shared" si="30"/>
        <v>-309410.75309827842</v>
      </c>
      <c r="O234" s="389">
        <f t="shared" si="30"/>
        <v>-3854172.1202928289</v>
      </c>
      <c r="P234" s="389">
        <f t="shared" si="30"/>
        <v>-12053325.805472039</v>
      </c>
      <c r="Q234" s="389">
        <f t="shared" si="30"/>
        <v>-1512177.3261352216</v>
      </c>
      <c r="R234" s="389">
        <f t="shared" si="30"/>
        <v>-5543247.1373226969</v>
      </c>
      <c r="S234" s="389">
        <f t="shared" si="30"/>
        <v>-80097429.210223436</v>
      </c>
      <c r="T234" s="389">
        <f t="shared" si="30"/>
        <v>-2851111.2018176755</v>
      </c>
    </row>
    <row r="235" spans="1:24" x14ac:dyDescent="0.3">
      <c r="A235" s="537"/>
      <c r="C235" t="s">
        <v>182</v>
      </c>
      <c r="K235" s="173"/>
      <c r="L235" t="s">
        <v>713</v>
      </c>
      <c r="M235" s="398">
        <f t="shared" ref="M235:T235" si="31">C251/C250</f>
        <v>-119767.20800317488</v>
      </c>
      <c r="N235" s="398">
        <f t="shared" si="31"/>
        <v>-291392.97819058818</v>
      </c>
      <c r="O235" s="398">
        <f t="shared" si="31"/>
        <v>-2003375.0433692543</v>
      </c>
      <c r="P235" s="398">
        <f t="shared" si="31"/>
        <v>-8000840.0391194448</v>
      </c>
      <c r="Q235" s="398">
        <f t="shared" si="31"/>
        <v>-1692638.0268990579</v>
      </c>
      <c r="R235" s="398">
        <f t="shared" si="31"/>
        <v>-6100302.1842179531</v>
      </c>
      <c r="S235" s="398">
        <f t="shared" si="31"/>
        <v>-77140420.903091416</v>
      </c>
      <c r="T235" s="398">
        <f t="shared" si="31"/>
        <v>-3347018.748413715</v>
      </c>
    </row>
    <row r="236" spans="1:24" x14ac:dyDescent="0.3">
      <c r="A236" s="537"/>
      <c r="B236" t="s">
        <v>101</v>
      </c>
      <c r="C236" t="s">
        <v>276</v>
      </c>
      <c r="D236" t="s">
        <v>185</v>
      </c>
      <c r="E236" t="s">
        <v>186</v>
      </c>
      <c r="F236" t="s">
        <v>187</v>
      </c>
      <c r="G236" t="s">
        <v>143</v>
      </c>
      <c r="H236" t="s">
        <v>153</v>
      </c>
      <c r="I236" t="s">
        <v>161</v>
      </c>
      <c r="J236" t="s">
        <v>136</v>
      </c>
      <c r="K236" s="173"/>
      <c r="L236" t="s">
        <v>712</v>
      </c>
      <c r="M236" s="398">
        <f t="shared" ref="M236:T236" si="32">C264/C263</f>
        <v>-104129.92588262974</v>
      </c>
      <c r="N236" s="398">
        <f t="shared" si="32"/>
        <v>-252345.94033273539</v>
      </c>
      <c r="O236" s="398">
        <f t="shared" si="32"/>
        <v>-2039105.931750522</v>
      </c>
      <c r="P236" s="398">
        <f t="shared" si="32"/>
        <v>-9366117.1140396055</v>
      </c>
      <c r="Q236" s="398">
        <f t="shared" si="32"/>
        <v>-1802844.4224973477</v>
      </c>
      <c r="R236" s="398">
        <f t="shared" si="32"/>
        <v>-4746800.1660076668</v>
      </c>
      <c r="S236" s="398">
        <f t="shared" si="32"/>
        <v>-77077282.512387097</v>
      </c>
      <c r="T236" s="398">
        <f t="shared" si="32"/>
        <v>-2581944.6647353577</v>
      </c>
    </row>
    <row r="237" spans="1:24" x14ac:dyDescent="0.3">
      <c r="A237" s="537"/>
      <c r="B237" t="s">
        <v>167</v>
      </c>
      <c r="C237" s="76">
        <v>1098832</v>
      </c>
      <c r="D237" s="76">
        <v>171811</v>
      </c>
      <c r="E237" s="76">
        <v>10484</v>
      </c>
      <c r="F237" s="76">
        <v>1052</v>
      </c>
      <c r="G237" s="76">
        <v>113727</v>
      </c>
      <c r="H237" s="76">
        <v>56858</v>
      </c>
      <c r="I237" s="76">
        <v>44045</v>
      </c>
      <c r="J237" s="76">
        <v>1496809</v>
      </c>
      <c r="K237" s="173"/>
      <c r="L237" t="s">
        <v>579</v>
      </c>
      <c r="M237" s="399">
        <f t="shared" ref="M237:T237" si="33">(M236-M235)/ABS(M235)</f>
        <v>0.13056396973143608</v>
      </c>
      <c r="N237" s="399">
        <f t="shared" si="33"/>
        <v>0.13400129989513243</v>
      </c>
      <c r="O237" s="399">
        <f t="shared" si="33"/>
        <v>-1.7835346656398316E-2</v>
      </c>
      <c r="P237" s="399">
        <f t="shared" si="33"/>
        <v>-0.17064171615039814</v>
      </c>
      <c r="Q237" s="399">
        <f t="shared" si="33"/>
        <v>-6.5109251858289988E-2</v>
      </c>
      <c r="R237" s="399">
        <f t="shared" si="33"/>
        <v>0.22187458544462296</v>
      </c>
      <c r="S237" s="399">
        <f t="shared" si="33"/>
        <v>8.1848646876891225E-4</v>
      </c>
      <c r="T237" s="399">
        <f t="shared" si="33"/>
        <v>0.22858374606982892</v>
      </c>
      <c r="U237" s="400"/>
    </row>
    <row r="238" spans="1:24" x14ac:dyDescent="0.3">
      <c r="A238" s="537"/>
      <c r="B238" t="s">
        <v>473</v>
      </c>
      <c r="C238" s="76">
        <v>-146276890656.87189</v>
      </c>
      <c r="D238" s="76">
        <v>-53160170900.568314</v>
      </c>
      <c r="E238" s="76">
        <v>-40407140509.150017</v>
      </c>
      <c r="F238" s="76">
        <v>-12680098747.356585</v>
      </c>
      <c r="G238" s="76">
        <v>-171975390769.38034</v>
      </c>
      <c r="H238" s="76">
        <v>-315177945733.89392</v>
      </c>
      <c r="I238" s="76">
        <v>-3527891269564.2915</v>
      </c>
      <c r="J238" s="76">
        <v>-4267568906881.5127</v>
      </c>
      <c r="M238" s="83"/>
      <c r="N238" s="83"/>
      <c r="O238" s="83"/>
      <c r="P238" s="83"/>
      <c r="Q238" s="83"/>
      <c r="R238" s="83"/>
      <c r="S238" s="83"/>
      <c r="T238" s="83"/>
      <c r="V238" s="401"/>
      <c r="W238" s="401"/>
      <c r="X238" s="401"/>
    </row>
    <row r="239" spans="1:24" x14ac:dyDescent="0.3">
      <c r="A239" s="537"/>
      <c r="C239" s="76"/>
      <c r="D239" s="76"/>
      <c r="E239" s="76"/>
      <c r="F239" s="76"/>
      <c r="G239" s="76"/>
      <c r="H239" s="76"/>
      <c r="I239" s="76"/>
      <c r="J239" s="76"/>
      <c r="V239" s="173"/>
    </row>
    <row r="240" spans="1:24" x14ac:dyDescent="0.3">
      <c r="A240" s="537"/>
      <c r="V240" s="400"/>
      <c r="W240" s="400"/>
      <c r="X240" s="402"/>
    </row>
    <row r="241" spans="1:24" x14ac:dyDescent="0.3">
      <c r="A241" s="537"/>
      <c r="C241" s="76"/>
      <c r="V241" s="400"/>
      <c r="W241" s="400"/>
      <c r="X241" s="402"/>
    </row>
    <row r="242" spans="1:24" x14ac:dyDescent="0.3">
      <c r="A242" s="537"/>
      <c r="B242" s="380" t="s">
        <v>70</v>
      </c>
      <c r="C242" s="64">
        <v>1</v>
      </c>
      <c r="H242" s="64"/>
      <c r="V242" s="400"/>
      <c r="W242" s="400"/>
      <c r="X242" s="402"/>
    </row>
    <row r="243" spans="1:24" x14ac:dyDescent="0.3">
      <c r="A243" s="537"/>
      <c r="B243" s="380" t="s">
        <v>71</v>
      </c>
      <c r="C243" t="s">
        <v>69</v>
      </c>
      <c r="H243" s="64"/>
      <c r="V243" s="400"/>
      <c r="W243" s="400"/>
      <c r="X243" s="402"/>
    </row>
    <row r="244" spans="1:24" x14ac:dyDescent="0.3">
      <c r="A244" s="537"/>
      <c r="B244" s="380" t="s">
        <v>72</v>
      </c>
      <c r="C244" s="64">
        <v>0</v>
      </c>
      <c r="H244" s="64"/>
      <c r="V244" s="400"/>
      <c r="W244" s="400"/>
      <c r="X244" s="402"/>
    </row>
    <row r="245" spans="1:24" x14ac:dyDescent="0.3">
      <c r="A245" s="537"/>
      <c r="B245" s="380" t="s">
        <v>79</v>
      </c>
      <c r="C245" s="64">
        <v>0</v>
      </c>
      <c r="V245" s="400"/>
      <c r="W245" s="400"/>
      <c r="X245" s="402"/>
    </row>
    <row r="246" spans="1:24" x14ac:dyDescent="0.3">
      <c r="A246" s="537"/>
      <c r="B246" s="380" t="s">
        <v>88</v>
      </c>
      <c r="C246" t="s">
        <v>181</v>
      </c>
    </row>
    <row r="247" spans="1:24" x14ac:dyDescent="0.3">
      <c r="A247" s="537"/>
    </row>
    <row r="248" spans="1:24" x14ac:dyDescent="0.3">
      <c r="A248" s="537"/>
      <c r="C248" t="s">
        <v>182</v>
      </c>
    </row>
    <row r="249" spans="1:24" x14ac:dyDescent="0.3">
      <c r="A249" s="537"/>
      <c r="B249" t="s">
        <v>101</v>
      </c>
      <c r="C249" t="s">
        <v>276</v>
      </c>
      <c r="D249" t="s">
        <v>185</v>
      </c>
      <c r="E249" t="s">
        <v>186</v>
      </c>
      <c r="F249" t="s">
        <v>187</v>
      </c>
      <c r="G249" t="s">
        <v>143</v>
      </c>
      <c r="H249" t="s">
        <v>153</v>
      </c>
      <c r="I249" t="s">
        <v>161</v>
      </c>
      <c r="J249" t="s">
        <v>136</v>
      </c>
    </row>
    <row r="250" spans="1:24" x14ac:dyDescent="0.3">
      <c r="A250" s="537"/>
      <c r="B250" t="s">
        <v>167</v>
      </c>
      <c r="C250" s="76">
        <v>961639</v>
      </c>
      <c r="D250" s="76">
        <v>186760</v>
      </c>
      <c r="E250" s="76">
        <v>10864</v>
      </c>
      <c r="F250" s="76">
        <v>895</v>
      </c>
      <c r="G250" s="76">
        <v>120633</v>
      </c>
      <c r="H250" s="76">
        <v>67437</v>
      </c>
      <c r="I250" s="76">
        <v>50119</v>
      </c>
      <c r="J250" s="76">
        <v>1398347</v>
      </c>
    </row>
    <row r="251" spans="1:24" x14ac:dyDescent="0.3">
      <c r="A251" s="537"/>
      <c r="B251" t="s">
        <v>473</v>
      </c>
      <c r="C251" s="76">
        <v>-115172818136.96509</v>
      </c>
      <c r="D251" s="76">
        <v>-54420552606.874245</v>
      </c>
      <c r="E251" s="76">
        <v>-21764666471.163578</v>
      </c>
      <c r="F251" s="76">
        <v>-7160751835.0119028</v>
      </c>
      <c r="G251" s="76">
        <v>-204188003098.91406</v>
      </c>
      <c r="H251" s="76">
        <v>-411386078397.10608</v>
      </c>
      <c r="I251" s="76">
        <v>-3866200755242.0386</v>
      </c>
      <c r="J251" s="76">
        <v>-4680293625788.0732</v>
      </c>
    </row>
    <row r="252" spans="1:24" x14ac:dyDescent="0.3">
      <c r="A252" s="537"/>
      <c r="C252" s="76"/>
      <c r="D252" s="76"/>
      <c r="E252" s="76"/>
      <c r="F252" s="76"/>
      <c r="G252" s="76"/>
      <c r="H252" s="76"/>
      <c r="I252" s="76"/>
      <c r="J252" s="76"/>
    </row>
    <row r="253" spans="1:24" x14ac:dyDescent="0.3">
      <c r="A253" s="537"/>
    </row>
    <row r="254" spans="1:24" x14ac:dyDescent="0.3">
      <c r="A254" s="537"/>
      <c r="C254" s="76"/>
    </row>
    <row r="255" spans="1:24" x14ac:dyDescent="0.3">
      <c r="A255" s="537"/>
      <c r="B255" s="380" t="s">
        <v>70</v>
      </c>
      <c r="C255" s="64">
        <v>1</v>
      </c>
      <c r="H255" s="64"/>
    </row>
    <row r="256" spans="1:24" x14ac:dyDescent="0.3">
      <c r="A256" s="537"/>
      <c r="B256" s="380" t="s">
        <v>71</v>
      </c>
      <c r="C256" t="s">
        <v>69</v>
      </c>
      <c r="H256" s="64"/>
    </row>
    <row r="257" spans="1:10" x14ac:dyDescent="0.3">
      <c r="A257" s="537"/>
      <c r="B257" s="380" t="s">
        <v>72</v>
      </c>
      <c r="C257" s="64">
        <v>0</v>
      </c>
      <c r="H257" s="64"/>
    </row>
    <row r="258" spans="1:10" x14ac:dyDescent="0.3">
      <c r="A258" s="537"/>
      <c r="B258" s="380" t="s">
        <v>79</v>
      </c>
      <c r="C258" s="64">
        <v>0</v>
      </c>
    </row>
    <row r="259" spans="1:10" x14ac:dyDescent="0.3">
      <c r="A259" s="537"/>
      <c r="B259" s="380" t="s">
        <v>88</v>
      </c>
      <c r="C259" t="s">
        <v>228</v>
      </c>
    </row>
    <row r="260" spans="1:10" x14ac:dyDescent="0.3">
      <c r="A260" s="537"/>
    </row>
    <row r="261" spans="1:10" x14ac:dyDescent="0.3">
      <c r="A261" s="537"/>
      <c r="C261" t="s">
        <v>182</v>
      </c>
    </row>
    <row r="262" spans="1:10" x14ac:dyDescent="0.3">
      <c r="A262" s="537"/>
      <c r="B262" t="s">
        <v>101</v>
      </c>
      <c r="C262" t="s">
        <v>276</v>
      </c>
      <c r="D262" t="s">
        <v>185</v>
      </c>
      <c r="E262" t="s">
        <v>186</v>
      </c>
      <c r="F262" t="s">
        <v>187</v>
      </c>
      <c r="G262" t="s">
        <v>143</v>
      </c>
      <c r="H262" t="s">
        <v>153</v>
      </c>
      <c r="I262" t="s">
        <v>161</v>
      </c>
      <c r="J262" t="s">
        <v>136</v>
      </c>
    </row>
    <row r="263" spans="1:10" x14ac:dyDescent="0.3">
      <c r="A263" s="537"/>
      <c r="B263" t="s">
        <v>167</v>
      </c>
      <c r="C263" s="76">
        <v>1172614</v>
      </c>
      <c r="D263" s="76">
        <v>176395</v>
      </c>
      <c r="E263" s="76">
        <v>9624</v>
      </c>
      <c r="F263" s="76">
        <v>808</v>
      </c>
      <c r="G263" s="76">
        <v>122730</v>
      </c>
      <c r="H263" s="76">
        <v>60185</v>
      </c>
      <c r="I263" s="76">
        <v>44050</v>
      </c>
      <c r="J263" s="76">
        <v>1586406</v>
      </c>
    </row>
    <row r="264" spans="1:10" x14ac:dyDescent="0.3">
      <c r="A264" s="537"/>
      <c r="B264" t="s">
        <v>473</v>
      </c>
      <c r="C264" s="76">
        <v>-122104208908.93399</v>
      </c>
      <c r="D264" s="76">
        <v>-44512562144.992859</v>
      </c>
      <c r="E264" s="76">
        <v>-19624355487.167023</v>
      </c>
      <c r="F264" s="76">
        <v>-7567822628.144002</v>
      </c>
      <c r="G264" s="76">
        <v>-221263095973.09949</v>
      </c>
      <c r="H264" s="76">
        <v>-285686167991.17145</v>
      </c>
      <c r="I264" s="76">
        <v>-3395254294670.6514</v>
      </c>
      <c r="J264" s="76">
        <v>-4096012507804.1602</v>
      </c>
    </row>
    <row r="284" spans="1:8" x14ac:dyDescent="0.3">
      <c r="A284" s="537" t="s">
        <v>580</v>
      </c>
      <c r="H284" s="64"/>
    </row>
    <row r="285" spans="1:8" x14ac:dyDescent="0.3">
      <c r="A285" s="537"/>
      <c r="B285" s="380" t="s">
        <v>70</v>
      </c>
      <c r="C285" s="64">
        <v>1</v>
      </c>
      <c r="H285" s="64"/>
    </row>
    <row r="286" spans="1:8" x14ac:dyDescent="0.3">
      <c r="A286" s="537"/>
      <c r="B286" s="380" t="s">
        <v>71</v>
      </c>
      <c r="C286" t="s">
        <v>69</v>
      </c>
      <c r="H286" s="64"/>
    </row>
    <row r="287" spans="1:8" x14ac:dyDescent="0.3">
      <c r="A287" s="537"/>
      <c r="B287" s="380" t="s">
        <v>72</v>
      </c>
      <c r="C287" t="s">
        <v>283</v>
      </c>
      <c r="H287" s="64"/>
    </row>
    <row r="288" spans="1:8" x14ac:dyDescent="0.3">
      <c r="A288" s="537"/>
      <c r="B288" s="380" t="s">
        <v>79</v>
      </c>
      <c r="C288" s="64">
        <v>0</v>
      </c>
    </row>
    <row r="289" spans="1:23" x14ac:dyDescent="0.3">
      <c r="A289" s="537"/>
      <c r="B289" s="380" t="s">
        <v>88</v>
      </c>
      <c r="C289" t="s">
        <v>89</v>
      </c>
    </row>
    <row r="290" spans="1:23" x14ac:dyDescent="0.3">
      <c r="A290" s="537"/>
    </row>
    <row r="291" spans="1:23" x14ac:dyDescent="0.3">
      <c r="A291" s="537"/>
      <c r="C291" t="s">
        <v>182</v>
      </c>
    </row>
    <row r="292" spans="1:23" x14ac:dyDescent="0.3">
      <c r="A292" s="537"/>
      <c r="B292" t="s">
        <v>101</v>
      </c>
      <c r="C292" t="s">
        <v>276</v>
      </c>
      <c r="D292" t="s">
        <v>185</v>
      </c>
      <c r="E292" t="s">
        <v>186</v>
      </c>
      <c r="F292" t="s">
        <v>187</v>
      </c>
      <c r="G292" t="s">
        <v>143</v>
      </c>
      <c r="H292" t="s">
        <v>153</v>
      </c>
      <c r="I292" t="s">
        <v>161</v>
      </c>
      <c r="J292" t="s">
        <v>136</v>
      </c>
      <c r="U292" s="76"/>
    </row>
    <row r="293" spans="1:23" x14ac:dyDescent="0.3">
      <c r="A293" s="537"/>
      <c r="B293" t="s">
        <v>167</v>
      </c>
      <c r="C293" s="76">
        <v>1098832</v>
      </c>
      <c r="D293" s="76">
        <v>171812</v>
      </c>
      <c r="E293" s="76">
        <v>10484</v>
      </c>
      <c r="F293" s="76">
        <v>1052</v>
      </c>
      <c r="G293" s="76">
        <v>113728</v>
      </c>
      <c r="H293" s="76">
        <v>56863</v>
      </c>
      <c r="I293" s="76">
        <v>44084</v>
      </c>
      <c r="J293" s="76">
        <v>1496855</v>
      </c>
      <c r="U293" s="76"/>
    </row>
    <row r="294" spans="1:23" x14ac:dyDescent="0.3">
      <c r="A294" s="537"/>
      <c r="B294" t="s">
        <v>478</v>
      </c>
      <c r="C294" s="76">
        <v>1531815093.8282006</v>
      </c>
      <c r="D294" s="76">
        <v>804170627.38779902</v>
      </c>
      <c r="E294" s="76">
        <v>1185860557.1642997</v>
      </c>
      <c r="F294" s="76">
        <v>347963519.52289999</v>
      </c>
      <c r="G294" s="76">
        <v>6422084803.8693066</v>
      </c>
      <c r="H294" s="76">
        <v>7025162714.647191</v>
      </c>
      <c r="I294" s="76">
        <v>834423334728.80652</v>
      </c>
      <c r="J294" s="76">
        <v>851740392045.2262</v>
      </c>
    </row>
    <row r="295" spans="1:23" x14ac:dyDescent="0.3">
      <c r="A295" s="537"/>
      <c r="C295" s="76"/>
      <c r="D295" s="76"/>
      <c r="E295" s="76"/>
      <c r="F295" s="76"/>
      <c r="G295" s="76"/>
      <c r="H295" s="76"/>
      <c r="I295" s="76"/>
      <c r="J295" s="76"/>
    </row>
    <row r="296" spans="1:23" x14ac:dyDescent="0.3">
      <c r="A296" s="537"/>
      <c r="C296" s="76"/>
      <c r="D296" s="76"/>
      <c r="E296" s="76"/>
      <c r="F296" s="76"/>
      <c r="G296" s="76"/>
      <c r="H296" s="76"/>
      <c r="I296" s="76"/>
      <c r="J296" s="76"/>
    </row>
    <row r="297" spans="1:23" x14ac:dyDescent="0.3">
      <c r="A297" s="537"/>
      <c r="B297" s="380" t="s">
        <v>70</v>
      </c>
      <c r="C297" s="395">
        <v>1</v>
      </c>
      <c r="H297" s="64"/>
    </row>
    <row r="298" spans="1:23" x14ac:dyDescent="0.3">
      <c r="A298" s="537"/>
      <c r="B298" s="380" t="s">
        <v>71</v>
      </c>
      <c r="C298" s="380" t="s">
        <v>69</v>
      </c>
      <c r="H298" s="64"/>
      <c r="K298" s="173"/>
      <c r="M298" s="173"/>
      <c r="N298" s="173"/>
      <c r="O298" s="173"/>
      <c r="P298" s="173"/>
      <c r="Q298" s="173"/>
      <c r="R298" s="173"/>
      <c r="S298" s="173"/>
      <c r="T298" s="173"/>
    </row>
    <row r="299" spans="1:23" x14ac:dyDescent="0.3">
      <c r="A299" s="537"/>
      <c r="B299" s="380" t="s">
        <v>72</v>
      </c>
      <c r="C299" s="395">
        <v>0</v>
      </c>
      <c r="H299" s="64"/>
      <c r="K299" s="173"/>
      <c r="M299" s="389"/>
      <c r="N299" s="389"/>
      <c r="O299" s="389"/>
      <c r="P299" s="389"/>
      <c r="Q299" s="389"/>
      <c r="R299" s="389"/>
      <c r="S299" s="389"/>
      <c r="T299" s="389"/>
    </row>
    <row r="300" spans="1:23" x14ac:dyDescent="0.3">
      <c r="A300" s="537"/>
      <c r="B300" s="380" t="s">
        <v>79</v>
      </c>
      <c r="C300" s="395">
        <v>0</v>
      </c>
      <c r="K300" s="173"/>
      <c r="L300" t="s">
        <v>559</v>
      </c>
      <c r="M300" s="389" t="str">
        <f t="shared" ref="M300:T300" si="34">C291</f>
        <v>ZSIZE2</v>
      </c>
      <c r="N300" s="389">
        <f t="shared" si="34"/>
        <v>0</v>
      </c>
      <c r="O300" s="389">
        <f t="shared" si="34"/>
        <v>0</v>
      </c>
      <c r="P300" s="389">
        <f t="shared" si="34"/>
        <v>0</v>
      </c>
      <c r="Q300" s="389">
        <f t="shared" si="34"/>
        <v>0</v>
      </c>
      <c r="R300" s="389">
        <f t="shared" si="34"/>
        <v>0</v>
      </c>
      <c r="S300" s="389">
        <f t="shared" si="34"/>
        <v>0</v>
      </c>
      <c r="T300" s="389">
        <f t="shared" si="34"/>
        <v>0</v>
      </c>
      <c r="V300" s="76"/>
      <c r="W300" s="389"/>
    </row>
    <row r="301" spans="1:23" x14ac:dyDescent="0.3">
      <c r="A301" s="537"/>
      <c r="B301" s="380" t="s">
        <v>88</v>
      </c>
      <c r="C301" s="380" t="s">
        <v>89</v>
      </c>
      <c r="K301" s="173"/>
      <c r="L301" t="s">
        <v>581</v>
      </c>
      <c r="M301" s="396">
        <f t="shared" ref="M301:T301" si="35">C306</f>
        <v>1531815093.8282006</v>
      </c>
      <c r="N301" s="396">
        <f t="shared" si="35"/>
        <v>804170627.38779902</v>
      </c>
      <c r="O301" s="396">
        <f t="shared" si="35"/>
        <v>1185860557.1642997</v>
      </c>
      <c r="P301" s="396">
        <f t="shared" si="35"/>
        <v>347963519.52289999</v>
      </c>
      <c r="Q301" s="396">
        <f t="shared" si="35"/>
        <v>6422084803.8693066</v>
      </c>
      <c r="R301" s="396">
        <f t="shared" si="35"/>
        <v>6710176115.6471901</v>
      </c>
      <c r="S301" s="396">
        <f t="shared" si="35"/>
        <v>308045522868.80652</v>
      </c>
      <c r="T301" s="396">
        <f t="shared" si="35"/>
        <v>325047593586.2262</v>
      </c>
      <c r="V301" s="76"/>
      <c r="W301" s="389"/>
    </row>
    <row r="302" spans="1:23" x14ac:dyDescent="0.3">
      <c r="A302" s="537"/>
      <c r="K302" s="173"/>
      <c r="L302" t="s">
        <v>582</v>
      </c>
      <c r="M302" s="389">
        <f t="shared" ref="M302:T302" si="36">C306/C305</f>
        <v>1394.0393925806679</v>
      </c>
      <c r="N302" s="389">
        <f t="shared" si="36"/>
        <v>4680.5537910133753</v>
      </c>
      <c r="O302" s="389">
        <f t="shared" si="36"/>
        <v>113111.46100384393</v>
      </c>
      <c r="P302" s="389">
        <f t="shared" si="36"/>
        <v>330763.80182785168</v>
      </c>
      <c r="Q302" s="389">
        <f t="shared" si="36"/>
        <v>56469.306355300912</v>
      </c>
      <c r="R302" s="389">
        <f t="shared" si="36"/>
        <v>118016.39374665289</v>
      </c>
      <c r="S302" s="389">
        <f t="shared" si="36"/>
        <v>6993881.7770191059</v>
      </c>
      <c r="T302" s="389">
        <f t="shared" si="36"/>
        <v>217160.36821413165</v>
      </c>
    </row>
    <row r="303" spans="1:23" x14ac:dyDescent="0.3">
      <c r="A303" s="537"/>
      <c r="C303" t="s">
        <v>182</v>
      </c>
      <c r="K303" s="173"/>
      <c r="L303" t="s">
        <v>711</v>
      </c>
      <c r="M303" s="398">
        <f t="shared" ref="M303:T303" si="37">C319/C318</f>
        <v>3603.1318714839845</v>
      </c>
      <c r="N303" s="398">
        <f t="shared" si="37"/>
        <v>5920.5365016106252</v>
      </c>
      <c r="O303" s="398">
        <f t="shared" si="37"/>
        <v>43454.672203635899</v>
      </c>
      <c r="P303" s="398">
        <f t="shared" si="37"/>
        <v>114255.3689003352</v>
      </c>
      <c r="Q303" s="398">
        <f t="shared" si="37"/>
        <v>51577.861051391417</v>
      </c>
      <c r="R303" s="398">
        <f t="shared" si="37"/>
        <v>265158.09585950593</v>
      </c>
      <c r="S303" s="398">
        <f t="shared" si="37"/>
        <v>5164518.8070688704</v>
      </c>
      <c r="T303" s="398">
        <f t="shared" si="37"/>
        <v>206021.07942804156</v>
      </c>
    </row>
    <row r="304" spans="1:23" x14ac:dyDescent="0.3">
      <c r="A304" s="537"/>
      <c r="B304" t="s">
        <v>101</v>
      </c>
      <c r="C304" t="s">
        <v>276</v>
      </c>
      <c r="D304" t="s">
        <v>185</v>
      </c>
      <c r="E304" t="s">
        <v>186</v>
      </c>
      <c r="F304" t="s">
        <v>187</v>
      </c>
      <c r="G304" t="s">
        <v>143</v>
      </c>
      <c r="H304" t="s">
        <v>153</v>
      </c>
      <c r="I304" t="s">
        <v>161</v>
      </c>
      <c r="J304" t="s">
        <v>136</v>
      </c>
      <c r="K304" s="173"/>
      <c r="L304" t="s">
        <v>710</v>
      </c>
      <c r="M304" s="398">
        <f t="shared" ref="M304:T304" si="38">C332/C331</f>
        <v>889.93973145621703</v>
      </c>
      <c r="N304" s="398">
        <f t="shared" si="38"/>
        <v>3598.5303525235972</v>
      </c>
      <c r="O304" s="398">
        <f t="shared" si="38"/>
        <v>40903.500711169982</v>
      </c>
      <c r="P304" s="398">
        <f t="shared" si="38"/>
        <v>138484.71165655943</v>
      </c>
      <c r="Q304" s="398">
        <f t="shared" si="38"/>
        <v>43420.158644997973</v>
      </c>
      <c r="R304" s="398">
        <f t="shared" si="38"/>
        <v>489366.07656537346</v>
      </c>
      <c r="S304" s="398">
        <f t="shared" si="38"/>
        <v>11838673.243836261</v>
      </c>
      <c r="T304" s="398">
        <f t="shared" si="38"/>
        <v>352027.7150157229</v>
      </c>
    </row>
    <row r="305" spans="1:24" x14ac:dyDescent="0.3">
      <c r="A305" s="537"/>
      <c r="B305" t="s">
        <v>167</v>
      </c>
      <c r="C305" s="76">
        <v>1098832</v>
      </c>
      <c r="D305" s="76">
        <v>171811</v>
      </c>
      <c r="E305" s="76">
        <v>10484</v>
      </c>
      <c r="F305" s="76">
        <v>1052</v>
      </c>
      <c r="G305" s="76">
        <v>113727</v>
      </c>
      <c r="H305" s="76">
        <v>56858</v>
      </c>
      <c r="I305" s="76">
        <v>44045</v>
      </c>
      <c r="J305" s="76">
        <v>1496809</v>
      </c>
      <c r="K305" s="173"/>
      <c r="L305" t="s">
        <v>585</v>
      </c>
      <c r="M305" s="399">
        <f t="shared" ref="M305:T305" si="39">(M304-M303)/ABS(M303)</f>
        <v>-0.75300939205156348</v>
      </c>
      <c r="N305" s="399">
        <f t="shared" si="39"/>
        <v>-0.39219522562783771</v>
      </c>
      <c r="O305" s="399">
        <f t="shared" si="39"/>
        <v>-5.8708796156848195E-2</v>
      </c>
      <c r="P305" s="399">
        <f t="shared" si="39"/>
        <v>0.21206305654974911</v>
      </c>
      <c r="Q305" s="399">
        <f t="shared" si="39"/>
        <v>-0.15816286755794759</v>
      </c>
      <c r="R305" s="399">
        <f t="shared" si="39"/>
        <v>0.84556339861734475</v>
      </c>
      <c r="S305" s="399">
        <f t="shared" si="39"/>
        <v>1.292309058422292</v>
      </c>
      <c r="T305" s="399">
        <f t="shared" si="39"/>
        <v>0.70869755654628597</v>
      </c>
      <c r="U305" s="400"/>
    </row>
    <row r="306" spans="1:24" x14ac:dyDescent="0.3">
      <c r="A306" s="537"/>
      <c r="B306" t="s">
        <v>478</v>
      </c>
      <c r="C306" s="76">
        <v>1531815093.8282006</v>
      </c>
      <c r="D306" s="76">
        <v>804170627.38779902</v>
      </c>
      <c r="E306" s="76">
        <v>1185860557.1642997</v>
      </c>
      <c r="F306" s="76">
        <v>347963519.52289999</v>
      </c>
      <c r="G306" s="76">
        <v>6422084803.8693066</v>
      </c>
      <c r="H306" s="76">
        <v>6710176115.6471901</v>
      </c>
      <c r="I306" s="403">
        <v>308045522868.80652</v>
      </c>
      <c r="J306" s="403">
        <v>325047593586.2262</v>
      </c>
      <c r="M306" s="83"/>
      <c r="N306" s="83"/>
      <c r="O306" s="83"/>
      <c r="P306" s="83"/>
      <c r="Q306" s="83"/>
      <c r="R306" s="83"/>
      <c r="S306" s="83"/>
      <c r="T306" s="83"/>
      <c r="V306" s="401"/>
      <c r="W306" s="401"/>
      <c r="X306" s="401"/>
    </row>
    <row r="307" spans="1:24" x14ac:dyDescent="0.3">
      <c r="A307" s="537"/>
      <c r="C307" s="76"/>
      <c r="D307" s="76"/>
      <c r="E307" s="76"/>
      <c r="F307" s="76"/>
      <c r="G307" s="76"/>
      <c r="H307" s="76"/>
      <c r="I307" s="76"/>
      <c r="J307" s="76"/>
      <c r="V307" s="173"/>
    </row>
    <row r="308" spans="1:24" x14ac:dyDescent="0.3">
      <c r="A308" s="537"/>
      <c r="H308" t="s">
        <v>586</v>
      </c>
      <c r="I308" s="76">
        <v>834416522868.80652</v>
      </c>
      <c r="J308">
        <v>851418593586.2262</v>
      </c>
      <c r="V308" s="400"/>
      <c r="W308" s="400"/>
      <c r="X308" s="402"/>
    </row>
    <row r="309" spans="1:24" x14ac:dyDescent="0.3">
      <c r="A309" s="537"/>
      <c r="C309" s="76"/>
      <c r="H309" t="s">
        <v>587</v>
      </c>
      <c r="I309">
        <v>526371000000</v>
      </c>
      <c r="J309">
        <v>526371000000</v>
      </c>
      <c r="V309" s="400"/>
      <c r="W309" s="400"/>
      <c r="X309" s="402"/>
    </row>
    <row r="310" spans="1:24" x14ac:dyDescent="0.3">
      <c r="A310" s="537"/>
      <c r="B310" s="380" t="s">
        <v>70</v>
      </c>
      <c r="C310" s="64">
        <v>1</v>
      </c>
      <c r="H310" s="64" t="s">
        <v>588</v>
      </c>
      <c r="I310" s="403">
        <f>I308-I309</f>
        <v>308045522868.80652</v>
      </c>
      <c r="J310" s="403">
        <f>J308-J309</f>
        <v>325047593586.2262</v>
      </c>
      <c r="V310" s="400"/>
      <c r="W310" s="400"/>
      <c r="X310" s="402"/>
    </row>
    <row r="311" spans="1:24" x14ac:dyDescent="0.3">
      <c r="A311" s="537"/>
      <c r="B311" s="380" t="s">
        <v>71</v>
      </c>
      <c r="C311" t="s">
        <v>69</v>
      </c>
      <c r="H311" s="64"/>
      <c r="V311" s="400"/>
      <c r="W311" s="400"/>
      <c r="X311" s="402"/>
    </row>
    <row r="312" spans="1:24" x14ac:dyDescent="0.3">
      <c r="A312" s="537"/>
      <c r="B312" s="380" t="s">
        <v>72</v>
      </c>
      <c r="C312" s="64">
        <v>0</v>
      </c>
      <c r="H312" s="64"/>
      <c r="V312" s="400"/>
      <c r="W312" s="400"/>
      <c r="X312" s="402"/>
    </row>
    <row r="313" spans="1:24" x14ac:dyDescent="0.3">
      <c r="A313" s="537"/>
      <c r="B313" s="380" t="s">
        <v>79</v>
      </c>
      <c r="C313" s="64">
        <v>0</v>
      </c>
      <c r="V313" s="400"/>
      <c r="W313" s="400"/>
      <c r="X313" s="402"/>
    </row>
    <row r="314" spans="1:24" x14ac:dyDescent="0.3">
      <c r="A314" s="537"/>
      <c r="B314" s="380" t="s">
        <v>88</v>
      </c>
      <c r="C314" t="s">
        <v>181</v>
      </c>
    </row>
    <row r="315" spans="1:24" x14ac:dyDescent="0.3">
      <c r="A315" s="537"/>
    </row>
    <row r="316" spans="1:24" x14ac:dyDescent="0.3">
      <c r="A316" s="537"/>
      <c r="C316" t="s">
        <v>182</v>
      </c>
    </row>
    <row r="317" spans="1:24" x14ac:dyDescent="0.3">
      <c r="A317" s="537"/>
      <c r="B317" t="s">
        <v>101</v>
      </c>
      <c r="C317" t="s">
        <v>276</v>
      </c>
      <c r="D317" t="s">
        <v>185</v>
      </c>
      <c r="E317" t="s">
        <v>186</v>
      </c>
      <c r="F317" t="s">
        <v>187</v>
      </c>
      <c r="G317" t="s">
        <v>143</v>
      </c>
      <c r="H317" t="s">
        <v>153</v>
      </c>
      <c r="I317" t="s">
        <v>161</v>
      </c>
      <c r="J317" t="s">
        <v>136</v>
      </c>
    </row>
    <row r="318" spans="1:24" x14ac:dyDescent="0.3">
      <c r="A318" s="537"/>
      <c r="B318" t="s">
        <v>167</v>
      </c>
      <c r="C318" s="76">
        <v>961639</v>
      </c>
      <c r="D318" s="76">
        <v>186760</v>
      </c>
      <c r="E318" s="76">
        <v>10864</v>
      </c>
      <c r="F318" s="76">
        <v>895</v>
      </c>
      <c r="G318" s="76">
        <v>120633</v>
      </c>
      <c r="H318" s="76">
        <v>67437</v>
      </c>
      <c r="I318" s="76">
        <v>50119</v>
      </c>
      <c r="J318" s="76">
        <v>1398347</v>
      </c>
    </row>
    <row r="319" spans="1:24" x14ac:dyDescent="0.3">
      <c r="A319" s="537"/>
      <c r="B319" t="s">
        <v>478</v>
      </c>
      <c r="C319" s="76">
        <v>3464912129.7619872</v>
      </c>
      <c r="D319" s="76">
        <v>1105719397.0408003</v>
      </c>
      <c r="E319" s="76">
        <v>472091558.8203004</v>
      </c>
      <c r="F319" s="76">
        <v>102258555.16580001</v>
      </c>
      <c r="G319" s="76">
        <v>6221992112.2125006</v>
      </c>
      <c r="H319" s="76">
        <v>17881466510.477501</v>
      </c>
      <c r="I319" s="76">
        <v>258840518091.48471</v>
      </c>
      <c r="J319" s="76">
        <v>288088958354.96362</v>
      </c>
    </row>
    <row r="320" spans="1:24" x14ac:dyDescent="0.3">
      <c r="A320" s="537"/>
      <c r="C320" s="76"/>
      <c r="D320" s="76"/>
      <c r="E320" s="76"/>
      <c r="F320" s="76"/>
      <c r="G320" s="76"/>
      <c r="H320" s="76"/>
      <c r="I320" s="76"/>
      <c r="J320" s="76"/>
    </row>
    <row r="321" spans="1:10" x14ac:dyDescent="0.3">
      <c r="A321" s="537"/>
    </row>
    <row r="322" spans="1:10" x14ac:dyDescent="0.3">
      <c r="A322" s="537"/>
      <c r="C322" s="76"/>
    </row>
    <row r="323" spans="1:10" x14ac:dyDescent="0.3">
      <c r="A323" s="537"/>
      <c r="B323" s="380" t="s">
        <v>70</v>
      </c>
      <c r="C323" s="64">
        <v>1</v>
      </c>
      <c r="H323" s="64"/>
    </row>
    <row r="324" spans="1:10" x14ac:dyDescent="0.3">
      <c r="A324" s="537"/>
      <c r="B324" s="380" t="s">
        <v>71</v>
      </c>
      <c r="C324" t="s">
        <v>69</v>
      </c>
      <c r="H324" s="64"/>
    </row>
    <row r="325" spans="1:10" x14ac:dyDescent="0.3">
      <c r="A325" s="537"/>
      <c r="B325" s="380" t="s">
        <v>72</v>
      </c>
      <c r="C325" s="64">
        <v>0</v>
      </c>
      <c r="H325" s="64"/>
    </row>
    <row r="326" spans="1:10" x14ac:dyDescent="0.3">
      <c r="A326" s="537"/>
      <c r="B326" s="380" t="s">
        <v>79</v>
      </c>
      <c r="C326" s="64">
        <v>0</v>
      </c>
    </row>
    <row r="327" spans="1:10" x14ac:dyDescent="0.3">
      <c r="A327" s="537"/>
      <c r="B327" s="380" t="s">
        <v>88</v>
      </c>
      <c r="C327" t="s">
        <v>228</v>
      </c>
    </row>
    <row r="328" spans="1:10" x14ac:dyDescent="0.3">
      <c r="A328" s="537"/>
    </row>
    <row r="329" spans="1:10" x14ac:dyDescent="0.3">
      <c r="A329" s="537"/>
      <c r="C329" t="s">
        <v>182</v>
      </c>
    </row>
    <row r="330" spans="1:10" x14ac:dyDescent="0.3">
      <c r="A330" s="537"/>
      <c r="B330" t="s">
        <v>101</v>
      </c>
      <c r="C330" t="s">
        <v>276</v>
      </c>
      <c r="D330" t="s">
        <v>185</v>
      </c>
      <c r="E330" t="s">
        <v>186</v>
      </c>
      <c r="F330" t="s">
        <v>187</v>
      </c>
      <c r="G330" t="s">
        <v>143</v>
      </c>
      <c r="H330" t="s">
        <v>153</v>
      </c>
      <c r="I330" t="s">
        <v>161</v>
      </c>
      <c r="J330" t="s">
        <v>136</v>
      </c>
    </row>
    <row r="331" spans="1:10" x14ac:dyDescent="0.3">
      <c r="A331" s="537"/>
      <c r="B331" t="s">
        <v>167</v>
      </c>
      <c r="C331" s="76">
        <v>1172614</v>
      </c>
      <c r="D331" s="76">
        <v>176395</v>
      </c>
      <c r="E331" s="76">
        <v>9624</v>
      </c>
      <c r="F331" s="76">
        <v>808</v>
      </c>
      <c r="G331" s="76">
        <v>122730</v>
      </c>
      <c r="H331" s="76">
        <v>60185</v>
      </c>
      <c r="I331" s="76">
        <v>44050</v>
      </c>
      <c r="J331" s="76">
        <v>1586406</v>
      </c>
    </row>
    <row r="332" spans="1:10" x14ac:dyDescent="0.3">
      <c r="A332" s="537"/>
      <c r="B332" t="s">
        <v>478</v>
      </c>
      <c r="C332" s="76">
        <v>1043555788.2618005</v>
      </c>
      <c r="D332" s="76">
        <v>634762761.53339994</v>
      </c>
      <c r="E332" s="76">
        <v>393655290.84429991</v>
      </c>
      <c r="F332" s="76">
        <v>111895647.01850002</v>
      </c>
      <c r="G332" s="76">
        <v>5328956070.5006008</v>
      </c>
      <c r="H332" s="76">
        <v>29452497318.087002</v>
      </c>
      <c r="I332" s="76">
        <v>521493556390.9873</v>
      </c>
      <c r="J332" s="76">
        <v>558458879267.23291</v>
      </c>
    </row>
  </sheetData>
  <mergeCells count="5">
    <mergeCell ref="A3:A51"/>
    <mergeCell ref="A71:A127"/>
    <mergeCell ref="A147:A196"/>
    <mergeCell ref="A216:A264"/>
    <mergeCell ref="A284:A332"/>
  </mergeCells>
  <pageMargins left="0.7" right="0.7" top="0.75" bottom="0.75" header="0.3" footer="0.3"/>
  <pageSetup paperSize="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332"/>
  <sheetViews>
    <sheetView topLeftCell="L1" zoomScale="54" zoomScaleNormal="54" workbookViewId="0">
      <selection activeCell="T40" sqref="T40"/>
    </sheetView>
  </sheetViews>
  <sheetFormatPr defaultColWidth="9.109375" defaultRowHeight="14.4" x14ac:dyDescent="0.3"/>
  <cols>
    <col min="1" max="1" width="28.109375" style="88" customWidth="1"/>
    <col min="2" max="2" width="32.5546875" style="88" bestFit="1" customWidth="1"/>
    <col min="3" max="4" width="13.88671875" style="88" bestFit="1" customWidth="1"/>
    <col min="5" max="5" width="14" style="88" bestFit="1" customWidth="1"/>
    <col min="6" max="6" width="12.6640625" style="88" bestFit="1" customWidth="1"/>
    <col min="7" max="7" width="14.109375" style="88" bestFit="1" customWidth="1"/>
    <col min="8" max="8" width="15.6640625" style="88" bestFit="1" customWidth="1"/>
    <col min="9" max="9" width="15.33203125" style="88" bestFit="1" customWidth="1"/>
    <col min="10" max="10" width="14.88671875" style="88" bestFit="1" customWidth="1"/>
    <col min="11" max="11" width="9.109375" style="88"/>
    <col min="12" max="12" width="41" style="88" bestFit="1" customWidth="1"/>
    <col min="13" max="20" width="14.6640625" style="88" customWidth="1"/>
    <col min="21" max="21" width="9.109375" style="88"/>
    <col min="22" max="22" width="55" style="88" bestFit="1" customWidth="1"/>
    <col min="23" max="30" width="12.33203125" style="295" customWidth="1"/>
    <col min="31" max="16384" width="9.109375" style="88"/>
  </cols>
  <sheetData>
    <row r="3" spans="1:33" x14ac:dyDescent="0.3">
      <c r="A3" s="538" t="s">
        <v>545</v>
      </c>
      <c r="B3" s="294" t="s">
        <v>70</v>
      </c>
      <c r="C3" s="126">
        <v>1</v>
      </c>
      <c r="H3" s="126"/>
      <c r="V3" s="445"/>
      <c r="W3" s="444"/>
      <c r="X3" s="444"/>
      <c r="Y3" s="444"/>
      <c r="Z3" s="444"/>
      <c r="AA3" s="444"/>
      <c r="AB3" s="444"/>
      <c r="AC3" s="444"/>
      <c r="AD3" s="444"/>
    </row>
    <row r="4" spans="1:33" ht="32.25" customHeight="1" x14ac:dyDescent="0.3">
      <c r="A4" s="538"/>
      <c r="B4" s="294" t="s">
        <v>71</v>
      </c>
      <c r="C4" s="88" t="s">
        <v>69</v>
      </c>
      <c r="H4" s="126"/>
      <c r="V4" s="430" t="s">
        <v>390</v>
      </c>
      <c r="W4" s="383" t="s">
        <v>546</v>
      </c>
      <c r="X4" s="383" t="s">
        <v>547</v>
      </c>
      <c r="Y4" s="383" t="s">
        <v>548</v>
      </c>
      <c r="Z4" s="383" t="s">
        <v>549</v>
      </c>
      <c r="AA4" s="383" t="s">
        <v>550</v>
      </c>
      <c r="AB4" s="383" t="s">
        <v>209</v>
      </c>
      <c r="AC4" s="383" t="s">
        <v>210</v>
      </c>
      <c r="AD4" s="383" t="s">
        <v>168</v>
      </c>
    </row>
    <row r="5" spans="1:33" ht="15.6" x14ac:dyDescent="0.3">
      <c r="A5" s="538"/>
      <c r="B5" s="294" t="s">
        <v>72</v>
      </c>
      <c r="C5" s="88" t="s">
        <v>283</v>
      </c>
      <c r="H5" s="126"/>
      <c r="V5" s="384" t="str">
        <f t="shared" ref="V5:AD5" si="0">L10</f>
        <v>Number of companies (2013)</v>
      </c>
      <c r="W5" s="385">
        <f t="shared" si="0"/>
        <v>1172614</v>
      </c>
      <c r="X5" s="385">
        <f t="shared" si="0"/>
        <v>176395</v>
      </c>
      <c r="Y5" s="385">
        <f t="shared" si="0"/>
        <v>9624</v>
      </c>
      <c r="Z5" s="385">
        <f t="shared" si="0"/>
        <v>808</v>
      </c>
      <c r="AA5" s="385">
        <f t="shared" si="0"/>
        <v>122730</v>
      </c>
      <c r="AB5" s="385">
        <f t="shared" si="0"/>
        <v>60185</v>
      </c>
      <c r="AC5" s="385">
        <f t="shared" si="0"/>
        <v>44050</v>
      </c>
      <c r="AD5" s="385">
        <f t="shared" si="0"/>
        <v>1586406</v>
      </c>
    </row>
    <row r="6" spans="1:33" ht="15.6" x14ac:dyDescent="0.3">
      <c r="A6" s="538"/>
      <c r="B6" s="294" t="s">
        <v>79</v>
      </c>
      <c r="C6" s="126">
        <v>0</v>
      </c>
      <c r="V6" s="384" t="str">
        <f t="shared" ref="V6:AD6" si="1">L9</f>
        <v>Number of companies (2008)</v>
      </c>
      <c r="W6" s="385">
        <f t="shared" si="1"/>
        <v>961639</v>
      </c>
      <c r="X6" s="385">
        <f t="shared" si="1"/>
        <v>186760</v>
      </c>
      <c r="Y6" s="385">
        <f t="shared" si="1"/>
        <v>10864</v>
      </c>
      <c r="Z6" s="385">
        <f t="shared" si="1"/>
        <v>895</v>
      </c>
      <c r="AA6" s="385">
        <f t="shared" si="1"/>
        <v>120633</v>
      </c>
      <c r="AB6" s="385">
        <f t="shared" si="1"/>
        <v>67437</v>
      </c>
      <c r="AC6" s="385">
        <f t="shared" si="1"/>
        <v>50119</v>
      </c>
      <c r="AD6" s="385">
        <f t="shared" si="1"/>
        <v>1398347</v>
      </c>
    </row>
    <row r="7" spans="1:33" ht="15.6" x14ac:dyDescent="0.3">
      <c r="A7" s="538"/>
      <c r="B7" s="294" t="s">
        <v>88</v>
      </c>
      <c r="C7" s="88" t="s">
        <v>89</v>
      </c>
      <c r="M7" s="295" t="str">
        <f t="shared" ref="M7:S7" si="2">MID(C10,3,99)</f>
        <v>indep 1-4</v>
      </c>
      <c r="N7" s="295" t="str">
        <f t="shared" si="2"/>
        <v>indep 5-49</v>
      </c>
      <c r="O7" s="295" t="str">
        <f t="shared" si="2"/>
        <v>indep 50-249</v>
      </c>
      <c r="P7" s="295" t="str">
        <f t="shared" si="2"/>
        <v>indep 250+</v>
      </c>
      <c r="Q7" s="295" t="str">
        <f t="shared" si="2"/>
        <v>group simple</v>
      </c>
      <c r="R7" s="295" t="str">
        <f t="shared" si="2"/>
        <v>group medium</v>
      </c>
      <c r="S7" s="295" t="str">
        <f t="shared" si="2"/>
        <v>group complex</v>
      </c>
      <c r="T7" s="295" t="s">
        <v>168</v>
      </c>
      <c r="V7" s="442"/>
      <c r="W7" s="443"/>
      <c r="X7" s="443"/>
      <c r="Y7" s="443"/>
      <c r="Z7" s="443"/>
      <c r="AA7" s="443"/>
      <c r="AB7" s="443"/>
      <c r="AC7" s="443"/>
      <c r="AD7" s="443"/>
    </row>
    <row r="8" spans="1:33" ht="15.6" x14ac:dyDescent="0.3">
      <c r="A8" s="538"/>
      <c r="K8" s="88">
        <v>2012</v>
      </c>
      <c r="L8" s="88" t="s">
        <v>642</v>
      </c>
      <c r="M8" s="304">
        <f t="shared" ref="M8:T8" si="3">C11</f>
        <v>1098832</v>
      </c>
      <c r="N8" s="304">
        <f t="shared" si="3"/>
        <v>171812</v>
      </c>
      <c r="O8" s="304">
        <f t="shared" si="3"/>
        <v>10484</v>
      </c>
      <c r="P8" s="304">
        <f t="shared" si="3"/>
        <v>1052</v>
      </c>
      <c r="Q8" s="304">
        <f t="shared" si="3"/>
        <v>113728</v>
      </c>
      <c r="R8" s="304">
        <f t="shared" si="3"/>
        <v>56863</v>
      </c>
      <c r="S8" s="304">
        <f t="shared" si="3"/>
        <v>44084</v>
      </c>
      <c r="T8" s="304">
        <f t="shared" si="3"/>
        <v>1496855</v>
      </c>
      <c r="V8" s="301" t="str">
        <f t="shared" ref="V8:AD8" si="4">L24</f>
        <v>Total amount of Cash (2013) M£</v>
      </c>
      <c r="W8" s="388">
        <f t="shared" si="4"/>
        <v>34500697836.149567</v>
      </c>
      <c r="X8" s="388">
        <f t="shared" si="4"/>
        <v>19365031062.192783</v>
      </c>
      <c r="Y8" s="388">
        <f t="shared" si="4"/>
        <v>4655732742.3707018</v>
      </c>
      <c r="Z8" s="388">
        <f t="shared" si="4"/>
        <v>1422210195.7665</v>
      </c>
      <c r="AA8" s="388">
        <f t="shared" si="4"/>
        <v>28185045061.675659</v>
      </c>
      <c r="AB8" s="388">
        <f t="shared" si="4"/>
        <v>21202454119.51107</v>
      </c>
      <c r="AC8" s="388">
        <f t="shared" si="4"/>
        <v>118541719550.3746</v>
      </c>
      <c r="AD8" s="388">
        <f t="shared" si="4"/>
        <v>227872890568.04089</v>
      </c>
    </row>
    <row r="9" spans="1:33" ht="15.6" x14ac:dyDescent="0.3">
      <c r="A9" s="538"/>
      <c r="C9" s="88" t="s">
        <v>182</v>
      </c>
      <c r="K9" s="88">
        <v>2008</v>
      </c>
      <c r="L9" s="88" t="s">
        <v>643</v>
      </c>
      <c r="M9" s="91">
        <f t="shared" ref="M9:T9" si="5">C37</f>
        <v>961639</v>
      </c>
      <c r="N9" s="91">
        <f t="shared" si="5"/>
        <v>186760</v>
      </c>
      <c r="O9" s="91">
        <f t="shared" si="5"/>
        <v>10864</v>
      </c>
      <c r="P9" s="91">
        <f t="shared" si="5"/>
        <v>895</v>
      </c>
      <c r="Q9" s="91">
        <f t="shared" si="5"/>
        <v>120633</v>
      </c>
      <c r="R9" s="91">
        <f t="shared" si="5"/>
        <v>67437</v>
      </c>
      <c r="S9" s="91">
        <f t="shared" si="5"/>
        <v>50119</v>
      </c>
      <c r="T9" s="91">
        <f t="shared" si="5"/>
        <v>1398347</v>
      </c>
      <c r="V9" s="301" t="str">
        <f t="shared" ref="V9:AD9" si="6">L27</f>
        <v>Average cash (2013) £</v>
      </c>
      <c r="W9" s="390">
        <f t="shared" si="6"/>
        <v>29422.041555149066</v>
      </c>
      <c r="X9" s="390">
        <f t="shared" si="6"/>
        <v>109782.19939449975</v>
      </c>
      <c r="Y9" s="390">
        <f t="shared" si="6"/>
        <v>483762.75377916684</v>
      </c>
      <c r="Z9" s="390">
        <f t="shared" si="6"/>
        <v>1760161.1333743811</v>
      </c>
      <c r="AA9" s="390">
        <f t="shared" si="6"/>
        <v>229650.819373223</v>
      </c>
      <c r="AB9" s="390">
        <f t="shared" si="6"/>
        <v>352288.01394884224</v>
      </c>
      <c r="AC9" s="390">
        <f t="shared" si="6"/>
        <v>2691071.9534704792</v>
      </c>
      <c r="AD9" s="390">
        <f t="shared" si="6"/>
        <v>143640.96616379468</v>
      </c>
      <c r="AG9" s="390">
        <f>AD9*1.16</f>
        <v>166623.52075000183</v>
      </c>
    </row>
    <row r="10" spans="1:33" ht="15.6" x14ac:dyDescent="0.3">
      <c r="A10" s="538"/>
      <c r="B10" s="88" t="s">
        <v>101</v>
      </c>
      <c r="C10" s="88" t="s">
        <v>276</v>
      </c>
      <c r="D10" s="88" t="s">
        <v>185</v>
      </c>
      <c r="E10" s="88" t="s">
        <v>186</v>
      </c>
      <c r="F10" s="88" t="s">
        <v>187</v>
      </c>
      <c r="G10" s="88" t="s">
        <v>143</v>
      </c>
      <c r="H10" s="88" t="s">
        <v>153</v>
      </c>
      <c r="I10" s="88" t="s">
        <v>161</v>
      </c>
      <c r="J10" s="88" t="s">
        <v>136</v>
      </c>
      <c r="K10" s="88">
        <v>2013</v>
      </c>
      <c r="L10" s="88" t="s">
        <v>644</v>
      </c>
      <c r="M10" s="91">
        <f t="shared" ref="M10:T10" si="7">C49</f>
        <v>1172614</v>
      </c>
      <c r="N10" s="91">
        <f t="shared" si="7"/>
        <v>176395</v>
      </c>
      <c r="O10" s="91">
        <f t="shared" si="7"/>
        <v>9624</v>
      </c>
      <c r="P10" s="91">
        <f t="shared" si="7"/>
        <v>808</v>
      </c>
      <c r="Q10" s="91">
        <f t="shared" si="7"/>
        <v>122730</v>
      </c>
      <c r="R10" s="91">
        <f t="shared" si="7"/>
        <v>60185</v>
      </c>
      <c r="S10" s="91">
        <f t="shared" si="7"/>
        <v>44050</v>
      </c>
      <c r="T10" s="91">
        <f t="shared" si="7"/>
        <v>1586406</v>
      </c>
      <c r="V10" s="301" t="str">
        <f t="shared" ref="V10:AD10" si="8">L26</f>
        <v>Average cash (2008) £</v>
      </c>
      <c r="W10" s="390">
        <f t="shared" si="8"/>
        <v>30623.911468467792</v>
      </c>
      <c r="X10" s="390">
        <f t="shared" si="8"/>
        <v>106190.03338522636</v>
      </c>
      <c r="Y10" s="390">
        <f t="shared" si="8"/>
        <v>399593.19232520257</v>
      </c>
      <c r="Z10" s="390">
        <f t="shared" si="8"/>
        <v>957488.91148603358</v>
      </c>
      <c r="AA10" s="390">
        <f t="shared" si="8"/>
        <v>225674.02146178682</v>
      </c>
      <c r="AB10" s="390">
        <f t="shared" si="8"/>
        <v>331221.51891193417</v>
      </c>
      <c r="AC10" s="390">
        <f t="shared" si="8"/>
        <v>2352659.8407183927</v>
      </c>
      <c r="AD10" s="390">
        <f t="shared" si="8"/>
        <v>158724.98715389008</v>
      </c>
    </row>
    <row r="11" spans="1:33" ht="15.6" x14ac:dyDescent="0.3">
      <c r="A11" s="538"/>
      <c r="B11" s="88" t="s">
        <v>167</v>
      </c>
      <c r="C11" s="438">
        <v>1098832</v>
      </c>
      <c r="D11" s="438">
        <v>171812</v>
      </c>
      <c r="E11" s="438">
        <v>10484</v>
      </c>
      <c r="F11" s="438">
        <v>1052</v>
      </c>
      <c r="G11" s="438">
        <v>113728</v>
      </c>
      <c r="H11" s="438">
        <v>56863</v>
      </c>
      <c r="I11" s="438">
        <v>44084</v>
      </c>
      <c r="J11" s="438">
        <v>1496855</v>
      </c>
      <c r="V11" s="301" t="str">
        <f>L28</f>
        <v>% change in average cash (2008-2013)</v>
      </c>
      <c r="W11" s="391">
        <f t="shared" ref="W11:AC11" si="9">(W9-W10)/W10</f>
        <v>-3.9246126823356403E-2</v>
      </c>
      <c r="X11" s="391">
        <f t="shared" si="9"/>
        <v>3.3827713343323546E-2</v>
      </c>
      <c r="Y11" s="391">
        <f t="shared" si="9"/>
        <v>0.21063812665122736</v>
      </c>
      <c r="Z11" s="391">
        <f t="shared" si="9"/>
        <v>0.83830967884796825</v>
      </c>
      <c r="AA11" s="391">
        <f t="shared" si="9"/>
        <v>1.762186841744905E-2</v>
      </c>
      <c r="AB11" s="391">
        <f t="shared" si="9"/>
        <v>6.3602434727404525E-2</v>
      </c>
      <c r="AC11" s="391">
        <f t="shared" si="9"/>
        <v>0.14384234681744351</v>
      </c>
      <c r="AD11" s="391">
        <f>(AG9-AD10)/AD10</f>
        <v>4.9762382960244413E-2</v>
      </c>
    </row>
    <row r="12" spans="1:33" ht="15.6" x14ac:dyDescent="0.3">
      <c r="A12" s="538"/>
      <c r="B12" s="88" t="s">
        <v>111</v>
      </c>
      <c r="C12" s="91">
        <v>33189860689.805271</v>
      </c>
      <c r="D12" s="91">
        <v>19392786808.596207</v>
      </c>
      <c r="E12" s="91">
        <v>6585529998.2990074</v>
      </c>
      <c r="F12" s="91">
        <v>1823624368.9919009</v>
      </c>
      <c r="G12" s="91">
        <v>22739256165.496162</v>
      </c>
      <c r="H12" s="91">
        <v>18762400066.757267</v>
      </c>
      <c r="I12" s="91">
        <v>118160428492.02042</v>
      </c>
      <c r="J12" s="91">
        <v>220653886589.96622</v>
      </c>
      <c r="V12" s="442"/>
      <c r="W12" s="441"/>
      <c r="X12" s="441"/>
      <c r="Y12" s="441"/>
      <c r="Z12" s="441"/>
      <c r="AA12" s="441"/>
      <c r="AB12" s="441"/>
      <c r="AC12" s="441"/>
      <c r="AD12" s="441"/>
    </row>
    <row r="13" spans="1:33" ht="15.6" x14ac:dyDescent="0.3">
      <c r="A13" s="538"/>
      <c r="B13" s="88" t="s">
        <v>110</v>
      </c>
      <c r="C13" s="91">
        <v>1097582</v>
      </c>
      <c r="D13" s="91">
        <v>171681</v>
      </c>
      <c r="E13" s="91">
        <v>10475</v>
      </c>
      <c r="F13" s="91">
        <v>1052</v>
      </c>
      <c r="G13" s="91">
        <v>113669</v>
      </c>
      <c r="H13" s="91">
        <v>56828</v>
      </c>
      <c r="I13" s="91">
        <v>44048</v>
      </c>
      <c r="J13" s="91">
        <v>1495335</v>
      </c>
      <c r="V13" s="299" t="str">
        <f t="shared" ref="V13:AD13" si="10">L90</f>
        <v>Total amount of Investment (2013) M£</v>
      </c>
      <c r="W13" s="393">
        <f t="shared" si="10"/>
        <v>-226209745.68243471</v>
      </c>
      <c r="X13" s="393">
        <f t="shared" si="10"/>
        <v>1010130014.9671515</v>
      </c>
      <c r="Y13" s="393">
        <f t="shared" si="10"/>
        <v>-511205700.19712532</v>
      </c>
      <c r="Z13" s="393">
        <f t="shared" si="10"/>
        <v>165085441.48010015</v>
      </c>
      <c r="AA13" s="393">
        <f t="shared" si="10"/>
        <v>-2005791531.4217913</v>
      </c>
      <c r="AB13" s="393">
        <f t="shared" si="10"/>
        <v>-3527276114.3486533</v>
      </c>
      <c r="AC13" s="393">
        <f t="shared" si="10"/>
        <v>-43975407894.336052</v>
      </c>
      <c r="AD13" s="393">
        <f t="shared" si="10"/>
        <v>-49070675529.538803</v>
      </c>
    </row>
    <row r="14" spans="1:33" ht="15.6" x14ac:dyDescent="0.3">
      <c r="A14" s="538"/>
      <c r="C14" s="91"/>
      <c r="D14" s="91"/>
      <c r="E14" s="91"/>
      <c r="F14" s="91"/>
      <c r="G14" s="91"/>
      <c r="H14" s="91"/>
      <c r="I14" s="91"/>
      <c r="J14" s="91"/>
      <c r="U14" s="91"/>
      <c r="V14" s="299" t="str">
        <f t="shared" ref="V14:AD14" si="11">L93</f>
        <v>Average Investment (2013) £</v>
      </c>
      <c r="W14" s="385">
        <f t="shared" si="11"/>
        <v>-229.16854071155245</v>
      </c>
      <c r="X14" s="385">
        <f t="shared" si="11"/>
        <v>6099.0455012779648</v>
      </c>
      <c r="Y14" s="385">
        <f t="shared" si="11"/>
        <v>-55331.280462943039</v>
      </c>
      <c r="Z14" s="385">
        <f t="shared" si="11"/>
        <v>211919.69381270869</v>
      </c>
      <c r="AA14" s="385">
        <f t="shared" si="11"/>
        <v>-15444.952480845037</v>
      </c>
      <c r="AB14" s="385">
        <f t="shared" si="11"/>
        <v>-144568.04122096777</v>
      </c>
      <c r="AC14" s="385">
        <f t="shared" si="11"/>
        <v>-820411.24831493676</v>
      </c>
      <c r="AD14" s="385">
        <f t="shared" si="11"/>
        <v>-32363.032726288526</v>
      </c>
    </row>
    <row r="15" spans="1:33" ht="15.6" x14ac:dyDescent="0.3">
      <c r="A15" s="538"/>
      <c r="U15" s="91"/>
      <c r="V15" s="299" t="str">
        <f t="shared" ref="V15:AD15" si="12">L92</f>
        <v>Average Investment (2008) £</v>
      </c>
      <c r="W15" s="385">
        <f t="shared" si="12"/>
        <v>574.05971166263157</v>
      </c>
      <c r="X15" s="385">
        <f t="shared" si="12"/>
        <v>4334.3268557245483</v>
      </c>
      <c r="Y15" s="385">
        <f t="shared" si="12"/>
        <v>92658.401080652009</v>
      </c>
      <c r="Z15" s="385">
        <f t="shared" si="12"/>
        <v>486302.07605437102</v>
      </c>
      <c r="AA15" s="385">
        <f t="shared" si="12"/>
        <v>-20045.520217521935</v>
      </c>
      <c r="AB15" s="385">
        <f t="shared" si="12"/>
        <v>-161780.07069227047</v>
      </c>
      <c r="AC15" s="385">
        <f t="shared" si="12"/>
        <v>-1589075.6946760686</v>
      </c>
      <c r="AD15" s="385">
        <f t="shared" si="12"/>
        <v>-71033.764576542482</v>
      </c>
    </row>
    <row r="16" spans="1:33" ht="15.6" x14ac:dyDescent="0.3">
      <c r="A16" s="538"/>
      <c r="B16" s="294" t="s">
        <v>70</v>
      </c>
      <c r="C16" s="308">
        <v>1</v>
      </c>
      <c r="H16" s="126"/>
      <c r="V16" s="299" t="str">
        <f t="shared" ref="V16:AD16" si="13">L94</f>
        <v>% change in average Investment (2008-2013)</v>
      </c>
      <c r="W16" s="394">
        <f t="shared" si="13"/>
        <v>-1.3992068003654508</v>
      </c>
      <c r="X16" s="394">
        <f t="shared" si="13"/>
        <v>0.40714941542137506</v>
      </c>
      <c r="Y16" s="394">
        <f t="shared" si="13"/>
        <v>-1.5971534131565837</v>
      </c>
      <c r="Z16" s="394">
        <f t="shared" si="13"/>
        <v>-0.56422210751776647</v>
      </c>
      <c r="AA16" s="394">
        <f t="shared" si="13"/>
        <v>0.22950602861658378</v>
      </c>
      <c r="AB16" s="394">
        <f t="shared" si="13"/>
        <v>0.10639153140217444</v>
      </c>
      <c r="AC16" s="394">
        <f t="shared" si="13"/>
        <v>0.48371795562440045</v>
      </c>
      <c r="AD16" s="394">
        <f t="shared" si="13"/>
        <v>0.54439930194864283</v>
      </c>
    </row>
    <row r="17" spans="1:30" ht="15.6" x14ac:dyDescent="0.3">
      <c r="A17" s="538"/>
      <c r="B17" s="294" t="s">
        <v>71</v>
      </c>
      <c r="C17" s="294" t="s">
        <v>69</v>
      </c>
      <c r="H17" s="126"/>
      <c r="V17" s="442"/>
      <c r="W17" s="441"/>
      <c r="X17" s="441"/>
      <c r="Y17" s="441"/>
      <c r="Z17" s="441"/>
      <c r="AA17" s="441"/>
      <c r="AB17" s="441"/>
      <c r="AC17" s="441"/>
      <c r="AD17" s="441"/>
    </row>
    <row r="18" spans="1:30" ht="15.6" x14ac:dyDescent="0.3">
      <c r="A18" s="538"/>
      <c r="B18" s="294" t="s">
        <v>72</v>
      </c>
      <c r="C18" s="308">
        <v>0</v>
      </c>
      <c r="H18" s="126"/>
      <c r="V18" s="301" t="str">
        <f t="shared" ref="V18:AD18" si="14">L164</f>
        <v>Total amount of liabilities (2013) (M£)</v>
      </c>
      <c r="W18" s="388">
        <f t="shared" si="14"/>
        <v>156604906745.08276</v>
      </c>
      <c r="X18" s="388">
        <f t="shared" si="14"/>
        <v>63877593207.185295</v>
      </c>
      <c r="Y18" s="388">
        <f t="shared" si="14"/>
        <v>24280088229.537704</v>
      </c>
      <c r="Z18" s="388">
        <f t="shared" si="14"/>
        <v>8990032823.9104977</v>
      </c>
      <c r="AA18" s="388">
        <f t="shared" si="14"/>
        <v>249448141034.77576</v>
      </c>
      <c r="AB18" s="388">
        <f t="shared" si="14"/>
        <v>306888622110.68292</v>
      </c>
      <c r="AC18" s="388">
        <f t="shared" si="14"/>
        <v>3513796014221.0288</v>
      </c>
      <c r="AD18" s="388">
        <f t="shared" si="14"/>
        <v>4323885398372.2041</v>
      </c>
    </row>
    <row r="19" spans="1:30" ht="15.6" x14ac:dyDescent="0.3">
      <c r="A19" s="538"/>
      <c r="B19" s="294" t="s">
        <v>79</v>
      </c>
      <c r="C19" s="308">
        <v>0</v>
      </c>
      <c r="V19" s="301" t="str">
        <f t="shared" ref="V19:AD19" si="15">L167</f>
        <v>Average Total liabilities (2013) £</v>
      </c>
      <c r="W19" s="390">
        <f t="shared" si="15"/>
        <v>133551.96743777813</v>
      </c>
      <c r="X19" s="390">
        <f t="shared" si="15"/>
        <v>362128.13972723315</v>
      </c>
      <c r="Y19" s="390">
        <f t="shared" si="15"/>
        <v>2522868.6855296865</v>
      </c>
      <c r="Z19" s="390">
        <f t="shared" si="15"/>
        <v>11126278.247413982</v>
      </c>
      <c r="AA19" s="390">
        <f t="shared" si="15"/>
        <v>2032495.2418705758</v>
      </c>
      <c r="AB19" s="390">
        <f t="shared" si="15"/>
        <v>5099088.1799565163</v>
      </c>
      <c r="AC19" s="390">
        <f t="shared" si="15"/>
        <v>79768354.46585764</v>
      </c>
      <c r="AD19" s="390">
        <f t="shared" si="15"/>
        <v>2725585.6308991546</v>
      </c>
    </row>
    <row r="20" spans="1:30" ht="15.6" x14ac:dyDescent="0.3">
      <c r="A20" s="538"/>
      <c r="B20" s="294" t="s">
        <v>88</v>
      </c>
      <c r="C20" s="294" t="s">
        <v>89</v>
      </c>
      <c r="V20" s="301" t="str">
        <f t="shared" ref="V20:AD20" si="16">L166</f>
        <v>Average Total liabilities (2008) £</v>
      </c>
      <c r="W20" s="390">
        <f t="shared" si="16"/>
        <v>150391.11947164507</v>
      </c>
      <c r="X20" s="390">
        <f t="shared" si="16"/>
        <v>397583.01157581905</v>
      </c>
      <c r="Y20" s="390">
        <f t="shared" si="16"/>
        <v>2402968.2356944536</v>
      </c>
      <c r="Z20" s="390">
        <f t="shared" si="16"/>
        <v>8958328.95060548</v>
      </c>
      <c r="AA20" s="390">
        <f t="shared" si="16"/>
        <v>1918312.0483608285</v>
      </c>
      <c r="AB20" s="390">
        <f t="shared" si="16"/>
        <v>6431523.703129949</v>
      </c>
      <c r="AC20" s="390">
        <f t="shared" si="16"/>
        <v>79493080.743810222</v>
      </c>
      <c r="AD20" s="390">
        <f t="shared" si="16"/>
        <v>3505743.7355676237</v>
      </c>
    </row>
    <row r="21" spans="1:30" ht="15.6" x14ac:dyDescent="0.3">
      <c r="A21" s="538"/>
      <c r="V21" s="301" t="str">
        <f t="shared" ref="V21:AD21" si="17">L168</f>
        <v>% change in average Total liabilities (2008-2013)</v>
      </c>
      <c r="W21" s="391">
        <f t="shared" si="17"/>
        <v>-0.11196905836612121</v>
      </c>
      <c r="X21" s="391">
        <f t="shared" si="17"/>
        <v>-8.9176023160699502E-2</v>
      </c>
      <c r="Y21" s="391">
        <f t="shared" si="17"/>
        <v>4.9896810142636742E-2</v>
      </c>
      <c r="Z21" s="391">
        <f t="shared" si="17"/>
        <v>0.24200376083108371</v>
      </c>
      <c r="AA21" s="391">
        <f t="shared" si="17"/>
        <v>5.9522742197920954E-2</v>
      </c>
      <c r="AB21" s="391">
        <f t="shared" si="17"/>
        <v>-0.20717260554058023</v>
      </c>
      <c r="AC21" s="391">
        <f t="shared" si="17"/>
        <v>3.4628639306931467E-3</v>
      </c>
      <c r="AD21" s="391">
        <f t="shared" si="17"/>
        <v>-0.22253711723231584</v>
      </c>
    </row>
    <row r="22" spans="1:30" ht="15.6" x14ac:dyDescent="0.3">
      <c r="A22" s="538"/>
      <c r="C22" s="88" t="s">
        <v>182</v>
      </c>
      <c r="V22" s="442"/>
      <c r="W22" s="441"/>
      <c r="X22" s="441"/>
      <c r="Y22" s="441"/>
      <c r="Z22" s="441"/>
      <c r="AA22" s="441"/>
      <c r="AB22" s="441"/>
      <c r="AC22" s="441"/>
      <c r="AD22" s="441"/>
    </row>
    <row r="23" spans="1:30" ht="15.6" x14ac:dyDescent="0.3">
      <c r="A23" s="538"/>
      <c r="B23" s="88" t="s">
        <v>101</v>
      </c>
      <c r="C23" s="88" t="s">
        <v>276</v>
      </c>
      <c r="D23" s="88" t="s">
        <v>185</v>
      </c>
      <c r="E23" s="88" t="s">
        <v>186</v>
      </c>
      <c r="F23" s="88" t="s">
        <v>187</v>
      </c>
      <c r="G23" s="88" t="s">
        <v>143</v>
      </c>
      <c r="H23" s="88" t="s">
        <v>153</v>
      </c>
      <c r="I23" s="88" t="s">
        <v>161</v>
      </c>
      <c r="J23" s="88" t="s">
        <v>136</v>
      </c>
      <c r="L23" s="436" t="str">
        <f>B50</f>
        <v>Sum of Z4_CASH_N0</v>
      </c>
      <c r="V23" s="299" t="str">
        <f t="shared" ref="V23:AD23" si="18">L233</f>
        <v>Total amount of Cash minus liabilities (2013) (M£)</v>
      </c>
      <c r="W23" s="393">
        <f t="shared" si="18"/>
        <v>-122104208908.93399</v>
      </c>
      <c r="X23" s="393">
        <f t="shared" si="18"/>
        <v>-44512562144.992859</v>
      </c>
      <c r="Y23" s="393">
        <f t="shared" si="18"/>
        <v>-19624355487.167023</v>
      </c>
      <c r="Z23" s="393">
        <f t="shared" si="18"/>
        <v>-7567822628.144002</v>
      </c>
      <c r="AA23" s="393">
        <f t="shared" si="18"/>
        <v>-221263095973.09949</v>
      </c>
      <c r="AB23" s="393">
        <f t="shared" si="18"/>
        <v>-285686167991.17145</v>
      </c>
      <c r="AC23" s="393">
        <f t="shared" si="18"/>
        <v>-3395254294670.6514</v>
      </c>
      <c r="AD23" s="393">
        <f t="shared" si="18"/>
        <v>-4096012507804.1602</v>
      </c>
    </row>
    <row r="24" spans="1:30" ht="15.6" x14ac:dyDescent="0.3">
      <c r="A24" s="538"/>
      <c r="B24" s="88" t="s">
        <v>167</v>
      </c>
      <c r="C24" s="91">
        <v>1098832</v>
      </c>
      <c r="D24" s="91">
        <v>171811</v>
      </c>
      <c r="E24" s="91">
        <v>10484</v>
      </c>
      <c r="F24" s="91">
        <v>1052</v>
      </c>
      <c r="G24" s="91">
        <v>113727</v>
      </c>
      <c r="H24" s="91">
        <v>56858</v>
      </c>
      <c r="I24" s="91">
        <v>44045</v>
      </c>
      <c r="J24" s="91">
        <v>1496809</v>
      </c>
      <c r="L24" s="88" t="s">
        <v>726</v>
      </c>
      <c r="M24" s="436">
        <f t="shared" ref="M24:T24" si="19">C50</f>
        <v>34500697836.149567</v>
      </c>
      <c r="N24" s="436">
        <f t="shared" si="19"/>
        <v>19365031062.192783</v>
      </c>
      <c r="O24" s="436">
        <f t="shared" si="19"/>
        <v>4655732742.3707018</v>
      </c>
      <c r="P24" s="436">
        <f t="shared" si="19"/>
        <v>1422210195.7665</v>
      </c>
      <c r="Q24" s="436">
        <f t="shared" si="19"/>
        <v>28185045061.675659</v>
      </c>
      <c r="R24" s="436">
        <f t="shared" si="19"/>
        <v>21202454119.51107</v>
      </c>
      <c r="S24" s="436">
        <f t="shared" si="19"/>
        <v>118541719550.3746</v>
      </c>
      <c r="T24" s="436">
        <f t="shared" si="19"/>
        <v>227872890568.04089</v>
      </c>
      <c r="V24" s="299" t="str">
        <f t="shared" ref="V24:AD24" si="20">L236</f>
        <v>Average Total Cash minus liabilities (2013) £</v>
      </c>
      <c r="W24" s="385">
        <f t="shared" si="20"/>
        <v>-104129.92588262974</v>
      </c>
      <c r="X24" s="385">
        <f t="shared" si="20"/>
        <v>-252345.94033273539</v>
      </c>
      <c r="Y24" s="385">
        <f t="shared" si="20"/>
        <v>-2039105.931750522</v>
      </c>
      <c r="Z24" s="385">
        <f t="shared" si="20"/>
        <v>-9366117.1140396055</v>
      </c>
      <c r="AA24" s="385">
        <f t="shared" si="20"/>
        <v>-1802844.4224973477</v>
      </c>
      <c r="AB24" s="385">
        <f t="shared" si="20"/>
        <v>-4746800.1660076668</v>
      </c>
      <c r="AC24" s="385">
        <f t="shared" si="20"/>
        <v>-77077282.512387097</v>
      </c>
      <c r="AD24" s="385">
        <f t="shared" si="20"/>
        <v>-2581944.6647353577</v>
      </c>
    </row>
    <row r="25" spans="1:30" ht="15.6" x14ac:dyDescent="0.3">
      <c r="A25" s="538"/>
      <c r="B25" s="88" t="s">
        <v>111</v>
      </c>
      <c r="C25" s="438">
        <v>33189860689.805271</v>
      </c>
      <c r="D25" s="438">
        <v>19392605158.996204</v>
      </c>
      <c r="E25" s="438">
        <v>6585529998.2990074</v>
      </c>
      <c r="F25" s="438">
        <v>1823624368.9919009</v>
      </c>
      <c r="G25" s="438">
        <v>22730674994.011868</v>
      </c>
      <c r="H25" s="438">
        <v>18662199334.924759</v>
      </c>
      <c r="I25" s="438">
        <v>107715965237.73207</v>
      </c>
      <c r="J25" s="438">
        <v>210100459782.76108</v>
      </c>
      <c r="L25" s="320" t="s">
        <v>552</v>
      </c>
      <c r="M25" s="304">
        <f t="shared" ref="M25:T25" si="21">C25/C24</f>
        <v>30204.672497529442</v>
      </c>
      <c r="N25" s="304">
        <f t="shared" si="21"/>
        <v>112871.73207184758</v>
      </c>
      <c r="O25" s="304">
        <f t="shared" si="21"/>
        <v>628150.51490833727</v>
      </c>
      <c r="P25" s="304">
        <f t="shared" si="21"/>
        <v>1733483.2404865979</v>
      </c>
      <c r="Q25" s="304">
        <f t="shared" si="21"/>
        <v>199870.52321798576</v>
      </c>
      <c r="R25" s="304">
        <f t="shared" si="21"/>
        <v>328224.68843302189</v>
      </c>
      <c r="S25" s="304">
        <f t="shared" si="21"/>
        <v>2445588.9485238297</v>
      </c>
      <c r="T25" s="304">
        <f t="shared" si="21"/>
        <v>140365.57756050443</v>
      </c>
      <c r="V25" s="299" t="str">
        <f t="shared" ref="V25:AD25" si="22">L235</f>
        <v>Average Total Cash minus liabilities (2008) £</v>
      </c>
      <c r="W25" s="385">
        <f t="shared" si="22"/>
        <v>-119767.20800317488</v>
      </c>
      <c r="X25" s="385">
        <f t="shared" si="22"/>
        <v>-291392.97819058818</v>
      </c>
      <c r="Y25" s="385">
        <f t="shared" si="22"/>
        <v>-2003375.0433692543</v>
      </c>
      <c r="Z25" s="385">
        <f t="shared" si="22"/>
        <v>-8000840.0391194448</v>
      </c>
      <c r="AA25" s="385">
        <f t="shared" si="22"/>
        <v>-1692638.0268990579</v>
      </c>
      <c r="AB25" s="385">
        <f t="shared" si="22"/>
        <v>-6100302.1842179531</v>
      </c>
      <c r="AC25" s="385">
        <f t="shared" si="22"/>
        <v>-77140420.903091416</v>
      </c>
      <c r="AD25" s="385">
        <f t="shared" si="22"/>
        <v>-3347018.748413715</v>
      </c>
    </row>
    <row r="26" spans="1:30" ht="15.6" x14ac:dyDescent="0.3">
      <c r="A26" s="538"/>
      <c r="B26" s="88" t="s">
        <v>110</v>
      </c>
      <c r="C26" s="438">
        <v>1097582</v>
      </c>
      <c r="D26" s="438">
        <v>171680</v>
      </c>
      <c r="E26" s="438">
        <v>10475</v>
      </c>
      <c r="F26" s="438">
        <v>1052</v>
      </c>
      <c r="G26" s="438">
        <v>113668</v>
      </c>
      <c r="H26" s="438">
        <v>56823</v>
      </c>
      <c r="I26" s="438">
        <v>44009</v>
      </c>
      <c r="J26" s="438">
        <v>1495289</v>
      </c>
      <c r="L26" s="88" t="s">
        <v>718</v>
      </c>
      <c r="M26" s="91">
        <f t="shared" ref="M26:T26" si="23">C38/C37</f>
        <v>30623.911468467792</v>
      </c>
      <c r="N26" s="91">
        <f t="shared" si="23"/>
        <v>106190.03338522636</v>
      </c>
      <c r="O26" s="91">
        <f t="shared" si="23"/>
        <v>399593.19232520257</v>
      </c>
      <c r="P26" s="91">
        <f t="shared" si="23"/>
        <v>957488.91148603358</v>
      </c>
      <c r="Q26" s="91">
        <f t="shared" si="23"/>
        <v>225674.02146178682</v>
      </c>
      <c r="R26" s="91">
        <f t="shared" si="23"/>
        <v>331221.51891193417</v>
      </c>
      <c r="S26" s="91">
        <f t="shared" si="23"/>
        <v>2352659.8407183927</v>
      </c>
      <c r="T26" s="91">
        <f t="shared" si="23"/>
        <v>158724.98715389008</v>
      </c>
      <c r="V26" s="299" t="str">
        <f t="shared" ref="V26:AD26" si="24">L237</f>
        <v>% change in average Total Cash minus liabilities (2008-2013)</v>
      </c>
      <c r="W26" s="394">
        <f t="shared" si="24"/>
        <v>0.13056396973143608</v>
      </c>
      <c r="X26" s="394">
        <f t="shared" si="24"/>
        <v>0.13400129989513243</v>
      </c>
      <c r="Y26" s="394">
        <f t="shared" si="24"/>
        <v>-1.7835346656398316E-2</v>
      </c>
      <c r="Z26" s="394">
        <f t="shared" si="24"/>
        <v>-0.17064171615039814</v>
      </c>
      <c r="AA26" s="394">
        <f t="shared" si="24"/>
        <v>-6.5109251858289988E-2</v>
      </c>
      <c r="AB26" s="394">
        <f t="shared" si="24"/>
        <v>0.22187458544462296</v>
      </c>
      <c r="AC26" s="394">
        <f t="shared" si="24"/>
        <v>8.1848646876891225E-4</v>
      </c>
      <c r="AD26" s="394">
        <f t="shared" si="24"/>
        <v>0.22858374606982892</v>
      </c>
    </row>
    <row r="27" spans="1:30" ht="15.6" x14ac:dyDescent="0.3">
      <c r="A27" s="538"/>
      <c r="L27" s="88" t="s">
        <v>709</v>
      </c>
      <c r="M27" s="91">
        <f t="shared" ref="M27:T27" si="25">(C50/C49)</f>
        <v>29422.041555149066</v>
      </c>
      <c r="N27" s="91">
        <f t="shared" si="25"/>
        <v>109782.19939449975</v>
      </c>
      <c r="O27" s="91">
        <f t="shared" si="25"/>
        <v>483762.75377916684</v>
      </c>
      <c r="P27" s="91">
        <f t="shared" si="25"/>
        <v>1760161.1333743811</v>
      </c>
      <c r="Q27" s="91">
        <f t="shared" si="25"/>
        <v>229650.819373223</v>
      </c>
      <c r="R27" s="91">
        <f t="shared" si="25"/>
        <v>352288.01394884224</v>
      </c>
      <c r="S27" s="91">
        <f t="shared" si="25"/>
        <v>2691071.9534704792</v>
      </c>
      <c r="T27" s="91">
        <f t="shared" si="25"/>
        <v>143640.96616379468</v>
      </c>
      <c r="V27" s="442"/>
      <c r="W27" s="441"/>
      <c r="X27" s="441"/>
      <c r="Y27" s="441"/>
      <c r="Z27" s="441"/>
      <c r="AA27" s="441"/>
      <c r="AB27" s="441"/>
      <c r="AC27" s="441"/>
      <c r="AD27" s="441"/>
    </row>
    <row r="28" spans="1:30" ht="15.6" x14ac:dyDescent="0.3">
      <c r="A28" s="538"/>
      <c r="L28" s="88" t="s">
        <v>555</v>
      </c>
      <c r="M28" s="369">
        <f t="shared" ref="M28:T28" si="26">(M27-M26)/M26</f>
        <v>-3.9246126823356403E-2</v>
      </c>
      <c r="N28" s="369">
        <f t="shared" si="26"/>
        <v>3.3827713343323546E-2</v>
      </c>
      <c r="O28" s="369">
        <f t="shared" si="26"/>
        <v>0.21063812665122736</v>
      </c>
      <c r="P28" s="369">
        <f t="shared" si="26"/>
        <v>0.83830967884796825</v>
      </c>
      <c r="Q28" s="369">
        <f t="shared" si="26"/>
        <v>1.762186841744905E-2</v>
      </c>
      <c r="R28" s="369">
        <f t="shared" si="26"/>
        <v>6.3602434727404525E-2</v>
      </c>
      <c r="S28" s="369">
        <f t="shared" si="26"/>
        <v>0.14384234681744351</v>
      </c>
      <c r="T28" s="369">
        <f t="shared" si="26"/>
        <v>-9.5032428482547893E-2</v>
      </c>
      <c r="V28" s="301" t="str">
        <f t="shared" ref="V28:AD28" si="27">L301</f>
        <v>Total amount of Dividend paid (2013) (M£)</v>
      </c>
      <c r="W28" s="388">
        <f t="shared" si="27"/>
        <v>1043555788.2618005</v>
      </c>
      <c r="X28" s="388">
        <f t="shared" si="27"/>
        <v>634762761.53339994</v>
      </c>
      <c r="Y28" s="388">
        <f t="shared" si="27"/>
        <v>393655290.84429991</v>
      </c>
      <c r="Z28" s="388">
        <f t="shared" si="27"/>
        <v>111895647.01850002</v>
      </c>
      <c r="AA28" s="388">
        <f t="shared" si="27"/>
        <v>5328956070.5006008</v>
      </c>
      <c r="AB28" s="388">
        <f t="shared" si="27"/>
        <v>29452497318.087002</v>
      </c>
      <c r="AC28" s="388">
        <f t="shared" si="27"/>
        <v>521493556390.9873</v>
      </c>
      <c r="AD28" s="388">
        <f t="shared" si="27"/>
        <v>558458879267.23291</v>
      </c>
    </row>
    <row r="29" spans="1:30" ht="15.6" x14ac:dyDescent="0.3">
      <c r="A29" s="538"/>
      <c r="B29" s="294" t="s">
        <v>70</v>
      </c>
      <c r="C29" s="126">
        <v>1</v>
      </c>
      <c r="H29" s="126"/>
      <c r="M29" s="369"/>
      <c r="N29" s="369"/>
      <c r="O29" s="369"/>
      <c r="P29" s="369"/>
      <c r="Q29" s="369"/>
      <c r="R29" s="369"/>
      <c r="S29" s="369"/>
      <c r="T29" s="369"/>
      <c r="V29" s="301" t="str">
        <f t="shared" ref="V29:AD29" si="28">L304</f>
        <v>Average Total Dividend paid (2013) £</v>
      </c>
      <c r="W29" s="390">
        <f t="shared" si="28"/>
        <v>889.93973145621703</v>
      </c>
      <c r="X29" s="390">
        <f t="shared" si="28"/>
        <v>3598.5303525235972</v>
      </c>
      <c r="Y29" s="390">
        <f t="shared" si="28"/>
        <v>40903.500711169982</v>
      </c>
      <c r="Z29" s="390">
        <f t="shared" si="28"/>
        <v>138484.71165655943</v>
      </c>
      <c r="AA29" s="390">
        <f t="shared" si="28"/>
        <v>43420.158644997973</v>
      </c>
      <c r="AB29" s="390">
        <f t="shared" si="28"/>
        <v>489366.07656537346</v>
      </c>
      <c r="AC29" s="390">
        <f t="shared" si="28"/>
        <v>11838673.243836261</v>
      </c>
      <c r="AD29" s="390">
        <f t="shared" si="28"/>
        <v>352027.7150157229</v>
      </c>
    </row>
    <row r="30" spans="1:30" ht="15.6" x14ac:dyDescent="0.3">
      <c r="A30" s="538"/>
      <c r="B30" s="294" t="s">
        <v>71</v>
      </c>
      <c r="C30" s="88" t="s">
        <v>69</v>
      </c>
      <c r="H30" s="126"/>
      <c r="V30" s="301" t="str">
        <f t="shared" ref="V30:AD30" si="29">L303</f>
        <v>Average Total Dividend paid (2008) £</v>
      </c>
      <c r="W30" s="390">
        <f t="shared" si="29"/>
        <v>3603.1318714839845</v>
      </c>
      <c r="X30" s="390">
        <f t="shared" si="29"/>
        <v>5920.5365016106252</v>
      </c>
      <c r="Y30" s="390">
        <f t="shared" si="29"/>
        <v>43454.672203635899</v>
      </c>
      <c r="Z30" s="390">
        <f t="shared" si="29"/>
        <v>114255.3689003352</v>
      </c>
      <c r="AA30" s="390">
        <f t="shared" si="29"/>
        <v>51577.861051391417</v>
      </c>
      <c r="AB30" s="390">
        <f t="shared" si="29"/>
        <v>265158.09585950593</v>
      </c>
      <c r="AC30" s="390">
        <f t="shared" si="29"/>
        <v>5164518.8070688704</v>
      </c>
      <c r="AD30" s="390">
        <f t="shared" si="29"/>
        <v>206021.07942804156</v>
      </c>
    </row>
    <row r="31" spans="1:30" ht="15.6" x14ac:dyDescent="0.3">
      <c r="A31" s="538"/>
      <c r="B31" s="294" t="s">
        <v>72</v>
      </c>
      <c r="C31" s="126">
        <v>0</v>
      </c>
      <c r="H31" s="126"/>
      <c r="V31" s="301" t="str">
        <f t="shared" ref="V31:AD31" si="30">L305</f>
        <v>% change in average Total Dividend paid (2008-2013)</v>
      </c>
      <c r="W31" s="391">
        <f t="shared" si="30"/>
        <v>-0.75300939205156348</v>
      </c>
      <c r="X31" s="391">
        <f t="shared" si="30"/>
        <v>-0.39219522562783771</v>
      </c>
      <c r="Y31" s="391">
        <f t="shared" si="30"/>
        <v>-5.8708796156848195E-2</v>
      </c>
      <c r="Z31" s="391">
        <f t="shared" si="30"/>
        <v>0.21206305654974911</v>
      </c>
      <c r="AA31" s="391">
        <f t="shared" si="30"/>
        <v>-0.15816286755794759</v>
      </c>
      <c r="AB31" s="391">
        <f t="shared" si="30"/>
        <v>0.84556339861734475</v>
      </c>
      <c r="AC31" s="391">
        <f t="shared" si="30"/>
        <v>1.292309058422292</v>
      </c>
      <c r="AD31" s="391">
        <f t="shared" si="30"/>
        <v>0.70869755654628597</v>
      </c>
    </row>
    <row r="32" spans="1:30" x14ac:dyDescent="0.3">
      <c r="A32" s="538"/>
      <c r="B32" s="294" t="s">
        <v>79</v>
      </c>
      <c r="C32" s="126">
        <v>0</v>
      </c>
      <c r="W32" s="441"/>
      <c r="X32" s="441"/>
      <c r="Y32" s="441"/>
      <c r="Z32" s="441"/>
      <c r="AA32" s="441"/>
      <c r="AB32" s="441"/>
      <c r="AC32" s="441"/>
      <c r="AD32" s="441"/>
    </row>
    <row r="33" spans="1:30" x14ac:dyDescent="0.3">
      <c r="A33" s="538"/>
      <c r="B33" s="294" t="s">
        <v>88</v>
      </c>
      <c r="C33" s="88" t="s">
        <v>181</v>
      </c>
    </row>
    <row r="34" spans="1:30" x14ac:dyDescent="0.3">
      <c r="A34" s="538"/>
      <c r="W34" s="88"/>
      <c r="X34" s="88"/>
      <c r="Y34" s="88"/>
      <c r="Z34" s="88"/>
      <c r="AA34" s="88"/>
      <c r="AB34" s="88"/>
      <c r="AC34" s="88"/>
      <c r="AD34" s="88"/>
    </row>
    <row r="35" spans="1:30" x14ac:dyDescent="0.3">
      <c r="A35" s="538"/>
      <c r="C35" s="88" t="s">
        <v>182</v>
      </c>
      <c r="W35" s="88"/>
      <c r="X35" s="88"/>
      <c r="Y35" s="88"/>
      <c r="Z35" s="88"/>
      <c r="AA35" s="88"/>
      <c r="AB35" s="88"/>
      <c r="AC35" s="88"/>
      <c r="AD35" s="88"/>
    </row>
    <row r="36" spans="1:30" x14ac:dyDescent="0.3">
      <c r="A36" s="538"/>
      <c r="B36" s="88" t="s">
        <v>101</v>
      </c>
      <c r="C36" s="88" t="s">
        <v>276</v>
      </c>
      <c r="D36" s="88" t="s">
        <v>185</v>
      </c>
      <c r="E36" s="88" t="s">
        <v>186</v>
      </c>
      <c r="F36" s="88" t="s">
        <v>187</v>
      </c>
      <c r="G36" s="88" t="s">
        <v>143</v>
      </c>
      <c r="H36" s="88" t="s">
        <v>153</v>
      </c>
      <c r="I36" s="88" t="s">
        <v>161</v>
      </c>
      <c r="J36" s="88" t="s">
        <v>136</v>
      </c>
      <c r="V36" s="88" t="s">
        <v>725</v>
      </c>
      <c r="W36" s="91"/>
      <c r="X36" s="91"/>
      <c r="Y36" s="91"/>
      <c r="Z36" s="91"/>
      <c r="AA36" s="91"/>
      <c r="AB36" s="88"/>
      <c r="AC36" s="88"/>
      <c r="AD36" s="88"/>
    </row>
    <row r="37" spans="1:30" ht="31.2" x14ac:dyDescent="0.3">
      <c r="A37" s="538"/>
      <c r="B37" s="88" t="s">
        <v>167</v>
      </c>
      <c r="C37" s="91">
        <v>961639</v>
      </c>
      <c r="D37" s="91">
        <v>186760</v>
      </c>
      <c r="E37" s="91">
        <v>10864</v>
      </c>
      <c r="F37" s="91">
        <v>895</v>
      </c>
      <c r="G37" s="91">
        <v>120633</v>
      </c>
      <c r="H37" s="91">
        <v>67437</v>
      </c>
      <c r="I37" s="91">
        <v>50119</v>
      </c>
      <c r="J37" s="91">
        <v>1398347</v>
      </c>
      <c r="V37" s="430" t="s">
        <v>390</v>
      </c>
      <c r="W37" s="383" t="s">
        <v>546</v>
      </c>
      <c r="X37" s="383" t="s">
        <v>547</v>
      </c>
      <c r="Y37" s="383" t="s">
        <v>548</v>
      </c>
      <c r="Z37" s="383" t="s">
        <v>549</v>
      </c>
      <c r="AA37" s="383" t="s">
        <v>550</v>
      </c>
      <c r="AB37" s="383" t="s">
        <v>209</v>
      </c>
      <c r="AC37" s="383" t="s">
        <v>210</v>
      </c>
      <c r="AD37" s="383" t="s">
        <v>168</v>
      </c>
    </row>
    <row r="38" spans="1:30" ht="15.6" x14ac:dyDescent="0.3">
      <c r="A38" s="538"/>
      <c r="B38" s="88" t="s">
        <v>111</v>
      </c>
      <c r="C38" s="91">
        <v>29449147600.6259</v>
      </c>
      <c r="D38" s="91">
        <v>19832050635.024876</v>
      </c>
      <c r="E38" s="91">
        <v>4341180441.4210005</v>
      </c>
      <c r="F38" s="91">
        <v>856952575.78000009</v>
      </c>
      <c r="G38" s="91">
        <v>27223734230.999729</v>
      </c>
      <c r="H38" s="91">
        <v>22336585570.864105</v>
      </c>
      <c r="I38" s="91">
        <v>117912958556.96512</v>
      </c>
      <c r="J38" s="91">
        <v>221952609611.68073</v>
      </c>
      <c r="V38" s="299" t="s">
        <v>718</v>
      </c>
      <c r="W38" s="385">
        <v>30623.911468467792</v>
      </c>
      <c r="X38" s="385">
        <v>106190.03338522636</v>
      </c>
      <c r="Y38" s="385">
        <v>399593.19232520257</v>
      </c>
      <c r="Z38" s="385">
        <v>957488.91148603358</v>
      </c>
      <c r="AA38" s="385">
        <v>225674.02146178682</v>
      </c>
      <c r="AB38" s="385">
        <v>331221.51891193417</v>
      </c>
      <c r="AC38" s="385">
        <v>2352659.8407183927</v>
      </c>
      <c r="AD38" s="385">
        <v>158724.98715389008</v>
      </c>
    </row>
    <row r="39" spans="1:30" ht="15.6" x14ac:dyDescent="0.3">
      <c r="A39" s="538"/>
      <c r="B39" s="88" t="s">
        <v>557</v>
      </c>
      <c r="C39" s="91">
        <v>757035</v>
      </c>
      <c r="D39" s="91">
        <v>166597</v>
      </c>
      <c r="E39" s="91">
        <v>9968</v>
      </c>
      <c r="F39" s="91">
        <v>813</v>
      </c>
      <c r="G39" s="91">
        <v>96231</v>
      </c>
      <c r="H39" s="91">
        <v>40906</v>
      </c>
      <c r="I39" s="91">
        <v>26623</v>
      </c>
      <c r="J39" s="91">
        <v>1098173</v>
      </c>
      <c r="V39" s="301" t="s">
        <v>552</v>
      </c>
      <c r="W39" s="390">
        <v>30204.672497529442</v>
      </c>
      <c r="X39" s="390">
        <v>112871.73207184758</v>
      </c>
      <c r="Y39" s="390">
        <v>628150.51490833727</v>
      </c>
      <c r="Z39" s="390">
        <v>1733483.2404865979</v>
      </c>
      <c r="AA39" s="390">
        <v>199870.52321798576</v>
      </c>
      <c r="AB39" s="390">
        <v>328224.68843302189</v>
      </c>
      <c r="AC39" s="390">
        <v>2445588.9485238297</v>
      </c>
      <c r="AD39" s="390">
        <v>140365.57756050443</v>
      </c>
    </row>
    <row r="40" spans="1:30" ht="15.6" x14ac:dyDescent="0.3">
      <c r="A40" s="538"/>
      <c r="V40" s="299" t="s">
        <v>709</v>
      </c>
      <c r="W40" s="385">
        <v>29422.041555149066</v>
      </c>
      <c r="X40" s="385">
        <v>109782.19939449975</v>
      </c>
      <c r="Y40" s="385">
        <v>483762.75377916684</v>
      </c>
      <c r="Z40" s="385">
        <v>1760161.1333743811</v>
      </c>
      <c r="AA40" s="385">
        <v>229650.819373223</v>
      </c>
      <c r="AB40" s="385">
        <v>352288.01394884224</v>
      </c>
      <c r="AC40" s="385">
        <v>2691071.9534704792</v>
      </c>
      <c r="AD40" s="385">
        <v>143640.96616379468</v>
      </c>
    </row>
    <row r="41" spans="1:30" x14ac:dyDescent="0.3">
      <c r="A41" s="538"/>
      <c r="B41" s="294" t="s">
        <v>70</v>
      </c>
      <c r="C41" s="126">
        <v>1</v>
      </c>
      <c r="H41" s="126"/>
      <c r="W41" s="434"/>
      <c r="X41" s="434"/>
      <c r="Y41" s="434"/>
      <c r="Z41" s="434"/>
      <c r="AA41" s="434"/>
      <c r="AB41" s="434"/>
      <c r="AC41" s="434"/>
      <c r="AD41" s="434"/>
    </row>
    <row r="42" spans="1:30" x14ac:dyDescent="0.3">
      <c r="A42" s="538"/>
      <c r="B42" s="294" t="s">
        <v>71</v>
      </c>
      <c r="C42" s="88" t="s">
        <v>69</v>
      </c>
      <c r="H42" s="126"/>
      <c r="W42" s="88"/>
      <c r="X42" s="88"/>
      <c r="Y42" s="88"/>
      <c r="Z42" s="88"/>
      <c r="AA42" s="88"/>
      <c r="AB42" s="88"/>
      <c r="AC42" s="88"/>
      <c r="AD42" s="88"/>
    </row>
    <row r="43" spans="1:30" x14ac:dyDescent="0.3">
      <c r="A43" s="538"/>
      <c r="B43" s="294" t="s">
        <v>72</v>
      </c>
      <c r="C43" s="126">
        <v>0</v>
      </c>
      <c r="H43" s="126"/>
      <c r="W43" s="88"/>
      <c r="X43" s="88"/>
      <c r="Y43" s="88"/>
      <c r="Z43" s="88"/>
      <c r="AA43" s="88"/>
      <c r="AB43" s="88"/>
      <c r="AC43" s="88"/>
      <c r="AD43" s="88"/>
    </row>
    <row r="44" spans="1:30" x14ac:dyDescent="0.3">
      <c r="A44" s="538"/>
      <c r="B44" s="294" t="s">
        <v>79</v>
      </c>
      <c r="C44" s="126">
        <v>0</v>
      </c>
      <c r="V44" s="88" t="s">
        <v>724</v>
      </c>
      <c r="W44" s="88"/>
      <c r="X44" s="88"/>
      <c r="Y44" s="88"/>
      <c r="Z44" s="88"/>
      <c r="AA44" s="88"/>
      <c r="AB44" s="88"/>
      <c r="AC44" s="88"/>
      <c r="AD44" s="88"/>
    </row>
    <row r="45" spans="1:30" ht="31.2" x14ac:dyDescent="0.3">
      <c r="A45" s="538"/>
      <c r="B45" s="294" t="s">
        <v>88</v>
      </c>
      <c r="C45" s="88" t="s">
        <v>228</v>
      </c>
      <c r="V45" s="430" t="s">
        <v>390</v>
      </c>
      <c r="W45" s="383" t="s">
        <v>546</v>
      </c>
      <c r="X45" s="383" t="s">
        <v>547</v>
      </c>
      <c r="Y45" s="383" t="s">
        <v>548</v>
      </c>
      <c r="Z45" s="383" t="s">
        <v>549</v>
      </c>
      <c r="AA45" s="383" t="s">
        <v>550</v>
      </c>
      <c r="AB45" s="383" t="s">
        <v>209</v>
      </c>
      <c r="AC45" s="383" t="s">
        <v>210</v>
      </c>
      <c r="AD45" s="383" t="s">
        <v>168</v>
      </c>
    </row>
    <row r="46" spans="1:30" ht="15.6" x14ac:dyDescent="0.3">
      <c r="A46" s="538"/>
      <c r="V46" s="299" t="s">
        <v>718</v>
      </c>
      <c r="W46" s="439">
        <v>29449147600.6259</v>
      </c>
      <c r="X46" s="439">
        <v>19832050635.024876</v>
      </c>
      <c r="Y46" s="439">
        <v>4341180441.4210005</v>
      </c>
      <c r="Z46" s="439">
        <v>856952575.78000009</v>
      </c>
      <c r="AA46" s="439">
        <v>27223734230.999729</v>
      </c>
      <c r="AB46" s="439">
        <v>22336585570.864105</v>
      </c>
      <c r="AC46" s="439">
        <v>117912958556.96512</v>
      </c>
      <c r="AD46" s="439">
        <v>221952609611.68073</v>
      </c>
    </row>
    <row r="47" spans="1:30" ht="15.6" x14ac:dyDescent="0.3">
      <c r="A47" s="538"/>
      <c r="C47" s="88" t="s">
        <v>182</v>
      </c>
      <c r="V47" s="301" t="s">
        <v>552</v>
      </c>
      <c r="W47" s="440">
        <v>33189860689.805271</v>
      </c>
      <c r="X47" s="440">
        <v>19392605158.996204</v>
      </c>
      <c r="Y47" s="440">
        <v>6585529998.2990074</v>
      </c>
      <c r="Z47" s="440">
        <v>1823624368.9919009</v>
      </c>
      <c r="AA47" s="440">
        <v>22730674994.011868</v>
      </c>
      <c r="AB47" s="440">
        <v>18662199334.924759</v>
      </c>
      <c r="AC47" s="440">
        <v>107715965237.73207</v>
      </c>
      <c r="AD47" s="440">
        <v>210100459782.76108</v>
      </c>
    </row>
    <row r="48" spans="1:30" ht="15.6" x14ac:dyDescent="0.3">
      <c r="A48" s="538"/>
      <c r="B48" s="88" t="s">
        <v>101</v>
      </c>
      <c r="C48" s="88" t="s">
        <v>276</v>
      </c>
      <c r="D48" s="88" t="s">
        <v>185</v>
      </c>
      <c r="E48" s="88" t="s">
        <v>186</v>
      </c>
      <c r="F48" s="88" t="s">
        <v>187</v>
      </c>
      <c r="G48" s="88" t="s">
        <v>143</v>
      </c>
      <c r="H48" s="88" t="s">
        <v>153</v>
      </c>
      <c r="I48" s="88" t="s">
        <v>161</v>
      </c>
      <c r="J48" s="88" t="s">
        <v>136</v>
      </c>
      <c r="V48" s="299" t="s">
        <v>709</v>
      </c>
      <c r="W48" s="439">
        <v>34500697836.149567</v>
      </c>
      <c r="X48" s="439">
        <v>19365031062.192783</v>
      </c>
      <c r="Y48" s="439">
        <v>4655732742.3707018</v>
      </c>
      <c r="Z48" s="439">
        <v>1422210195.7665</v>
      </c>
      <c r="AA48" s="439">
        <v>28185045061.675659</v>
      </c>
      <c r="AB48" s="439">
        <v>21202454119.51107</v>
      </c>
      <c r="AC48" s="439">
        <v>118541719550.3746</v>
      </c>
      <c r="AD48" s="439">
        <v>227872890568.04089</v>
      </c>
    </row>
    <row r="49" spans="1:30" x14ac:dyDescent="0.3">
      <c r="A49" s="538"/>
      <c r="B49" s="88" t="s">
        <v>167</v>
      </c>
      <c r="C49" s="91">
        <v>1172614</v>
      </c>
      <c r="D49" s="91">
        <v>176395</v>
      </c>
      <c r="E49" s="91">
        <v>9624</v>
      </c>
      <c r="F49" s="91">
        <v>808</v>
      </c>
      <c r="G49" s="91">
        <v>122730</v>
      </c>
      <c r="H49" s="91">
        <v>60185</v>
      </c>
      <c r="I49" s="91">
        <v>44050</v>
      </c>
      <c r="J49" s="91">
        <v>1586406</v>
      </c>
      <c r="W49" s="88"/>
      <c r="X49" s="88"/>
      <c r="Y49" s="88"/>
      <c r="Z49" s="88"/>
      <c r="AA49" s="88"/>
      <c r="AB49" s="88"/>
      <c r="AC49" s="88"/>
      <c r="AD49" s="88"/>
    </row>
    <row r="50" spans="1:30" x14ac:dyDescent="0.3">
      <c r="A50" s="538"/>
      <c r="B50" s="88" t="s">
        <v>111</v>
      </c>
      <c r="C50" s="91">
        <v>34500697836.149567</v>
      </c>
      <c r="D50" s="91">
        <v>19365031062.192783</v>
      </c>
      <c r="E50" s="91">
        <v>4655732742.3707018</v>
      </c>
      <c r="F50" s="91">
        <v>1422210195.7665</v>
      </c>
      <c r="G50" s="91">
        <v>28185045061.675659</v>
      </c>
      <c r="H50" s="91">
        <v>21202454119.51107</v>
      </c>
      <c r="I50" s="91">
        <v>118541719550.3746</v>
      </c>
      <c r="J50" s="91">
        <v>227872890568.04089</v>
      </c>
      <c r="W50" s="88"/>
      <c r="X50" s="88"/>
      <c r="Y50" s="88"/>
      <c r="Z50" s="88"/>
      <c r="AA50" s="88"/>
      <c r="AB50" s="88"/>
      <c r="AC50" s="88"/>
      <c r="AD50" s="88"/>
    </row>
    <row r="51" spans="1:30" x14ac:dyDescent="0.3">
      <c r="A51" s="538"/>
      <c r="B51" s="88" t="s">
        <v>557</v>
      </c>
      <c r="C51" s="91">
        <v>1039088</v>
      </c>
      <c r="D51" s="91">
        <v>161447</v>
      </c>
      <c r="E51" s="91">
        <v>9061</v>
      </c>
      <c r="F51" s="91">
        <v>758</v>
      </c>
      <c r="G51" s="91">
        <v>98813</v>
      </c>
      <c r="H51" s="91">
        <v>41266</v>
      </c>
      <c r="I51" s="91">
        <v>24085</v>
      </c>
      <c r="J51" s="91">
        <v>1374518</v>
      </c>
      <c r="W51" s="88"/>
      <c r="X51" s="88"/>
      <c r="Y51" s="88"/>
      <c r="Z51" s="88"/>
      <c r="AA51" s="88"/>
      <c r="AB51" s="88"/>
      <c r="AC51" s="88"/>
      <c r="AD51" s="88"/>
    </row>
    <row r="52" spans="1:30" x14ac:dyDescent="0.3">
      <c r="V52" s="88" t="s">
        <v>723</v>
      </c>
      <c r="W52" s="88"/>
      <c r="X52" s="88"/>
      <c r="Y52" s="88"/>
      <c r="Z52" s="88"/>
      <c r="AA52" s="88"/>
      <c r="AB52" s="88"/>
      <c r="AC52" s="88"/>
      <c r="AD52" s="88"/>
    </row>
    <row r="53" spans="1:30" ht="31.2" x14ac:dyDescent="0.3">
      <c r="V53" s="430" t="s">
        <v>390</v>
      </c>
      <c r="W53" s="383" t="s">
        <v>546</v>
      </c>
      <c r="X53" s="383" t="s">
        <v>547</v>
      </c>
      <c r="Y53" s="383" t="s">
        <v>548</v>
      </c>
      <c r="Z53" s="383" t="s">
        <v>549</v>
      </c>
      <c r="AA53" s="383" t="s">
        <v>550</v>
      </c>
      <c r="AB53" s="383" t="s">
        <v>209</v>
      </c>
      <c r="AC53" s="383" t="s">
        <v>210</v>
      </c>
      <c r="AD53" s="383" t="s">
        <v>168</v>
      </c>
    </row>
    <row r="54" spans="1:30" ht="15.6" x14ac:dyDescent="0.3">
      <c r="V54" s="299" t="s">
        <v>643</v>
      </c>
      <c r="W54" s="385">
        <v>961639</v>
      </c>
      <c r="X54" s="385">
        <v>186760</v>
      </c>
      <c r="Y54" s="385">
        <v>10864</v>
      </c>
      <c r="Z54" s="385">
        <v>895</v>
      </c>
      <c r="AA54" s="385">
        <v>120633</v>
      </c>
      <c r="AB54" s="385">
        <v>67437</v>
      </c>
      <c r="AC54" s="385">
        <v>50119</v>
      </c>
      <c r="AD54" s="385">
        <v>1398347</v>
      </c>
    </row>
    <row r="55" spans="1:30" ht="15.6" x14ac:dyDescent="0.3">
      <c r="V55" s="301" t="s">
        <v>642</v>
      </c>
      <c r="W55" s="390">
        <v>1098832</v>
      </c>
      <c r="X55" s="390">
        <v>171812</v>
      </c>
      <c r="Y55" s="390">
        <v>10484</v>
      </c>
      <c r="Z55" s="390">
        <v>1052</v>
      </c>
      <c r="AA55" s="390">
        <v>113728</v>
      </c>
      <c r="AB55" s="390">
        <v>56863</v>
      </c>
      <c r="AC55" s="390">
        <v>44084</v>
      </c>
      <c r="AD55" s="390">
        <v>1496855</v>
      </c>
    </row>
    <row r="56" spans="1:30" ht="15.6" x14ac:dyDescent="0.3">
      <c r="V56" s="299" t="s">
        <v>644</v>
      </c>
      <c r="W56" s="385">
        <v>1172614</v>
      </c>
      <c r="X56" s="385">
        <v>176395</v>
      </c>
      <c r="Y56" s="385">
        <v>9624</v>
      </c>
      <c r="Z56" s="385">
        <v>808</v>
      </c>
      <c r="AA56" s="385">
        <v>122730</v>
      </c>
      <c r="AB56" s="385">
        <v>60185</v>
      </c>
      <c r="AC56" s="385">
        <v>44050</v>
      </c>
      <c r="AD56" s="385">
        <v>1586406</v>
      </c>
    </row>
    <row r="57" spans="1:30" x14ac:dyDescent="0.3">
      <c r="W57" s="88"/>
      <c r="X57" s="88"/>
      <c r="Y57" s="88"/>
      <c r="Z57" s="88"/>
      <c r="AA57" s="88"/>
      <c r="AB57" s="88"/>
      <c r="AC57" s="88"/>
      <c r="AD57" s="88"/>
    </row>
    <row r="71" spans="1:21" ht="15" customHeight="1" x14ac:dyDescent="0.3">
      <c r="A71" s="539" t="s">
        <v>558</v>
      </c>
      <c r="B71" s="294" t="s">
        <v>70</v>
      </c>
      <c r="C71" s="126">
        <v>1</v>
      </c>
    </row>
    <row r="72" spans="1:21" ht="15" customHeight="1" x14ac:dyDescent="0.3">
      <c r="A72" s="539"/>
      <c r="B72" s="294" t="s">
        <v>71</v>
      </c>
      <c r="C72" s="88" t="s">
        <v>69</v>
      </c>
      <c r="H72" s="126"/>
    </row>
    <row r="73" spans="1:21" ht="15" customHeight="1" x14ac:dyDescent="0.3">
      <c r="A73" s="539"/>
      <c r="B73" s="294" t="s">
        <v>72</v>
      </c>
      <c r="C73" s="88" t="s">
        <v>283</v>
      </c>
      <c r="H73" s="126"/>
    </row>
    <row r="74" spans="1:21" ht="15" customHeight="1" x14ac:dyDescent="0.3">
      <c r="A74" s="539"/>
      <c r="B74" s="88" t="s">
        <v>508</v>
      </c>
      <c r="C74" s="88" t="s">
        <v>283</v>
      </c>
      <c r="H74" s="126"/>
    </row>
    <row r="75" spans="1:21" ht="15" customHeight="1" x14ac:dyDescent="0.3">
      <c r="A75" s="539"/>
      <c r="B75" s="294" t="s">
        <v>79</v>
      </c>
      <c r="C75" s="126">
        <v>0</v>
      </c>
    </row>
    <row r="76" spans="1:21" ht="15" customHeight="1" x14ac:dyDescent="0.3">
      <c r="A76" s="539"/>
      <c r="B76" s="294" t="s">
        <v>88</v>
      </c>
      <c r="C76" s="88" t="s">
        <v>89</v>
      </c>
    </row>
    <row r="77" spans="1:21" ht="15" customHeight="1" x14ac:dyDescent="0.3">
      <c r="A77" s="539"/>
    </row>
    <row r="78" spans="1:21" ht="15" customHeight="1" x14ac:dyDescent="0.3">
      <c r="A78" s="539"/>
      <c r="C78" s="88" t="s">
        <v>182</v>
      </c>
    </row>
    <row r="79" spans="1:21" ht="15" customHeight="1" x14ac:dyDescent="0.3">
      <c r="A79" s="539"/>
      <c r="B79" s="88" t="s">
        <v>101</v>
      </c>
      <c r="C79" s="88" t="s">
        <v>276</v>
      </c>
      <c r="D79" s="88" t="s">
        <v>185</v>
      </c>
      <c r="E79" s="88" t="s">
        <v>186</v>
      </c>
      <c r="F79" s="88" t="s">
        <v>187</v>
      </c>
      <c r="G79" s="88" t="s">
        <v>143</v>
      </c>
      <c r="H79" s="88" t="s">
        <v>153</v>
      </c>
      <c r="I79" s="88" t="s">
        <v>161</v>
      </c>
      <c r="J79" s="88" t="s">
        <v>136</v>
      </c>
    </row>
    <row r="80" spans="1:21" ht="15" customHeight="1" x14ac:dyDescent="0.3">
      <c r="A80" s="539"/>
      <c r="B80" s="88" t="s">
        <v>167</v>
      </c>
      <c r="C80" s="91">
        <v>1098832</v>
      </c>
      <c r="D80" s="91">
        <v>171812</v>
      </c>
      <c r="E80" s="91">
        <v>10484</v>
      </c>
      <c r="F80" s="91">
        <v>1052</v>
      </c>
      <c r="G80" s="91">
        <v>113728</v>
      </c>
      <c r="H80" s="91">
        <v>56863</v>
      </c>
      <c r="I80" s="91">
        <v>44084</v>
      </c>
      <c r="J80" s="91">
        <v>1496855</v>
      </c>
      <c r="U80" s="91"/>
    </row>
    <row r="81" spans="1:23" ht="15" customHeight="1" x14ac:dyDescent="0.3">
      <c r="A81" s="539"/>
      <c r="B81" s="88" t="s">
        <v>476</v>
      </c>
      <c r="C81" s="91">
        <v>365323327.35444689</v>
      </c>
      <c r="D81" s="91">
        <v>583186189.82710743</v>
      </c>
      <c r="E81" s="91">
        <v>8570680381.6965132</v>
      </c>
      <c r="F81" s="91">
        <v>2115110225.8603997</v>
      </c>
      <c r="G81" s="91">
        <v>981654803.62972808</v>
      </c>
      <c r="H81" s="91">
        <v>-6666655771.3351784</v>
      </c>
      <c r="I81" s="91">
        <v>-30462265939.873188</v>
      </c>
      <c r="J81" s="91">
        <v>-24512966782.840172</v>
      </c>
      <c r="U81" s="91"/>
    </row>
    <row r="82" spans="1:23" ht="15" customHeight="1" x14ac:dyDescent="0.3">
      <c r="A82" s="539"/>
      <c r="B82" s="88" t="s">
        <v>480</v>
      </c>
      <c r="C82" s="91">
        <v>589059</v>
      </c>
      <c r="D82" s="91">
        <v>67747</v>
      </c>
      <c r="E82" s="91">
        <v>4394</v>
      </c>
      <c r="F82" s="91">
        <v>513</v>
      </c>
      <c r="G82" s="91">
        <v>62160</v>
      </c>
      <c r="H82" s="91">
        <v>38080</v>
      </c>
      <c r="I82" s="91">
        <v>30826</v>
      </c>
      <c r="J82" s="91">
        <v>792779</v>
      </c>
    </row>
    <row r="83" spans="1:23" ht="15" customHeight="1" x14ac:dyDescent="0.3">
      <c r="A83" s="539"/>
      <c r="C83" s="91"/>
      <c r="D83" s="91"/>
      <c r="E83" s="91"/>
      <c r="F83" s="91"/>
      <c r="G83" s="91"/>
      <c r="H83" s="91"/>
      <c r="I83" s="91"/>
      <c r="J83" s="91"/>
    </row>
    <row r="84" spans="1:23" ht="15" customHeight="1" x14ac:dyDescent="0.3">
      <c r="A84" s="539"/>
      <c r="C84" s="91"/>
      <c r="D84" s="91"/>
      <c r="E84" s="91"/>
      <c r="F84" s="91"/>
      <c r="G84" s="91"/>
      <c r="H84" s="91"/>
      <c r="I84" s="91"/>
      <c r="J84" s="91"/>
    </row>
    <row r="85" spans="1:23" ht="15" customHeight="1" x14ac:dyDescent="0.3">
      <c r="A85" s="539"/>
      <c r="B85" s="88" t="s">
        <v>464</v>
      </c>
      <c r="C85" s="91" t="s">
        <v>486</v>
      </c>
      <c r="D85" s="91"/>
      <c r="E85" s="91"/>
      <c r="F85" s="91"/>
      <c r="G85" s="91"/>
      <c r="H85" s="91"/>
      <c r="I85" s="91"/>
      <c r="J85" s="91"/>
    </row>
    <row r="86" spans="1:23" ht="15" customHeight="1" x14ac:dyDescent="0.3">
      <c r="A86" s="539"/>
      <c r="B86" s="88" t="s">
        <v>70</v>
      </c>
      <c r="C86" s="88">
        <v>1</v>
      </c>
    </row>
    <row r="87" spans="1:23" ht="15" customHeight="1" x14ac:dyDescent="0.3">
      <c r="A87" s="539"/>
      <c r="B87" s="294" t="s">
        <v>71</v>
      </c>
      <c r="C87" s="308" t="s">
        <v>69</v>
      </c>
      <c r="H87" s="126"/>
    </row>
    <row r="88" spans="1:23" ht="15" customHeight="1" x14ac:dyDescent="0.3">
      <c r="A88" s="539"/>
      <c r="B88" s="294" t="s">
        <v>72</v>
      </c>
      <c r="C88" s="294">
        <v>0</v>
      </c>
      <c r="H88" s="126"/>
      <c r="M88" s="295" t="str">
        <f t="shared" ref="M88:S88" si="31">MID(C79,3,99)</f>
        <v>indep 1-4</v>
      </c>
      <c r="N88" s="295" t="str">
        <f t="shared" si="31"/>
        <v>indep 5-49</v>
      </c>
      <c r="O88" s="295" t="str">
        <f t="shared" si="31"/>
        <v>indep 50-249</v>
      </c>
      <c r="P88" s="295" t="str">
        <f t="shared" si="31"/>
        <v>indep 250+</v>
      </c>
      <c r="Q88" s="295" t="str">
        <f t="shared" si="31"/>
        <v>group simple</v>
      </c>
      <c r="R88" s="295" t="str">
        <f t="shared" si="31"/>
        <v>group medium</v>
      </c>
      <c r="S88" s="295" t="str">
        <f t="shared" si="31"/>
        <v>group complex</v>
      </c>
      <c r="T88" s="295" t="s">
        <v>168</v>
      </c>
    </row>
    <row r="89" spans="1:23" ht="15" customHeight="1" x14ac:dyDescent="0.3">
      <c r="A89" s="539"/>
      <c r="B89" s="294" t="s">
        <v>508</v>
      </c>
      <c r="C89" s="308">
        <v>0</v>
      </c>
      <c r="H89" s="126"/>
      <c r="L89" s="88" t="s">
        <v>559</v>
      </c>
      <c r="M89" s="304">
        <f t="shared" ref="M89:T89" si="32">C80</f>
        <v>1098832</v>
      </c>
      <c r="N89" s="304">
        <f t="shared" si="32"/>
        <v>171812</v>
      </c>
      <c r="O89" s="304">
        <f t="shared" si="32"/>
        <v>10484</v>
      </c>
      <c r="P89" s="304">
        <f t="shared" si="32"/>
        <v>1052</v>
      </c>
      <c r="Q89" s="304">
        <f t="shared" si="32"/>
        <v>113728</v>
      </c>
      <c r="R89" s="304">
        <f t="shared" si="32"/>
        <v>56863</v>
      </c>
      <c r="S89" s="304">
        <f t="shared" si="32"/>
        <v>44084</v>
      </c>
      <c r="T89" s="304">
        <f t="shared" si="32"/>
        <v>1496855</v>
      </c>
    </row>
    <row r="90" spans="1:23" ht="15" customHeight="1" x14ac:dyDescent="0.3">
      <c r="A90" s="539"/>
      <c r="B90" s="294" t="s">
        <v>79</v>
      </c>
      <c r="C90" s="308">
        <v>0</v>
      </c>
      <c r="L90" s="88" t="s">
        <v>722</v>
      </c>
      <c r="M90" s="436">
        <f t="shared" ref="M90:T90" si="33">C142</f>
        <v>-226209745.68243471</v>
      </c>
      <c r="N90" s="436">
        <f t="shared" si="33"/>
        <v>1010130014.9671515</v>
      </c>
      <c r="O90" s="436">
        <f t="shared" si="33"/>
        <v>-511205700.19712532</v>
      </c>
      <c r="P90" s="436">
        <f t="shared" si="33"/>
        <v>165085441.48010015</v>
      </c>
      <c r="Q90" s="436">
        <f t="shared" si="33"/>
        <v>-2005791531.4217913</v>
      </c>
      <c r="R90" s="436">
        <f t="shared" si="33"/>
        <v>-3527276114.3486533</v>
      </c>
      <c r="S90" s="436">
        <f t="shared" si="33"/>
        <v>-43975407894.336052</v>
      </c>
      <c r="T90" s="436">
        <f t="shared" si="33"/>
        <v>-49070675529.538803</v>
      </c>
    </row>
    <row r="91" spans="1:23" ht="15" customHeight="1" x14ac:dyDescent="0.3">
      <c r="A91" s="539"/>
      <c r="B91" s="294" t="s">
        <v>88</v>
      </c>
      <c r="C91" s="294" t="s">
        <v>89</v>
      </c>
      <c r="L91" s="88" t="s">
        <v>561</v>
      </c>
      <c r="M91" s="304">
        <f t="shared" ref="M91:T91" si="34">C96/C95</f>
        <v>-4105.5275068439787</v>
      </c>
      <c r="N91" s="304">
        <f t="shared" si="34"/>
        <v>-2470.5962671596062</v>
      </c>
      <c r="O91" s="304">
        <f t="shared" si="34"/>
        <v>62007.010171426969</v>
      </c>
      <c r="P91" s="304">
        <f t="shared" si="34"/>
        <v>589350.40600372746</v>
      </c>
      <c r="Q91" s="304">
        <f t="shared" si="34"/>
        <v>-32855.469842007878</v>
      </c>
      <c r="R91" s="304">
        <f t="shared" si="34"/>
        <v>-133157.28904701889</v>
      </c>
      <c r="S91" s="304">
        <f t="shared" si="34"/>
        <v>-652664.94177466363</v>
      </c>
      <c r="T91" s="304">
        <f t="shared" si="34"/>
        <v>-31795.48778327453</v>
      </c>
    </row>
    <row r="92" spans="1:23" ht="15" customHeight="1" x14ac:dyDescent="0.3">
      <c r="A92" s="539"/>
      <c r="L92" s="88" t="s">
        <v>717</v>
      </c>
      <c r="M92" s="435">
        <f t="shared" ref="M92:T92" si="35">C111/C110</f>
        <v>574.05971166263157</v>
      </c>
      <c r="N92" s="435">
        <f t="shared" si="35"/>
        <v>4334.3268557245483</v>
      </c>
      <c r="O92" s="435">
        <f t="shared" si="35"/>
        <v>92658.401080652009</v>
      </c>
      <c r="P92" s="435">
        <f t="shared" si="35"/>
        <v>486302.07605437102</v>
      </c>
      <c r="Q92" s="435">
        <f t="shared" si="35"/>
        <v>-20045.520217521935</v>
      </c>
      <c r="R92" s="435">
        <f t="shared" si="35"/>
        <v>-161780.07069227047</v>
      </c>
      <c r="S92" s="435">
        <f t="shared" si="35"/>
        <v>-1589075.6946760686</v>
      </c>
      <c r="T92" s="435">
        <f t="shared" si="35"/>
        <v>-71033.764576542482</v>
      </c>
    </row>
    <row r="93" spans="1:23" ht="15" customHeight="1" x14ac:dyDescent="0.3">
      <c r="A93" s="539"/>
      <c r="C93" s="88" t="s">
        <v>182</v>
      </c>
      <c r="L93" s="88" t="s">
        <v>716</v>
      </c>
      <c r="M93" s="435">
        <f t="shared" ref="M93:T93" si="36">C126/C125</f>
        <v>-229.16854071155245</v>
      </c>
      <c r="N93" s="435">
        <f t="shared" si="36"/>
        <v>6099.0455012779648</v>
      </c>
      <c r="O93" s="435">
        <f t="shared" si="36"/>
        <v>-55331.280462943039</v>
      </c>
      <c r="P93" s="435">
        <f t="shared" si="36"/>
        <v>211919.69381270869</v>
      </c>
      <c r="Q93" s="435">
        <f t="shared" si="36"/>
        <v>-15444.952480845037</v>
      </c>
      <c r="R93" s="435">
        <f t="shared" si="36"/>
        <v>-144568.04122096777</v>
      </c>
      <c r="S93" s="435">
        <f t="shared" si="36"/>
        <v>-820411.24831493676</v>
      </c>
      <c r="T93" s="435">
        <f t="shared" si="36"/>
        <v>-32363.032726288526</v>
      </c>
      <c r="V93" s="91"/>
      <c r="W93" s="304"/>
    </row>
    <row r="94" spans="1:23" ht="15" customHeight="1" x14ac:dyDescent="0.3">
      <c r="A94" s="539"/>
      <c r="B94" s="88" t="s">
        <v>101</v>
      </c>
      <c r="C94" s="88" t="s">
        <v>276</v>
      </c>
      <c r="D94" s="88" t="s">
        <v>185</v>
      </c>
      <c r="E94" s="88" t="s">
        <v>186</v>
      </c>
      <c r="F94" s="88" t="s">
        <v>187</v>
      </c>
      <c r="G94" s="88" t="s">
        <v>143</v>
      </c>
      <c r="H94" s="88" t="s">
        <v>153</v>
      </c>
      <c r="I94" s="88" t="s">
        <v>161</v>
      </c>
      <c r="J94" s="88" t="s">
        <v>136</v>
      </c>
      <c r="L94" s="88" t="s">
        <v>564</v>
      </c>
      <c r="M94" s="434">
        <f t="shared" ref="M94:T94" si="37">(M93-M92)/ABS(M92)</f>
        <v>-1.3992068003654508</v>
      </c>
      <c r="N94" s="434">
        <f t="shared" si="37"/>
        <v>0.40714941542137506</v>
      </c>
      <c r="O94" s="434">
        <f t="shared" si="37"/>
        <v>-1.5971534131565837</v>
      </c>
      <c r="P94" s="434">
        <f t="shared" si="37"/>
        <v>-0.56422210751776647</v>
      </c>
      <c r="Q94" s="434">
        <f t="shared" si="37"/>
        <v>0.22950602861658378</v>
      </c>
      <c r="R94" s="434">
        <f t="shared" si="37"/>
        <v>0.10639153140217444</v>
      </c>
      <c r="S94" s="434">
        <f t="shared" si="37"/>
        <v>0.48371795562440045</v>
      </c>
      <c r="T94" s="434">
        <f t="shared" si="37"/>
        <v>0.54439930194864283</v>
      </c>
      <c r="U94" s="88" t="s">
        <v>565</v>
      </c>
      <c r="V94" s="91"/>
      <c r="W94" s="304"/>
    </row>
    <row r="95" spans="1:23" ht="15" customHeight="1" x14ac:dyDescent="0.3">
      <c r="A95" s="539"/>
      <c r="B95" s="88" t="s">
        <v>167</v>
      </c>
      <c r="C95" s="91">
        <v>933402</v>
      </c>
      <c r="D95" s="91">
        <v>160461</v>
      </c>
      <c r="E95" s="91">
        <v>10016</v>
      </c>
      <c r="F95" s="91">
        <v>993</v>
      </c>
      <c r="G95" s="91">
        <v>108974</v>
      </c>
      <c r="H95" s="91">
        <v>53529</v>
      </c>
      <c r="I95" s="91">
        <v>42789</v>
      </c>
      <c r="J95" s="91">
        <v>1310164</v>
      </c>
      <c r="M95" s="364"/>
      <c r="N95" s="364"/>
      <c r="O95" s="364"/>
      <c r="P95" s="364"/>
      <c r="Q95" s="364"/>
      <c r="R95" s="364"/>
      <c r="S95" s="364"/>
      <c r="T95" s="364"/>
    </row>
    <row r="96" spans="1:23" ht="15" customHeight="1" x14ac:dyDescent="0.3">
      <c r="A96" s="539"/>
      <c r="B96" s="88" t="s">
        <v>476</v>
      </c>
      <c r="C96" s="438">
        <v>-3832107585.9431834</v>
      </c>
      <c r="D96" s="438">
        <v>-396434347.62469757</v>
      </c>
      <c r="E96" s="438">
        <v>621062213.87701249</v>
      </c>
      <c r="F96" s="438">
        <v>585224953.16170132</v>
      </c>
      <c r="G96" s="438">
        <v>-3580391970.5629668</v>
      </c>
      <c r="H96" s="438">
        <v>-7127776525.3978739</v>
      </c>
      <c r="I96" s="438">
        <v>-27926880193.596085</v>
      </c>
      <c r="J96" s="438">
        <v>-41657303456.08609</v>
      </c>
    </row>
    <row r="97" spans="1:10" ht="15" customHeight="1" x14ac:dyDescent="0.3">
      <c r="A97" s="539"/>
      <c r="B97" s="88" t="s">
        <v>480</v>
      </c>
      <c r="C97" s="438">
        <v>424119</v>
      </c>
      <c r="D97" s="438">
        <v>56458</v>
      </c>
      <c r="E97" s="438">
        <v>3928</v>
      </c>
      <c r="F97" s="438">
        <v>454</v>
      </c>
      <c r="G97" s="438">
        <v>57426</v>
      </c>
      <c r="H97" s="438">
        <v>34761</v>
      </c>
      <c r="I97" s="438">
        <v>29541</v>
      </c>
      <c r="J97" s="438">
        <v>606687</v>
      </c>
    </row>
    <row r="98" spans="1:10" ht="15" customHeight="1" x14ac:dyDescent="0.3">
      <c r="A98" s="539"/>
    </row>
    <row r="99" spans="1:10" ht="15" customHeight="1" x14ac:dyDescent="0.3">
      <c r="A99" s="539"/>
    </row>
    <row r="100" spans="1:10" ht="15" customHeight="1" x14ac:dyDescent="0.3">
      <c r="A100" s="539"/>
      <c r="B100" s="88" t="s">
        <v>464</v>
      </c>
      <c r="C100" s="88" t="s">
        <v>486</v>
      </c>
    </row>
    <row r="101" spans="1:10" ht="15" customHeight="1" x14ac:dyDescent="0.3">
      <c r="A101" s="539"/>
      <c r="B101" s="294" t="s">
        <v>70</v>
      </c>
      <c r="C101" s="126">
        <v>1</v>
      </c>
    </row>
    <row r="102" spans="1:10" ht="15" customHeight="1" x14ac:dyDescent="0.3">
      <c r="A102" s="539"/>
      <c r="B102" s="294" t="s">
        <v>71</v>
      </c>
      <c r="C102" s="88" t="s">
        <v>69</v>
      </c>
      <c r="H102" s="126"/>
    </row>
    <row r="103" spans="1:10" ht="15" customHeight="1" x14ac:dyDescent="0.3">
      <c r="A103" s="539"/>
      <c r="B103" s="294" t="s">
        <v>72</v>
      </c>
      <c r="C103" s="126">
        <v>0</v>
      </c>
      <c r="H103" s="126"/>
    </row>
    <row r="104" spans="1:10" ht="15" customHeight="1" x14ac:dyDescent="0.3">
      <c r="A104" s="539"/>
      <c r="B104" s="88" t="s">
        <v>508</v>
      </c>
      <c r="C104" s="88" t="s">
        <v>283</v>
      </c>
      <c r="H104" s="126"/>
    </row>
    <row r="105" spans="1:10" ht="15" customHeight="1" x14ac:dyDescent="0.3">
      <c r="A105" s="539"/>
      <c r="B105" s="294" t="s">
        <v>79</v>
      </c>
      <c r="C105" s="126">
        <v>0</v>
      </c>
    </row>
    <row r="106" spans="1:10" ht="15" customHeight="1" x14ac:dyDescent="0.3">
      <c r="A106" s="539"/>
      <c r="B106" s="294" t="s">
        <v>88</v>
      </c>
      <c r="C106" s="88" t="s">
        <v>181</v>
      </c>
    </row>
    <row r="107" spans="1:10" ht="15" customHeight="1" x14ac:dyDescent="0.3">
      <c r="A107" s="539"/>
    </row>
    <row r="108" spans="1:10" ht="15" customHeight="1" x14ac:dyDescent="0.3">
      <c r="A108" s="539"/>
      <c r="C108" s="88" t="s">
        <v>182</v>
      </c>
    </row>
    <row r="109" spans="1:10" ht="15" customHeight="1" x14ac:dyDescent="0.3">
      <c r="A109" s="539"/>
      <c r="B109" s="88" t="s">
        <v>101</v>
      </c>
      <c r="C109" s="88" t="s">
        <v>276</v>
      </c>
      <c r="D109" s="88" t="s">
        <v>185</v>
      </c>
      <c r="E109" s="88" t="s">
        <v>186</v>
      </c>
      <c r="F109" s="88" t="s">
        <v>187</v>
      </c>
      <c r="G109" s="88" t="s">
        <v>143</v>
      </c>
      <c r="H109" s="88" t="s">
        <v>153</v>
      </c>
      <c r="I109" s="88" t="s">
        <v>161</v>
      </c>
      <c r="J109" s="88" t="s">
        <v>136</v>
      </c>
    </row>
    <row r="110" spans="1:10" ht="15" customHeight="1" x14ac:dyDescent="0.3">
      <c r="A110" s="539"/>
      <c r="B110" s="88" t="s">
        <v>167</v>
      </c>
      <c r="C110" s="91">
        <v>788569</v>
      </c>
      <c r="D110" s="91">
        <v>172171</v>
      </c>
      <c r="E110" s="91">
        <v>10363</v>
      </c>
      <c r="F110" s="91">
        <v>835</v>
      </c>
      <c r="G110" s="91">
        <v>111909</v>
      </c>
      <c r="H110" s="91">
        <v>58843</v>
      </c>
      <c r="I110" s="91">
        <v>47411</v>
      </c>
      <c r="J110" s="91">
        <v>1190101</v>
      </c>
    </row>
    <row r="111" spans="1:10" ht="15" customHeight="1" x14ac:dyDescent="0.3">
      <c r="A111" s="539"/>
      <c r="B111" s="88" t="s">
        <v>476</v>
      </c>
      <c r="C111" s="91">
        <v>452685692.76608974</v>
      </c>
      <c r="D111" s="91">
        <v>746245389.07695127</v>
      </c>
      <c r="E111" s="91">
        <v>960219010.3987968</v>
      </c>
      <c r="F111" s="91">
        <v>406062233.50539982</v>
      </c>
      <c r="G111" s="91">
        <v>-2243274122.0226622</v>
      </c>
      <c r="H111" s="91">
        <v>-9519624699.7452717</v>
      </c>
      <c r="I111" s="91">
        <v>-75339667760.287094</v>
      </c>
      <c r="J111" s="91">
        <v>-84537354256.307785</v>
      </c>
    </row>
    <row r="112" spans="1:10" ht="15" customHeight="1" x14ac:dyDescent="0.3">
      <c r="A112" s="539"/>
      <c r="B112" s="88" t="s">
        <v>480</v>
      </c>
      <c r="C112" s="91">
        <v>399898</v>
      </c>
      <c r="D112" s="91">
        <v>67237</v>
      </c>
      <c r="E112" s="91">
        <v>4593</v>
      </c>
      <c r="F112" s="91">
        <v>393</v>
      </c>
      <c r="G112" s="91">
        <v>59959</v>
      </c>
      <c r="H112" s="91">
        <v>39477</v>
      </c>
      <c r="I112" s="91">
        <v>32231</v>
      </c>
      <c r="J112" s="91">
        <v>603788</v>
      </c>
    </row>
    <row r="113" spans="1:10" ht="15" customHeight="1" x14ac:dyDescent="0.3">
      <c r="A113" s="539"/>
    </row>
    <row r="114" spans="1:10" ht="15" customHeight="1" x14ac:dyDescent="0.3">
      <c r="A114" s="539"/>
    </row>
    <row r="115" spans="1:10" ht="15" customHeight="1" x14ac:dyDescent="0.3">
      <c r="A115" s="539"/>
      <c r="B115" s="88" t="s">
        <v>464</v>
      </c>
      <c r="C115" s="88" t="s">
        <v>486</v>
      </c>
    </row>
    <row r="116" spans="1:10" ht="15" customHeight="1" x14ac:dyDescent="0.3">
      <c r="A116" s="539"/>
      <c r="B116" s="294" t="s">
        <v>70</v>
      </c>
      <c r="C116" s="126">
        <v>1</v>
      </c>
    </row>
    <row r="117" spans="1:10" ht="15" customHeight="1" x14ac:dyDescent="0.3">
      <c r="A117" s="539"/>
      <c r="B117" s="294" t="s">
        <v>71</v>
      </c>
      <c r="C117" s="88" t="s">
        <v>69</v>
      </c>
      <c r="H117" s="126"/>
    </row>
    <row r="118" spans="1:10" ht="15" customHeight="1" x14ac:dyDescent="0.3">
      <c r="A118" s="539"/>
      <c r="B118" s="294" t="s">
        <v>72</v>
      </c>
      <c r="C118" s="126">
        <v>0</v>
      </c>
      <c r="H118" s="126"/>
    </row>
    <row r="119" spans="1:10" ht="15" customHeight="1" x14ac:dyDescent="0.3">
      <c r="A119" s="539"/>
      <c r="B119" s="88" t="s">
        <v>508</v>
      </c>
      <c r="C119" s="88" t="s">
        <v>283</v>
      </c>
      <c r="H119" s="126"/>
    </row>
    <row r="120" spans="1:10" x14ac:dyDescent="0.3">
      <c r="A120" s="539"/>
      <c r="B120" s="294" t="s">
        <v>79</v>
      </c>
      <c r="C120" s="126">
        <v>0</v>
      </c>
    </row>
    <row r="121" spans="1:10" x14ac:dyDescent="0.3">
      <c r="A121" s="539"/>
      <c r="B121" s="294" t="s">
        <v>88</v>
      </c>
      <c r="C121" s="88" t="s">
        <v>228</v>
      </c>
    </row>
    <row r="122" spans="1:10" x14ac:dyDescent="0.3">
      <c r="A122" s="539"/>
    </row>
    <row r="123" spans="1:10" x14ac:dyDescent="0.3">
      <c r="A123" s="539"/>
      <c r="C123" s="88" t="s">
        <v>182</v>
      </c>
    </row>
    <row r="124" spans="1:10" x14ac:dyDescent="0.3">
      <c r="A124" s="539"/>
      <c r="B124" s="88" t="s">
        <v>101</v>
      </c>
      <c r="C124" s="88" t="s">
        <v>276</v>
      </c>
      <c r="D124" s="88" t="s">
        <v>185</v>
      </c>
      <c r="E124" s="88" t="s">
        <v>186</v>
      </c>
      <c r="F124" s="88" t="s">
        <v>187</v>
      </c>
      <c r="G124" s="88" t="s">
        <v>143</v>
      </c>
      <c r="H124" s="88" t="s">
        <v>153</v>
      </c>
      <c r="I124" s="88" t="s">
        <v>161</v>
      </c>
      <c r="J124" s="88" t="s">
        <v>136</v>
      </c>
    </row>
    <row r="125" spans="1:10" x14ac:dyDescent="0.3">
      <c r="A125" s="539"/>
      <c r="B125" s="88" t="s">
        <v>167</v>
      </c>
      <c r="C125" s="91">
        <v>987089</v>
      </c>
      <c r="D125" s="91">
        <v>165621</v>
      </c>
      <c r="E125" s="91">
        <v>9239</v>
      </c>
      <c r="F125" s="91">
        <v>779</v>
      </c>
      <c r="G125" s="91">
        <v>116196</v>
      </c>
      <c r="H125" s="91">
        <v>56546</v>
      </c>
      <c r="I125" s="91">
        <v>42749</v>
      </c>
      <c r="J125" s="91">
        <v>1378219</v>
      </c>
    </row>
    <row r="126" spans="1:10" x14ac:dyDescent="0.3">
      <c r="A126" s="539"/>
      <c r="B126" s="88" t="s">
        <v>476</v>
      </c>
      <c r="C126" s="91">
        <v>-226209745.68242559</v>
      </c>
      <c r="D126" s="91">
        <v>1010130014.9671578</v>
      </c>
      <c r="E126" s="91">
        <v>-511205700.19713074</v>
      </c>
      <c r="F126" s="91">
        <v>165085441.48010007</v>
      </c>
      <c r="G126" s="91">
        <v>-1794641698.4642699</v>
      </c>
      <c r="H126" s="91">
        <v>-8174744458.8808432</v>
      </c>
      <c r="I126" s="91">
        <v>-35071760454.215233</v>
      </c>
      <c r="J126" s="91">
        <v>-44603346600.992645</v>
      </c>
    </row>
    <row r="127" spans="1:10" x14ac:dyDescent="0.3">
      <c r="A127" s="539"/>
      <c r="B127" s="88" t="s">
        <v>480</v>
      </c>
      <c r="C127" s="91">
        <v>465386</v>
      </c>
      <c r="D127" s="91">
        <v>62055</v>
      </c>
      <c r="E127" s="91">
        <v>3826</v>
      </c>
      <c r="F127" s="91">
        <v>366</v>
      </c>
      <c r="G127" s="91">
        <v>63739</v>
      </c>
      <c r="H127" s="91">
        <v>37220</v>
      </c>
      <c r="I127" s="91">
        <v>29761</v>
      </c>
      <c r="J127" s="91">
        <v>662353</v>
      </c>
    </row>
    <row r="131" spans="2:10" x14ac:dyDescent="0.3">
      <c r="B131" s="88" t="s">
        <v>464</v>
      </c>
      <c r="C131" s="88" t="s">
        <v>486</v>
      </c>
    </row>
    <row r="132" spans="2:10" x14ac:dyDescent="0.3">
      <c r="B132" s="88" t="s">
        <v>70</v>
      </c>
      <c r="C132" s="126">
        <v>1</v>
      </c>
    </row>
    <row r="133" spans="2:10" x14ac:dyDescent="0.3">
      <c r="B133" s="88" t="s">
        <v>71</v>
      </c>
      <c r="C133" s="88" t="s">
        <v>69</v>
      </c>
    </row>
    <row r="134" spans="2:10" x14ac:dyDescent="0.3">
      <c r="B134" s="88" t="s">
        <v>72</v>
      </c>
      <c r="C134" s="126">
        <v>0</v>
      </c>
    </row>
    <row r="135" spans="2:10" x14ac:dyDescent="0.3">
      <c r="B135" s="88" t="s">
        <v>508</v>
      </c>
      <c r="C135" s="126">
        <v>0</v>
      </c>
    </row>
    <row r="136" spans="2:10" x14ac:dyDescent="0.3">
      <c r="B136" s="88" t="s">
        <v>79</v>
      </c>
      <c r="C136" s="126">
        <v>0</v>
      </c>
    </row>
    <row r="137" spans="2:10" x14ac:dyDescent="0.3">
      <c r="B137" s="88" t="s">
        <v>88</v>
      </c>
      <c r="C137" s="88" t="s">
        <v>228</v>
      </c>
    </row>
    <row r="139" spans="2:10" x14ac:dyDescent="0.3">
      <c r="C139" s="88" t="s">
        <v>182</v>
      </c>
    </row>
    <row r="140" spans="2:10" x14ac:dyDescent="0.3">
      <c r="B140" s="88" t="s">
        <v>101</v>
      </c>
      <c r="C140" s="88" t="s">
        <v>276</v>
      </c>
      <c r="D140" s="88" t="s">
        <v>185</v>
      </c>
      <c r="E140" s="88" t="s">
        <v>186</v>
      </c>
      <c r="F140" s="88" t="s">
        <v>187</v>
      </c>
      <c r="G140" s="88" t="s">
        <v>143</v>
      </c>
      <c r="H140" s="88" t="s">
        <v>153</v>
      </c>
      <c r="I140" s="88" t="s">
        <v>161</v>
      </c>
      <c r="J140" s="88" t="s">
        <v>136</v>
      </c>
    </row>
    <row r="141" spans="2:10" x14ac:dyDescent="0.3">
      <c r="B141" s="88" t="s">
        <v>167</v>
      </c>
      <c r="C141" s="91">
        <v>987089</v>
      </c>
      <c r="D141" s="91">
        <v>165621</v>
      </c>
      <c r="E141" s="91">
        <v>9239</v>
      </c>
      <c r="F141" s="91">
        <v>779</v>
      </c>
      <c r="G141" s="91">
        <v>116193</v>
      </c>
      <c r="H141" s="91">
        <v>56540</v>
      </c>
      <c r="I141" s="91">
        <v>42730</v>
      </c>
      <c r="J141" s="91">
        <v>1378191</v>
      </c>
    </row>
    <row r="142" spans="2:10" x14ac:dyDescent="0.3">
      <c r="B142" s="88" t="s">
        <v>476</v>
      </c>
      <c r="C142" s="91">
        <v>-226209745.68243471</v>
      </c>
      <c r="D142" s="91">
        <v>1010130014.9671515</v>
      </c>
      <c r="E142" s="91">
        <v>-511205700.19712532</v>
      </c>
      <c r="F142" s="91">
        <v>165085441.48010015</v>
      </c>
      <c r="G142" s="91">
        <v>-2005791531.4217913</v>
      </c>
      <c r="H142" s="91">
        <v>-3527276114.3486533</v>
      </c>
      <c r="I142" s="91">
        <v>-43975407894.336052</v>
      </c>
      <c r="J142" s="91">
        <v>-49070675529.538803</v>
      </c>
    </row>
    <row r="143" spans="2:10" x14ac:dyDescent="0.3">
      <c r="B143" s="88" t="s">
        <v>111</v>
      </c>
      <c r="C143" s="437">
        <v>31435450195.859776</v>
      </c>
      <c r="D143" s="437">
        <v>19016119209.97916</v>
      </c>
      <c r="E143" s="437">
        <v>4565235056.7668991</v>
      </c>
      <c r="F143" s="437">
        <v>1399359397.5580001</v>
      </c>
      <c r="G143" s="437">
        <v>25937076469.271442</v>
      </c>
      <c r="H143" s="437">
        <v>18856005831.279297</v>
      </c>
      <c r="I143" s="437">
        <v>107248812642.79056</v>
      </c>
      <c r="J143" s="437">
        <v>208458058803.50513</v>
      </c>
    </row>
    <row r="147" spans="1:21" x14ac:dyDescent="0.3">
      <c r="A147" s="539" t="s">
        <v>566</v>
      </c>
      <c r="B147" s="294" t="s">
        <v>70</v>
      </c>
      <c r="C147" s="126">
        <v>1</v>
      </c>
      <c r="H147" s="126"/>
    </row>
    <row r="148" spans="1:21" x14ac:dyDescent="0.3">
      <c r="A148" s="539"/>
      <c r="B148" s="294" t="s">
        <v>71</v>
      </c>
      <c r="C148" s="88" t="s">
        <v>69</v>
      </c>
      <c r="H148" s="126"/>
    </row>
    <row r="149" spans="1:21" x14ac:dyDescent="0.3">
      <c r="A149" s="539"/>
      <c r="B149" s="294" t="s">
        <v>72</v>
      </c>
      <c r="C149" s="88" t="s">
        <v>283</v>
      </c>
      <c r="H149" s="126"/>
    </row>
    <row r="150" spans="1:21" x14ac:dyDescent="0.3">
      <c r="A150" s="539"/>
      <c r="B150" s="294" t="s">
        <v>79</v>
      </c>
      <c r="C150" s="126">
        <v>0</v>
      </c>
    </row>
    <row r="151" spans="1:21" x14ac:dyDescent="0.3">
      <c r="A151" s="539"/>
      <c r="B151" s="294" t="s">
        <v>88</v>
      </c>
      <c r="C151" s="88" t="s">
        <v>89</v>
      </c>
    </row>
    <row r="152" spans="1:21" x14ac:dyDescent="0.3">
      <c r="A152" s="539"/>
    </row>
    <row r="153" spans="1:21" x14ac:dyDescent="0.3">
      <c r="A153" s="539"/>
      <c r="C153" s="88" t="s">
        <v>182</v>
      </c>
    </row>
    <row r="154" spans="1:21" x14ac:dyDescent="0.3">
      <c r="A154" s="539"/>
      <c r="B154" s="88" t="s">
        <v>101</v>
      </c>
      <c r="C154" s="88" t="s">
        <v>276</v>
      </c>
      <c r="D154" s="88" t="s">
        <v>185</v>
      </c>
      <c r="E154" s="88" t="s">
        <v>186</v>
      </c>
      <c r="F154" s="88" t="s">
        <v>187</v>
      </c>
      <c r="G154" s="88" t="s">
        <v>143</v>
      </c>
      <c r="H154" s="88" t="s">
        <v>153</v>
      </c>
      <c r="I154" s="88" t="s">
        <v>161</v>
      </c>
      <c r="J154" s="88" t="s">
        <v>136</v>
      </c>
    </row>
    <row r="155" spans="1:21" x14ac:dyDescent="0.3">
      <c r="A155" s="539"/>
      <c r="B155" s="88" t="s">
        <v>167</v>
      </c>
      <c r="C155" s="91">
        <v>1098832</v>
      </c>
      <c r="D155" s="91">
        <v>171812</v>
      </c>
      <c r="E155" s="91">
        <v>10484</v>
      </c>
      <c r="F155" s="91">
        <v>1052</v>
      </c>
      <c r="G155" s="91">
        <v>113728</v>
      </c>
      <c r="H155" s="91">
        <v>56863</v>
      </c>
      <c r="I155" s="91">
        <v>44084</v>
      </c>
      <c r="J155" s="91">
        <v>1496855</v>
      </c>
      <c r="U155" s="91"/>
    </row>
    <row r="156" spans="1:21" x14ac:dyDescent="0.3">
      <c r="A156" s="539"/>
      <c r="B156" s="88" t="s">
        <v>567</v>
      </c>
      <c r="C156" s="91">
        <v>179466751346.67813</v>
      </c>
      <c r="D156" s="91">
        <v>72552816311.464722</v>
      </c>
      <c r="E156" s="91">
        <v>46992670507.449127</v>
      </c>
      <c r="F156" s="91">
        <v>14503723116.348497</v>
      </c>
      <c r="G156" s="91">
        <v>194711492578.21906</v>
      </c>
      <c r="H156" s="91">
        <v>336519032653.20648</v>
      </c>
      <c r="I156" s="91">
        <v>3746364191100.4038</v>
      </c>
      <c r="J156" s="91">
        <v>4591110677613.7695</v>
      </c>
      <c r="U156" s="91"/>
    </row>
    <row r="157" spans="1:21" x14ac:dyDescent="0.3">
      <c r="A157" s="539"/>
      <c r="B157" s="88" t="s">
        <v>568</v>
      </c>
      <c r="C157" s="91">
        <v>1098832</v>
      </c>
      <c r="D157" s="91">
        <v>171812</v>
      </c>
      <c r="E157" s="91">
        <v>10484</v>
      </c>
      <c r="F157" s="91">
        <v>1052</v>
      </c>
      <c r="G157" s="91">
        <v>113728</v>
      </c>
      <c r="H157" s="91">
        <v>56863</v>
      </c>
      <c r="I157" s="91">
        <v>44084</v>
      </c>
      <c r="J157" s="91">
        <v>1496855</v>
      </c>
    </row>
    <row r="158" spans="1:21" x14ac:dyDescent="0.3">
      <c r="A158" s="539"/>
      <c r="C158" s="91"/>
      <c r="D158" s="91"/>
      <c r="E158" s="91"/>
      <c r="F158" s="91"/>
      <c r="G158" s="91"/>
      <c r="H158" s="91"/>
      <c r="I158" s="91"/>
      <c r="J158" s="91"/>
    </row>
    <row r="159" spans="1:21" x14ac:dyDescent="0.3">
      <c r="A159" s="539"/>
      <c r="C159" s="91"/>
      <c r="D159" s="91"/>
      <c r="E159" s="91"/>
      <c r="F159" s="91"/>
      <c r="G159" s="91"/>
      <c r="H159" s="91"/>
      <c r="I159" s="91"/>
      <c r="J159" s="91"/>
    </row>
    <row r="160" spans="1:21" x14ac:dyDescent="0.3">
      <c r="A160" s="539"/>
      <c r="B160" s="294" t="s">
        <v>70</v>
      </c>
      <c r="C160" s="308">
        <v>1</v>
      </c>
      <c r="H160" s="126"/>
    </row>
    <row r="161" spans="1:24" x14ac:dyDescent="0.3">
      <c r="A161" s="539"/>
      <c r="B161" s="294" t="s">
        <v>71</v>
      </c>
      <c r="C161" s="294" t="s">
        <v>69</v>
      </c>
      <c r="H161" s="126"/>
      <c r="K161" s="295"/>
      <c r="M161" s="295"/>
      <c r="N161" s="295"/>
      <c r="O161" s="295"/>
      <c r="P161" s="295"/>
      <c r="Q161" s="295"/>
      <c r="R161" s="295"/>
      <c r="S161" s="295"/>
      <c r="T161" s="295"/>
    </row>
    <row r="162" spans="1:24" x14ac:dyDescent="0.3">
      <c r="A162" s="539"/>
      <c r="B162" s="294" t="s">
        <v>72</v>
      </c>
      <c r="C162" s="308">
        <v>0</v>
      </c>
      <c r="H162" s="126"/>
      <c r="K162" s="295"/>
      <c r="M162" s="304"/>
      <c r="N162" s="304"/>
      <c r="O162" s="304"/>
      <c r="P162" s="304"/>
      <c r="Q162" s="304"/>
      <c r="R162" s="304"/>
      <c r="S162" s="304"/>
      <c r="T162" s="304"/>
    </row>
    <row r="163" spans="1:24" x14ac:dyDescent="0.3">
      <c r="A163" s="539"/>
      <c r="B163" s="294" t="s">
        <v>79</v>
      </c>
      <c r="C163" s="308">
        <v>0</v>
      </c>
      <c r="K163" s="295"/>
      <c r="L163" s="88" t="s">
        <v>559</v>
      </c>
      <c r="M163" s="304" t="str">
        <f t="shared" ref="M163:T163" si="38">C154</f>
        <v>a indep 1-4</v>
      </c>
      <c r="N163" s="304" t="str">
        <f t="shared" si="38"/>
        <v>d indep 5-49</v>
      </c>
      <c r="O163" s="304" t="str">
        <f t="shared" si="38"/>
        <v>e indep 50-249</v>
      </c>
      <c r="P163" s="304" t="str">
        <f t="shared" si="38"/>
        <v>f indep 250+</v>
      </c>
      <c r="Q163" s="304" t="str">
        <f t="shared" si="38"/>
        <v>g group simple</v>
      </c>
      <c r="R163" s="304" t="str">
        <f t="shared" si="38"/>
        <v>h group medium</v>
      </c>
      <c r="S163" s="304" t="str">
        <f t="shared" si="38"/>
        <v>i group complex</v>
      </c>
      <c r="T163" s="304" t="str">
        <f t="shared" si="38"/>
        <v>Grand Total</v>
      </c>
    </row>
    <row r="164" spans="1:24" x14ac:dyDescent="0.3">
      <c r="A164" s="539"/>
      <c r="B164" s="294" t="s">
        <v>88</v>
      </c>
      <c r="C164" s="294" t="s">
        <v>89</v>
      </c>
      <c r="K164" s="295"/>
      <c r="L164" s="88" t="s">
        <v>721</v>
      </c>
      <c r="M164" s="436">
        <f t="shared" ref="M164:T164" si="39">C195</f>
        <v>156604906745.08276</v>
      </c>
      <c r="N164" s="436">
        <f t="shared" si="39"/>
        <v>63877593207.185295</v>
      </c>
      <c r="O164" s="436">
        <f t="shared" si="39"/>
        <v>24280088229.537704</v>
      </c>
      <c r="P164" s="436">
        <f t="shared" si="39"/>
        <v>8990032823.9104977</v>
      </c>
      <c r="Q164" s="436">
        <f t="shared" si="39"/>
        <v>249448141034.77576</v>
      </c>
      <c r="R164" s="436">
        <f t="shared" si="39"/>
        <v>306888622110.68292</v>
      </c>
      <c r="S164" s="436">
        <f t="shared" si="39"/>
        <v>3513796014221.0288</v>
      </c>
      <c r="T164" s="436">
        <f t="shared" si="39"/>
        <v>4323885398372.2041</v>
      </c>
    </row>
    <row r="165" spans="1:24" x14ac:dyDescent="0.3">
      <c r="A165" s="539"/>
      <c r="K165" s="295"/>
      <c r="L165" s="88" t="s">
        <v>570</v>
      </c>
      <c r="M165" s="304">
        <f t="shared" ref="M165:T165" si="40">C169/C168</f>
        <v>163325.01360233242</v>
      </c>
      <c r="N165" s="304">
        <f t="shared" si="40"/>
        <v>422282.48517012724</v>
      </c>
      <c r="O165" s="304">
        <f t="shared" si="40"/>
        <v>4482322.6352011757</v>
      </c>
      <c r="P165" s="304">
        <f t="shared" si="40"/>
        <v>13786809.045958648</v>
      </c>
      <c r="Q165" s="304">
        <f t="shared" si="40"/>
        <v>1712047.849353204</v>
      </c>
      <c r="R165" s="304">
        <f t="shared" si="40"/>
        <v>5871471.8257557321</v>
      </c>
      <c r="S165" s="304">
        <f t="shared" si="40"/>
        <v>82543018.158746839</v>
      </c>
      <c r="T165" s="304">
        <f t="shared" si="40"/>
        <v>2991476.7793781678</v>
      </c>
    </row>
    <row r="166" spans="1:24" x14ac:dyDescent="0.3">
      <c r="A166" s="539"/>
      <c r="C166" s="88" t="s">
        <v>182</v>
      </c>
      <c r="K166" s="295"/>
      <c r="L166" s="88" t="s">
        <v>715</v>
      </c>
      <c r="M166" s="435">
        <f t="shared" ref="M166:T166" si="41">C182/C181</f>
        <v>150391.11947164507</v>
      </c>
      <c r="N166" s="435">
        <f t="shared" si="41"/>
        <v>397583.01157581905</v>
      </c>
      <c r="O166" s="435">
        <f t="shared" si="41"/>
        <v>2402968.2356944536</v>
      </c>
      <c r="P166" s="435">
        <f t="shared" si="41"/>
        <v>8958328.95060548</v>
      </c>
      <c r="Q166" s="435">
        <f t="shared" si="41"/>
        <v>1918312.0483608285</v>
      </c>
      <c r="R166" s="435">
        <f t="shared" si="41"/>
        <v>6431523.703129949</v>
      </c>
      <c r="S166" s="435">
        <f t="shared" si="41"/>
        <v>79493080.743810222</v>
      </c>
      <c r="T166" s="435">
        <f t="shared" si="41"/>
        <v>3505743.7355676237</v>
      </c>
    </row>
    <row r="167" spans="1:24" x14ac:dyDescent="0.3">
      <c r="A167" s="539"/>
      <c r="B167" s="88" t="s">
        <v>101</v>
      </c>
      <c r="C167" s="88" t="s">
        <v>276</v>
      </c>
      <c r="D167" s="88" t="s">
        <v>185</v>
      </c>
      <c r="E167" s="88" t="s">
        <v>186</v>
      </c>
      <c r="F167" s="88" t="s">
        <v>187</v>
      </c>
      <c r="G167" s="88" t="s">
        <v>143</v>
      </c>
      <c r="H167" s="88" t="s">
        <v>153</v>
      </c>
      <c r="I167" s="88" t="s">
        <v>161</v>
      </c>
      <c r="J167" s="88" t="s">
        <v>136</v>
      </c>
      <c r="K167" s="295"/>
      <c r="L167" s="88" t="s">
        <v>714</v>
      </c>
      <c r="M167" s="435">
        <f t="shared" ref="M167:T167" si="42">C195/C194</f>
        <v>133551.96743777813</v>
      </c>
      <c r="N167" s="435">
        <f t="shared" si="42"/>
        <v>362128.13972723315</v>
      </c>
      <c r="O167" s="435">
        <f t="shared" si="42"/>
        <v>2522868.6855296865</v>
      </c>
      <c r="P167" s="435">
        <f t="shared" si="42"/>
        <v>11126278.247413982</v>
      </c>
      <c r="Q167" s="435">
        <f t="shared" si="42"/>
        <v>2032495.2418705758</v>
      </c>
      <c r="R167" s="435">
        <f t="shared" si="42"/>
        <v>5099088.1799565163</v>
      </c>
      <c r="S167" s="435">
        <f t="shared" si="42"/>
        <v>79768354.46585764</v>
      </c>
      <c r="T167" s="435">
        <f t="shared" si="42"/>
        <v>2725585.6308991546</v>
      </c>
    </row>
    <row r="168" spans="1:24" x14ac:dyDescent="0.3">
      <c r="A168" s="539"/>
      <c r="B168" s="88" t="s">
        <v>167</v>
      </c>
      <c r="C168" s="91">
        <v>1098832</v>
      </c>
      <c r="D168" s="91">
        <v>171811</v>
      </c>
      <c r="E168" s="91">
        <v>10484</v>
      </c>
      <c r="F168" s="91">
        <v>1052</v>
      </c>
      <c r="G168" s="91">
        <v>113727</v>
      </c>
      <c r="H168" s="91">
        <v>56858</v>
      </c>
      <c r="I168" s="91">
        <v>44045</v>
      </c>
      <c r="J168" s="91">
        <v>1496809</v>
      </c>
      <c r="K168" s="295"/>
      <c r="L168" s="88" t="s">
        <v>573</v>
      </c>
      <c r="M168" s="434">
        <f t="shared" ref="M168:T168" si="43">(M167-M166)/ABS(M166)</f>
        <v>-0.11196905836612121</v>
      </c>
      <c r="N168" s="434">
        <f t="shared" si="43"/>
        <v>-8.9176023160699502E-2</v>
      </c>
      <c r="O168" s="434">
        <f t="shared" si="43"/>
        <v>4.9896810142636742E-2</v>
      </c>
      <c r="P168" s="434">
        <f t="shared" si="43"/>
        <v>0.24200376083108371</v>
      </c>
      <c r="Q168" s="434">
        <f t="shared" si="43"/>
        <v>5.9522742197920954E-2</v>
      </c>
      <c r="R168" s="434">
        <f t="shared" si="43"/>
        <v>-0.20717260554058023</v>
      </c>
      <c r="S168" s="434">
        <f t="shared" si="43"/>
        <v>3.4628639306931467E-3</v>
      </c>
      <c r="T168" s="434">
        <f t="shared" si="43"/>
        <v>-0.22253711723231584</v>
      </c>
      <c r="U168" s="432"/>
      <c r="V168" s="91"/>
      <c r="W168" s="304"/>
    </row>
    <row r="169" spans="1:24" x14ac:dyDescent="0.3">
      <c r="A169" s="539"/>
      <c r="B169" s="88" t="s">
        <v>567</v>
      </c>
      <c r="C169" s="91">
        <v>179466751346.67813</v>
      </c>
      <c r="D169" s="91">
        <v>72552776059.564728</v>
      </c>
      <c r="E169" s="91">
        <v>46992670507.449127</v>
      </c>
      <c r="F169" s="91">
        <v>14503723116.348497</v>
      </c>
      <c r="G169" s="91">
        <v>194706065763.39185</v>
      </c>
      <c r="H169" s="91">
        <v>333840145068.8194</v>
      </c>
      <c r="I169" s="91">
        <v>3635607234802.0044</v>
      </c>
      <c r="J169" s="91">
        <v>4477669366664.2559</v>
      </c>
      <c r="M169" s="364"/>
      <c r="N169" s="364"/>
      <c r="O169" s="364"/>
      <c r="P169" s="364"/>
      <c r="Q169" s="364"/>
      <c r="R169" s="364"/>
      <c r="S169" s="364"/>
      <c r="T169" s="364"/>
      <c r="V169" s="91"/>
      <c r="W169" s="304"/>
    </row>
    <row r="170" spans="1:24" x14ac:dyDescent="0.3">
      <c r="A170" s="539"/>
      <c r="B170" s="88" t="s">
        <v>568</v>
      </c>
      <c r="C170" s="91">
        <v>1098832</v>
      </c>
      <c r="D170" s="91">
        <v>171811</v>
      </c>
      <c r="E170" s="91">
        <v>10484</v>
      </c>
      <c r="F170" s="91">
        <v>1052</v>
      </c>
      <c r="G170" s="91">
        <v>113727</v>
      </c>
      <c r="H170" s="91">
        <v>56858</v>
      </c>
      <c r="I170" s="91">
        <v>44045</v>
      </c>
      <c r="J170" s="91">
        <v>1496809</v>
      </c>
    </row>
    <row r="171" spans="1:24" x14ac:dyDescent="0.3">
      <c r="A171" s="539"/>
    </row>
    <row r="172" spans="1:24" x14ac:dyDescent="0.3">
      <c r="A172" s="539"/>
    </row>
    <row r="173" spans="1:24" x14ac:dyDescent="0.3">
      <c r="A173" s="539"/>
      <c r="B173" s="294" t="s">
        <v>70</v>
      </c>
      <c r="C173" s="126">
        <v>1</v>
      </c>
      <c r="H173" s="126"/>
    </row>
    <row r="174" spans="1:24" x14ac:dyDescent="0.3">
      <c r="A174" s="539"/>
      <c r="B174" s="294" t="s">
        <v>71</v>
      </c>
      <c r="C174" s="88" t="s">
        <v>69</v>
      </c>
      <c r="H174" s="126"/>
      <c r="V174" s="433"/>
      <c r="W174" s="433"/>
      <c r="X174" s="433"/>
    </row>
    <row r="175" spans="1:24" x14ac:dyDescent="0.3">
      <c r="A175" s="539"/>
      <c r="B175" s="294" t="s">
        <v>72</v>
      </c>
      <c r="C175" s="126">
        <v>0</v>
      </c>
      <c r="H175" s="126"/>
      <c r="V175" s="295"/>
    </row>
    <row r="176" spans="1:24" x14ac:dyDescent="0.3">
      <c r="A176" s="539"/>
      <c r="B176" s="294" t="s">
        <v>79</v>
      </c>
      <c r="C176" s="126">
        <v>0</v>
      </c>
      <c r="V176" s="432"/>
      <c r="W176" s="432"/>
      <c r="X176" s="431"/>
    </row>
    <row r="177" spans="1:24" x14ac:dyDescent="0.3">
      <c r="A177" s="539"/>
      <c r="B177" s="294" t="s">
        <v>88</v>
      </c>
      <c r="C177" s="88" t="s">
        <v>181</v>
      </c>
      <c r="V177" s="432"/>
      <c r="W177" s="432"/>
      <c r="X177" s="431"/>
    </row>
    <row r="178" spans="1:24" x14ac:dyDescent="0.3">
      <c r="A178" s="539"/>
      <c r="V178" s="432"/>
      <c r="W178" s="432"/>
      <c r="X178" s="431"/>
    </row>
    <row r="179" spans="1:24" x14ac:dyDescent="0.3">
      <c r="A179" s="539"/>
      <c r="C179" s="88" t="s">
        <v>182</v>
      </c>
      <c r="V179" s="432"/>
      <c r="W179" s="432"/>
      <c r="X179" s="431"/>
    </row>
    <row r="180" spans="1:24" x14ac:dyDescent="0.3">
      <c r="A180" s="539"/>
      <c r="B180" s="88" t="s">
        <v>101</v>
      </c>
      <c r="C180" s="88" t="s">
        <v>276</v>
      </c>
      <c r="D180" s="88" t="s">
        <v>185</v>
      </c>
      <c r="E180" s="88" t="s">
        <v>186</v>
      </c>
      <c r="F180" s="88" t="s">
        <v>187</v>
      </c>
      <c r="G180" s="88" t="s">
        <v>143</v>
      </c>
      <c r="H180" s="88" t="s">
        <v>153</v>
      </c>
      <c r="I180" s="88" t="s">
        <v>161</v>
      </c>
      <c r="J180" s="88" t="s">
        <v>136</v>
      </c>
      <c r="V180" s="432"/>
      <c r="W180" s="432"/>
      <c r="X180" s="431"/>
    </row>
    <row r="181" spans="1:24" x14ac:dyDescent="0.3">
      <c r="A181" s="539"/>
      <c r="B181" s="88" t="s">
        <v>167</v>
      </c>
      <c r="C181" s="91">
        <v>961639</v>
      </c>
      <c r="D181" s="91">
        <v>186760</v>
      </c>
      <c r="E181" s="91">
        <v>10864</v>
      </c>
      <c r="F181" s="91">
        <v>895</v>
      </c>
      <c r="G181" s="91">
        <v>120633</v>
      </c>
      <c r="H181" s="91">
        <v>67437</v>
      </c>
      <c r="I181" s="91">
        <v>50119</v>
      </c>
      <c r="J181" s="91">
        <v>1398347</v>
      </c>
      <c r="V181" s="432"/>
      <c r="W181" s="432"/>
      <c r="X181" s="431"/>
    </row>
    <row r="182" spans="1:24" x14ac:dyDescent="0.3">
      <c r="A182" s="539"/>
      <c r="B182" s="88" t="s">
        <v>567</v>
      </c>
      <c r="C182" s="91">
        <v>144621965737.59329</v>
      </c>
      <c r="D182" s="91">
        <v>74252603241.899963</v>
      </c>
      <c r="E182" s="91">
        <v>26105846912.584541</v>
      </c>
      <c r="F182" s="91">
        <v>8017704410.7919044</v>
      </c>
      <c r="G182" s="91">
        <v>231411737329.91183</v>
      </c>
      <c r="H182" s="91">
        <v>433722663967.97437</v>
      </c>
      <c r="I182" s="91">
        <v>3984113713799.0244</v>
      </c>
      <c r="J182" s="91">
        <v>4902246235399.7803</v>
      </c>
    </row>
    <row r="183" spans="1:24" x14ac:dyDescent="0.3">
      <c r="A183" s="539"/>
      <c r="B183" s="88" t="s">
        <v>568</v>
      </c>
      <c r="C183" s="91">
        <v>961639</v>
      </c>
      <c r="D183" s="91">
        <v>186760</v>
      </c>
      <c r="E183" s="91">
        <v>10864</v>
      </c>
      <c r="F183" s="91">
        <v>895</v>
      </c>
      <c r="G183" s="91">
        <v>120633</v>
      </c>
      <c r="H183" s="91">
        <v>67437</v>
      </c>
      <c r="I183" s="91">
        <v>50119</v>
      </c>
      <c r="J183" s="91">
        <v>1398347</v>
      </c>
    </row>
    <row r="184" spans="1:24" x14ac:dyDescent="0.3">
      <c r="A184" s="539"/>
    </row>
    <row r="185" spans="1:24" x14ac:dyDescent="0.3">
      <c r="A185" s="539"/>
    </row>
    <row r="186" spans="1:24" x14ac:dyDescent="0.3">
      <c r="A186" s="539"/>
      <c r="B186" s="294" t="s">
        <v>70</v>
      </c>
      <c r="C186" s="126">
        <v>1</v>
      </c>
      <c r="H186" s="126"/>
    </row>
    <row r="187" spans="1:24" x14ac:dyDescent="0.3">
      <c r="A187" s="539"/>
      <c r="B187" s="294" t="s">
        <v>71</v>
      </c>
      <c r="C187" s="88" t="s">
        <v>69</v>
      </c>
      <c r="H187" s="126"/>
    </row>
    <row r="188" spans="1:24" x14ac:dyDescent="0.3">
      <c r="A188" s="539"/>
      <c r="B188" s="294" t="s">
        <v>72</v>
      </c>
      <c r="C188" s="126">
        <v>0</v>
      </c>
      <c r="H188" s="126"/>
    </row>
    <row r="189" spans="1:24" x14ac:dyDescent="0.3">
      <c r="A189" s="539"/>
      <c r="B189" s="294" t="s">
        <v>79</v>
      </c>
      <c r="C189" s="126">
        <v>0</v>
      </c>
    </row>
    <row r="190" spans="1:24" x14ac:dyDescent="0.3">
      <c r="A190" s="539"/>
      <c r="B190" s="294" t="s">
        <v>88</v>
      </c>
      <c r="C190" s="88" t="s">
        <v>228</v>
      </c>
    </row>
    <row r="191" spans="1:24" x14ac:dyDescent="0.3">
      <c r="A191" s="539"/>
    </row>
    <row r="192" spans="1:24" x14ac:dyDescent="0.3">
      <c r="A192" s="539"/>
      <c r="C192" s="88" t="s">
        <v>182</v>
      </c>
    </row>
    <row r="193" spans="1:10" x14ac:dyDescent="0.3">
      <c r="A193" s="539"/>
      <c r="B193" s="88" t="s">
        <v>101</v>
      </c>
      <c r="C193" s="88" t="s">
        <v>276</v>
      </c>
      <c r="D193" s="88" t="s">
        <v>185</v>
      </c>
      <c r="E193" s="88" t="s">
        <v>186</v>
      </c>
      <c r="F193" s="88" t="s">
        <v>187</v>
      </c>
      <c r="G193" s="88" t="s">
        <v>143</v>
      </c>
      <c r="H193" s="88" t="s">
        <v>153</v>
      </c>
      <c r="I193" s="88" t="s">
        <v>161</v>
      </c>
      <c r="J193" s="88" t="s">
        <v>136</v>
      </c>
    </row>
    <row r="194" spans="1:10" x14ac:dyDescent="0.3">
      <c r="A194" s="539"/>
      <c r="B194" s="88" t="s">
        <v>167</v>
      </c>
      <c r="C194" s="91">
        <v>1172614</v>
      </c>
      <c r="D194" s="91">
        <v>176395</v>
      </c>
      <c r="E194" s="91">
        <v>9624</v>
      </c>
      <c r="F194" s="91">
        <v>808</v>
      </c>
      <c r="G194" s="91">
        <v>122730</v>
      </c>
      <c r="H194" s="91">
        <v>60185</v>
      </c>
      <c r="I194" s="91">
        <v>44050</v>
      </c>
      <c r="J194" s="91">
        <v>1586406</v>
      </c>
    </row>
    <row r="195" spans="1:10" x14ac:dyDescent="0.3">
      <c r="A195" s="539"/>
      <c r="B195" s="88" t="s">
        <v>567</v>
      </c>
      <c r="C195" s="91">
        <v>156604906745.08276</v>
      </c>
      <c r="D195" s="91">
        <v>63877593207.185295</v>
      </c>
      <c r="E195" s="91">
        <v>24280088229.537704</v>
      </c>
      <c r="F195" s="91">
        <v>8990032823.9104977</v>
      </c>
      <c r="G195" s="91">
        <v>249448141034.77576</v>
      </c>
      <c r="H195" s="91">
        <v>306888622110.68292</v>
      </c>
      <c r="I195" s="91">
        <v>3513796014221.0288</v>
      </c>
      <c r="J195" s="91">
        <v>4323885398372.2041</v>
      </c>
    </row>
    <row r="196" spans="1:10" x14ac:dyDescent="0.3">
      <c r="A196" s="539"/>
      <c r="B196" s="88" t="s">
        <v>568</v>
      </c>
      <c r="C196" s="91">
        <v>1172613</v>
      </c>
      <c r="D196" s="91">
        <v>176395</v>
      </c>
      <c r="E196" s="91">
        <v>9624</v>
      </c>
      <c r="F196" s="91">
        <v>808</v>
      </c>
      <c r="G196" s="91">
        <v>122730</v>
      </c>
      <c r="H196" s="91">
        <v>60185</v>
      </c>
      <c r="I196" s="91">
        <v>44050</v>
      </c>
      <c r="J196" s="91">
        <v>1586405</v>
      </c>
    </row>
    <row r="216" spans="1:21" x14ac:dyDescent="0.3">
      <c r="A216" s="540" t="s">
        <v>574</v>
      </c>
      <c r="H216" s="126"/>
    </row>
    <row r="217" spans="1:21" x14ac:dyDescent="0.3">
      <c r="A217" s="540"/>
      <c r="B217" s="294" t="s">
        <v>70</v>
      </c>
      <c r="C217" s="126">
        <v>1</v>
      </c>
      <c r="H217" s="126"/>
    </row>
    <row r="218" spans="1:21" x14ac:dyDescent="0.3">
      <c r="A218" s="540"/>
      <c r="B218" s="294" t="s">
        <v>71</v>
      </c>
      <c r="C218" s="88" t="s">
        <v>69</v>
      </c>
      <c r="H218" s="126"/>
    </row>
    <row r="219" spans="1:21" x14ac:dyDescent="0.3">
      <c r="A219" s="540"/>
      <c r="B219" s="294" t="s">
        <v>72</v>
      </c>
      <c r="C219" s="88" t="s">
        <v>283</v>
      </c>
      <c r="H219" s="126"/>
    </row>
    <row r="220" spans="1:21" x14ac:dyDescent="0.3">
      <c r="A220" s="540"/>
      <c r="B220" s="294" t="s">
        <v>79</v>
      </c>
      <c r="C220" s="126">
        <v>0</v>
      </c>
    </row>
    <row r="221" spans="1:21" x14ac:dyDescent="0.3">
      <c r="A221" s="540"/>
      <c r="B221" s="294" t="s">
        <v>88</v>
      </c>
      <c r="C221" s="88" t="s">
        <v>89</v>
      </c>
    </row>
    <row r="222" spans="1:21" x14ac:dyDescent="0.3">
      <c r="A222" s="540"/>
    </row>
    <row r="223" spans="1:21" x14ac:dyDescent="0.3">
      <c r="A223" s="540"/>
      <c r="C223" s="88" t="s">
        <v>182</v>
      </c>
    </row>
    <row r="224" spans="1:21" x14ac:dyDescent="0.3">
      <c r="A224" s="540"/>
      <c r="B224" s="88" t="s">
        <v>101</v>
      </c>
      <c r="C224" s="88" t="s">
        <v>276</v>
      </c>
      <c r="D224" s="88" t="s">
        <v>185</v>
      </c>
      <c r="E224" s="88" t="s">
        <v>186</v>
      </c>
      <c r="F224" s="88" t="s">
        <v>187</v>
      </c>
      <c r="G224" s="88" t="s">
        <v>143</v>
      </c>
      <c r="H224" s="88" t="s">
        <v>153</v>
      </c>
      <c r="I224" s="88" t="s">
        <v>161</v>
      </c>
      <c r="J224" s="88" t="s">
        <v>136</v>
      </c>
      <c r="U224" s="91"/>
    </row>
    <row r="225" spans="1:23" x14ac:dyDescent="0.3">
      <c r="A225" s="540"/>
      <c r="B225" s="88" t="s">
        <v>167</v>
      </c>
      <c r="C225" s="91">
        <v>1098832</v>
      </c>
      <c r="D225" s="91">
        <v>171812</v>
      </c>
      <c r="E225" s="91">
        <v>10484</v>
      </c>
      <c r="F225" s="91">
        <v>1052</v>
      </c>
      <c r="G225" s="91">
        <v>113728</v>
      </c>
      <c r="H225" s="91">
        <v>56863</v>
      </c>
      <c r="I225" s="91">
        <v>44084</v>
      </c>
      <c r="J225" s="91">
        <v>1496855</v>
      </c>
      <c r="U225" s="91"/>
    </row>
    <row r="226" spans="1:23" x14ac:dyDescent="0.3">
      <c r="A226" s="540"/>
      <c r="B226" s="88" t="s">
        <v>473</v>
      </c>
      <c r="C226" s="91">
        <v>-146276890656.87189</v>
      </c>
      <c r="D226" s="91">
        <v>-53160029502.868317</v>
      </c>
      <c r="E226" s="91">
        <v>-40407140509.150017</v>
      </c>
      <c r="F226" s="91">
        <v>-12680098747.356585</v>
      </c>
      <c r="G226" s="91">
        <v>-171972236412.72324</v>
      </c>
      <c r="H226" s="91">
        <v>-317756632586.44916</v>
      </c>
      <c r="I226" s="91">
        <v>-3628203762608.3994</v>
      </c>
      <c r="J226" s="91">
        <v>-4370456791023.8184</v>
      </c>
    </row>
    <row r="227" spans="1:23" x14ac:dyDescent="0.3">
      <c r="A227" s="540"/>
      <c r="C227" s="91"/>
      <c r="D227" s="91"/>
      <c r="E227" s="91"/>
      <c r="F227" s="91"/>
      <c r="G227" s="91"/>
      <c r="H227" s="91"/>
      <c r="I227" s="91"/>
      <c r="J227" s="91"/>
    </row>
    <row r="228" spans="1:23" x14ac:dyDescent="0.3">
      <c r="A228" s="540"/>
      <c r="C228" s="91"/>
      <c r="D228" s="91"/>
      <c r="E228" s="91"/>
      <c r="F228" s="91"/>
      <c r="G228" s="91"/>
      <c r="H228" s="91"/>
      <c r="I228" s="91"/>
      <c r="J228" s="91"/>
    </row>
    <row r="229" spans="1:23" x14ac:dyDescent="0.3">
      <c r="A229" s="540"/>
      <c r="B229" s="294" t="s">
        <v>70</v>
      </c>
      <c r="C229" s="308">
        <v>1</v>
      </c>
      <c r="H229" s="126"/>
    </row>
    <row r="230" spans="1:23" x14ac:dyDescent="0.3">
      <c r="A230" s="540"/>
      <c r="B230" s="294" t="s">
        <v>71</v>
      </c>
      <c r="C230" s="294" t="s">
        <v>69</v>
      </c>
      <c r="H230" s="126"/>
      <c r="K230" s="295"/>
      <c r="M230" s="295"/>
      <c r="N230" s="295"/>
      <c r="O230" s="295"/>
      <c r="P230" s="295"/>
      <c r="Q230" s="295"/>
      <c r="R230" s="295"/>
      <c r="S230" s="295"/>
      <c r="T230" s="295"/>
    </row>
    <row r="231" spans="1:23" x14ac:dyDescent="0.3">
      <c r="A231" s="540"/>
      <c r="B231" s="294" t="s">
        <v>72</v>
      </c>
      <c r="C231" s="308">
        <v>0</v>
      </c>
      <c r="H231" s="126"/>
      <c r="K231" s="295"/>
      <c r="M231" s="304"/>
      <c r="N231" s="304"/>
      <c r="O231" s="304"/>
      <c r="P231" s="304"/>
      <c r="Q231" s="304"/>
      <c r="R231" s="304"/>
      <c r="S231" s="304"/>
      <c r="T231" s="304"/>
    </row>
    <row r="232" spans="1:23" x14ac:dyDescent="0.3">
      <c r="A232" s="540"/>
      <c r="B232" s="294" t="s">
        <v>79</v>
      </c>
      <c r="C232" s="308">
        <v>0</v>
      </c>
      <c r="K232" s="295"/>
      <c r="L232" s="88" t="s">
        <v>559</v>
      </c>
      <c r="M232" s="304" t="str">
        <f t="shared" ref="M232:T232" si="44">C223</f>
        <v>ZSIZE2</v>
      </c>
      <c r="N232" s="304">
        <f t="shared" si="44"/>
        <v>0</v>
      </c>
      <c r="O232" s="304">
        <f t="shared" si="44"/>
        <v>0</v>
      </c>
      <c r="P232" s="304">
        <f t="shared" si="44"/>
        <v>0</v>
      </c>
      <c r="Q232" s="304">
        <f t="shared" si="44"/>
        <v>0</v>
      </c>
      <c r="R232" s="304">
        <f t="shared" si="44"/>
        <v>0</v>
      </c>
      <c r="S232" s="304">
        <f t="shared" si="44"/>
        <v>0</v>
      </c>
      <c r="T232" s="304">
        <f t="shared" si="44"/>
        <v>0</v>
      </c>
    </row>
    <row r="233" spans="1:23" x14ac:dyDescent="0.3">
      <c r="A233" s="540"/>
      <c r="B233" s="294" t="s">
        <v>88</v>
      </c>
      <c r="C233" s="294" t="s">
        <v>89</v>
      </c>
      <c r="K233" s="295"/>
      <c r="L233" s="88" t="s">
        <v>720</v>
      </c>
      <c r="M233" s="436">
        <f t="shared" ref="M233:T233" si="45">C264</f>
        <v>-122104208908.93399</v>
      </c>
      <c r="N233" s="436">
        <f t="shared" si="45"/>
        <v>-44512562144.992859</v>
      </c>
      <c r="O233" s="436">
        <f t="shared" si="45"/>
        <v>-19624355487.167023</v>
      </c>
      <c r="P233" s="436">
        <f t="shared" si="45"/>
        <v>-7567822628.144002</v>
      </c>
      <c r="Q233" s="436">
        <f t="shared" si="45"/>
        <v>-221263095973.09949</v>
      </c>
      <c r="R233" s="436">
        <f t="shared" si="45"/>
        <v>-285686167991.17145</v>
      </c>
      <c r="S233" s="436">
        <f t="shared" si="45"/>
        <v>-3395254294670.6514</v>
      </c>
      <c r="T233" s="436">
        <f t="shared" si="45"/>
        <v>-4096012507804.1602</v>
      </c>
    </row>
    <row r="234" spans="1:23" x14ac:dyDescent="0.3">
      <c r="A234" s="540"/>
      <c r="K234" s="295"/>
      <c r="L234" s="88" t="s">
        <v>576</v>
      </c>
      <c r="M234" s="304">
        <f t="shared" ref="M234:T234" si="46">C238/C237</f>
        <v>-133120.34110480209</v>
      </c>
      <c r="N234" s="304">
        <f t="shared" si="46"/>
        <v>-309410.75309827842</v>
      </c>
      <c r="O234" s="304">
        <f t="shared" si="46"/>
        <v>-3854172.1202928289</v>
      </c>
      <c r="P234" s="304">
        <f t="shared" si="46"/>
        <v>-12053325.805472039</v>
      </c>
      <c r="Q234" s="304">
        <f t="shared" si="46"/>
        <v>-1512177.3261352216</v>
      </c>
      <c r="R234" s="304">
        <f t="shared" si="46"/>
        <v>-5543247.1373226969</v>
      </c>
      <c r="S234" s="304">
        <f t="shared" si="46"/>
        <v>-80097429.210223436</v>
      </c>
      <c r="T234" s="304">
        <f t="shared" si="46"/>
        <v>-2851111.2018176755</v>
      </c>
    </row>
    <row r="235" spans="1:23" x14ac:dyDescent="0.3">
      <c r="A235" s="540"/>
      <c r="C235" s="88" t="s">
        <v>182</v>
      </c>
      <c r="K235" s="295"/>
      <c r="L235" s="88" t="s">
        <v>713</v>
      </c>
      <c r="M235" s="435">
        <f t="shared" ref="M235:T235" si="47">C251/C250</f>
        <v>-119767.20800317488</v>
      </c>
      <c r="N235" s="435">
        <f t="shared" si="47"/>
        <v>-291392.97819058818</v>
      </c>
      <c r="O235" s="435">
        <f t="shared" si="47"/>
        <v>-2003375.0433692543</v>
      </c>
      <c r="P235" s="435">
        <f t="shared" si="47"/>
        <v>-8000840.0391194448</v>
      </c>
      <c r="Q235" s="435">
        <f t="shared" si="47"/>
        <v>-1692638.0268990579</v>
      </c>
      <c r="R235" s="435">
        <f t="shared" si="47"/>
        <v>-6100302.1842179531</v>
      </c>
      <c r="S235" s="435">
        <f t="shared" si="47"/>
        <v>-77140420.903091416</v>
      </c>
      <c r="T235" s="435">
        <f t="shared" si="47"/>
        <v>-3347018.748413715</v>
      </c>
    </row>
    <row r="236" spans="1:23" x14ac:dyDescent="0.3">
      <c r="A236" s="540"/>
      <c r="B236" s="88" t="s">
        <v>101</v>
      </c>
      <c r="C236" s="88" t="s">
        <v>276</v>
      </c>
      <c r="D236" s="88" t="s">
        <v>185</v>
      </c>
      <c r="E236" s="88" t="s">
        <v>186</v>
      </c>
      <c r="F236" s="88" t="s">
        <v>187</v>
      </c>
      <c r="G236" s="88" t="s">
        <v>143</v>
      </c>
      <c r="H236" s="88" t="s">
        <v>153</v>
      </c>
      <c r="I236" s="88" t="s">
        <v>161</v>
      </c>
      <c r="J236" s="88" t="s">
        <v>136</v>
      </c>
      <c r="K236" s="295"/>
      <c r="L236" s="88" t="s">
        <v>712</v>
      </c>
      <c r="M236" s="435">
        <f t="shared" ref="M236:T236" si="48">C264/C263</f>
        <v>-104129.92588262974</v>
      </c>
      <c r="N236" s="435">
        <f t="shared" si="48"/>
        <v>-252345.94033273539</v>
      </c>
      <c r="O236" s="435">
        <f t="shared" si="48"/>
        <v>-2039105.931750522</v>
      </c>
      <c r="P236" s="435">
        <f t="shared" si="48"/>
        <v>-9366117.1140396055</v>
      </c>
      <c r="Q236" s="435">
        <f t="shared" si="48"/>
        <v>-1802844.4224973477</v>
      </c>
      <c r="R236" s="435">
        <f t="shared" si="48"/>
        <v>-4746800.1660076668</v>
      </c>
      <c r="S236" s="435">
        <f t="shared" si="48"/>
        <v>-77077282.512387097</v>
      </c>
      <c r="T236" s="435">
        <f t="shared" si="48"/>
        <v>-2581944.6647353577</v>
      </c>
    </row>
    <row r="237" spans="1:23" x14ac:dyDescent="0.3">
      <c r="A237" s="540"/>
      <c r="B237" s="88" t="s">
        <v>167</v>
      </c>
      <c r="C237" s="91">
        <v>1098832</v>
      </c>
      <c r="D237" s="91">
        <v>171811</v>
      </c>
      <c r="E237" s="91">
        <v>10484</v>
      </c>
      <c r="F237" s="91">
        <v>1052</v>
      </c>
      <c r="G237" s="91">
        <v>113727</v>
      </c>
      <c r="H237" s="91">
        <v>56858</v>
      </c>
      <c r="I237" s="91">
        <v>44045</v>
      </c>
      <c r="J237" s="91">
        <v>1496809</v>
      </c>
      <c r="K237" s="295"/>
      <c r="L237" s="88" t="s">
        <v>579</v>
      </c>
      <c r="M237" s="434">
        <f t="shared" ref="M237:T237" si="49">(M236-M235)/ABS(M235)</f>
        <v>0.13056396973143608</v>
      </c>
      <c r="N237" s="434">
        <f t="shared" si="49"/>
        <v>0.13400129989513243</v>
      </c>
      <c r="O237" s="434">
        <f t="shared" si="49"/>
        <v>-1.7835346656398316E-2</v>
      </c>
      <c r="P237" s="434">
        <f t="shared" si="49"/>
        <v>-0.17064171615039814</v>
      </c>
      <c r="Q237" s="434">
        <f t="shared" si="49"/>
        <v>-6.5109251858289988E-2</v>
      </c>
      <c r="R237" s="434">
        <f t="shared" si="49"/>
        <v>0.22187458544462296</v>
      </c>
      <c r="S237" s="434">
        <f t="shared" si="49"/>
        <v>8.1848646876891225E-4</v>
      </c>
      <c r="T237" s="434">
        <f t="shared" si="49"/>
        <v>0.22858374606982892</v>
      </c>
      <c r="U237" s="432"/>
      <c r="V237" s="91"/>
      <c r="W237" s="304"/>
    </row>
    <row r="238" spans="1:23" x14ac:dyDescent="0.3">
      <c r="A238" s="540"/>
      <c r="B238" s="88" t="s">
        <v>473</v>
      </c>
      <c r="C238" s="91">
        <v>-146276890656.87189</v>
      </c>
      <c r="D238" s="91">
        <v>-53160170900.568314</v>
      </c>
      <c r="E238" s="91">
        <v>-40407140509.150017</v>
      </c>
      <c r="F238" s="91">
        <v>-12680098747.356585</v>
      </c>
      <c r="G238" s="91">
        <v>-171975390769.38034</v>
      </c>
      <c r="H238" s="91">
        <v>-315177945733.89392</v>
      </c>
      <c r="I238" s="91">
        <v>-3527891269564.2915</v>
      </c>
      <c r="J238" s="91">
        <v>-4267568906881.5127</v>
      </c>
      <c r="M238" s="364"/>
      <c r="N238" s="364"/>
      <c r="O238" s="364"/>
      <c r="P238" s="364"/>
      <c r="Q238" s="364"/>
      <c r="R238" s="364"/>
      <c r="S238" s="364"/>
      <c r="T238" s="364"/>
      <c r="V238" s="91"/>
      <c r="W238" s="304"/>
    </row>
    <row r="239" spans="1:23" x14ac:dyDescent="0.3">
      <c r="A239" s="540"/>
      <c r="C239" s="91"/>
      <c r="D239" s="91"/>
      <c r="E239" s="91"/>
      <c r="F239" s="91"/>
      <c r="G239" s="91"/>
      <c r="H239" s="91"/>
      <c r="I239" s="91"/>
      <c r="J239" s="91"/>
    </row>
    <row r="240" spans="1:23" x14ac:dyDescent="0.3">
      <c r="A240" s="540"/>
    </row>
    <row r="241" spans="1:24" x14ac:dyDescent="0.3">
      <c r="A241" s="540"/>
      <c r="C241" s="91"/>
    </row>
    <row r="242" spans="1:24" x14ac:dyDescent="0.3">
      <c r="A242" s="540"/>
      <c r="B242" s="294" t="s">
        <v>70</v>
      </c>
      <c r="C242" s="126">
        <v>1</v>
      </c>
      <c r="H242" s="126"/>
    </row>
    <row r="243" spans="1:24" x14ac:dyDescent="0.3">
      <c r="A243" s="540"/>
      <c r="B243" s="294" t="s">
        <v>71</v>
      </c>
      <c r="C243" s="88" t="s">
        <v>69</v>
      </c>
      <c r="H243" s="126"/>
      <c r="V243" s="433"/>
      <c r="W243" s="433"/>
      <c r="X243" s="433"/>
    </row>
    <row r="244" spans="1:24" x14ac:dyDescent="0.3">
      <c r="A244" s="540"/>
      <c r="B244" s="294" t="s">
        <v>72</v>
      </c>
      <c r="C244" s="126">
        <v>0</v>
      </c>
      <c r="H244" s="126"/>
      <c r="V244" s="295"/>
    </row>
    <row r="245" spans="1:24" x14ac:dyDescent="0.3">
      <c r="A245" s="540"/>
      <c r="B245" s="294" t="s">
        <v>79</v>
      </c>
      <c r="C245" s="126">
        <v>0</v>
      </c>
      <c r="V245" s="432"/>
      <c r="W245" s="432"/>
      <c r="X245" s="431"/>
    </row>
    <row r="246" spans="1:24" x14ac:dyDescent="0.3">
      <c r="A246" s="540"/>
      <c r="B246" s="294" t="s">
        <v>88</v>
      </c>
      <c r="C246" s="88" t="s">
        <v>181</v>
      </c>
      <c r="V246" s="432"/>
      <c r="W246" s="432"/>
      <c r="X246" s="431"/>
    </row>
    <row r="247" spans="1:24" x14ac:dyDescent="0.3">
      <c r="A247" s="540"/>
      <c r="V247" s="432"/>
      <c r="W247" s="432"/>
      <c r="X247" s="431"/>
    </row>
    <row r="248" spans="1:24" x14ac:dyDescent="0.3">
      <c r="A248" s="540"/>
      <c r="C248" s="88" t="s">
        <v>182</v>
      </c>
      <c r="V248" s="432"/>
      <c r="W248" s="432"/>
      <c r="X248" s="431"/>
    </row>
    <row r="249" spans="1:24" x14ac:dyDescent="0.3">
      <c r="A249" s="540"/>
      <c r="B249" s="88" t="s">
        <v>101</v>
      </c>
      <c r="C249" s="88" t="s">
        <v>276</v>
      </c>
      <c r="D249" s="88" t="s">
        <v>185</v>
      </c>
      <c r="E249" s="88" t="s">
        <v>186</v>
      </c>
      <c r="F249" s="88" t="s">
        <v>187</v>
      </c>
      <c r="G249" s="88" t="s">
        <v>143</v>
      </c>
      <c r="H249" s="88" t="s">
        <v>153</v>
      </c>
      <c r="I249" s="88" t="s">
        <v>161</v>
      </c>
      <c r="J249" s="88" t="s">
        <v>136</v>
      </c>
      <c r="V249" s="432"/>
      <c r="W249" s="432"/>
      <c r="X249" s="431"/>
    </row>
    <row r="250" spans="1:24" x14ac:dyDescent="0.3">
      <c r="A250" s="540"/>
      <c r="B250" s="88" t="s">
        <v>167</v>
      </c>
      <c r="C250" s="91">
        <v>961639</v>
      </c>
      <c r="D250" s="91">
        <v>186760</v>
      </c>
      <c r="E250" s="91">
        <v>10864</v>
      </c>
      <c r="F250" s="91">
        <v>895</v>
      </c>
      <c r="G250" s="91">
        <v>120633</v>
      </c>
      <c r="H250" s="91">
        <v>67437</v>
      </c>
      <c r="I250" s="91">
        <v>50119</v>
      </c>
      <c r="J250" s="91">
        <v>1398347</v>
      </c>
      <c r="V250" s="432"/>
      <c r="W250" s="432"/>
      <c r="X250" s="431"/>
    </row>
    <row r="251" spans="1:24" x14ac:dyDescent="0.3">
      <c r="A251" s="540"/>
      <c r="B251" s="88" t="s">
        <v>473</v>
      </c>
      <c r="C251" s="91">
        <v>-115172818136.96509</v>
      </c>
      <c r="D251" s="91">
        <v>-54420552606.874245</v>
      </c>
      <c r="E251" s="91">
        <v>-21764666471.163578</v>
      </c>
      <c r="F251" s="91">
        <v>-7160751835.0119028</v>
      </c>
      <c r="G251" s="91">
        <v>-204188003098.91406</v>
      </c>
      <c r="H251" s="91">
        <v>-411386078397.10608</v>
      </c>
      <c r="I251" s="91">
        <v>-3866200755242.0386</v>
      </c>
      <c r="J251" s="91">
        <v>-4680293625788.0732</v>
      </c>
    </row>
    <row r="252" spans="1:24" x14ac:dyDescent="0.3">
      <c r="A252" s="540"/>
      <c r="C252" s="91"/>
      <c r="D252" s="91"/>
      <c r="E252" s="91"/>
      <c r="F252" s="91"/>
      <c r="G252" s="91"/>
      <c r="H252" s="91"/>
      <c r="I252" s="91"/>
      <c r="J252" s="91"/>
    </row>
    <row r="253" spans="1:24" x14ac:dyDescent="0.3">
      <c r="A253" s="540"/>
    </row>
    <row r="254" spans="1:24" x14ac:dyDescent="0.3">
      <c r="A254" s="540"/>
      <c r="C254" s="91"/>
    </row>
    <row r="255" spans="1:24" x14ac:dyDescent="0.3">
      <c r="A255" s="540"/>
      <c r="B255" s="294" t="s">
        <v>70</v>
      </c>
      <c r="C255" s="126">
        <v>1</v>
      </c>
      <c r="H255" s="126"/>
    </row>
    <row r="256" spans="1:24" x14ac:dyDescent="0.3">
      <c r="A256" s="540"/>
      <c r="B256" s="294" t="s">
        <v>71</v>
      </c>
      <c r="C256" s="88" t="s">
        <v>69</v>
      </c>
      <c r="H256" s="126"/>
    </row>
    <row r="257" spans="1:10" x14ac:dyDescent="0.3">
      <c r="A257" s="540"/>
      <c r="B257" s="294" t="s">
        <v>72</v>
      </c>
      <c r="C257" s="126">
        <v>0</v>
      </c>
      <c r="H257" s="126"/>
    </row>
    <row r="258" spans="1:10" x14ac:dyDescent="0.3">
      <c r="A258" s="540"/>
      <c r="B258" s="294" t="s">
        <v>79</v>
      </c>
      <c r="C258" s="126">
        <v>0</v>
      </c>
    </row>
    <row r="259" spans="1:10" x14ac:dyDescent="0.3">
      <c r="A259" s="540"/>
      <c r="B259" s="294" t="s">
        <v>88</v>
      </c>
      <c r="C259" s="88" t="s">
        <v>228</v>
      </c>
    </row>
    <row r="260" spans="1:10" x14ac:dyDescent="0.3">
      <c r="A260" s="540"/>
    </row>
    <row r="261" spans="1:10" x14ac:dyDescent="0.3">
      <c r="A261" s="540"/>
      <c r="C261" s="88" t="s">
        <v>182</v>
      </c>
    </row>
    <row r="262" spans="1:10" x14ac:dyDescent="0.3">
      <c r="A262" s="540"/>
      <c r="B262" s="88" t="s">
        <v>101</v>
      </c>
      <c r="C262" s="88" t="s">
        <v>276</v>
      </c>
      <c r="D262" s="88" t="s">
        <v>185</v>
      </c>
      <c r="E262" s="88" t="s">
        <v>186</v>
      </c>
      <c r="F262" s="88" t="s">
        <v>187</v>
      </c>
      <c r="G262" s="88" t="s">
        <v>143</v>
      </c>
      <c r="H262" s="88" t="s">
        <v>153</v>
      </c>
      <c r="I262" s="88" t="s">
        <v>161</v>
      </c>
      <c r="J262" s="88" t="s">
        <v>136</v>
      </c>
    </row>
    <row r="263" spans="1:10" x14ac:dyDescent="0.3">
      <c r="A263" s="540"/>
      <c r="B263" s="88" t="s">
        <v>167</v>
      </c>
      <c r="C263" s="91">
        <v>1172614</v>
      </c>
      <c r="D263" s="91">
        <v>176395</v>
      </c>
      <c r="E263" s="91">
        <v>9624</v>
      </c>
      <c r="F263" s="91">
        <v>808</v>
      </c>
      <c r="G263" s="91">
        <v>122730</v>
      </c>
      <c r="H263" s="91">
        <v>60185</v>
      </c>
      <c r="I263" s="91">
        <v>44050</v>
      </c>
      <c r="J263" s="91">
        <v>1586406</v>
      </c>
    </row>
    <row r="264" spans="1:10" x14ac:dyDescent="0.3">
      <c r="A264" s="540"/>
      <c r="B264" s="88" t="s">
        <v>473</v>
      </c>
      <c r="C264" s="91">
        <v>-122104208908.93399</v>
      </c>
      <c r="D264" s="91">
        <v>-44512562144.992859</v>
      </c>
      <c r="E264" s="91">
        <v>-19624355487.167023</v>
      </c>
      <c r="F264" s="91">
        <v>-7567822628.144002</v>
      </c>
      <c r="G264" s="91">
        <v>-221263095973.09949</v>
      </c>
      <c r="H264" s="91">
        <v>-285686167991.17145</v>
      </c>
      <c r="I264" s="91">
        <v>-3395254294670.6514</v>
      </c>
      <c r="J264" s="91">
        <v>-4096012507804.1602</v>
      </c>
    </row>
    <row r="284" spans="1:8" x14ac:dyDescent="0.3">
      <c r="A284" s="540" t="s">
        <v>580</v>
      </c>
      <c r="H284" s="126"/>
    </row>
    <row r="285" spans="1:8" x14ac:dyDescent="0.3">
      <c r="A285" s="540"/>
      <c r="B285" s="294" t="s">
        <v>70</v>
      </c>
      <c r="C285" s="126">
        <v>1</v>
      </c>
      <c r="H285" s="126"/>
    </row>
    <row r="286" spans="1:8" x14ac:dyDescent="0.3">
      <c r="A286" s="540"/>
      <c r="B286" s="294" t="s">
        <v>71</v>
      </c>
      <c r="C286" s="88" t="s">
        <v>69</v>
      </c>
      <c r="H286" s="126"/>
    </row>
    <row r="287" spans="1:8" x14ac:dyDescent="0.3">
      <c r="A287" s="540"/>
      <c r="B287" s="294" t="s">
        <v>72</v>
      </c>
      <c r="C287" s="88" t="s">
        <v>283</v>
      </c>
      <c r="H287" s="126"/>
    </row>
    <row r="288" spans="1:8" x14ac:dyDescent="0.3">
      <c r="A288" s="540"/>
      <c r="B288" s="294" t="s">
        <v>79</v>
      </c>
      <c r="C288" s="126">
        <v>0</v>
      </c>
    </row>
    <row r="289" spans="1:21" x14ac:dyDescent="0.3">
      <c r="A289" s="540"/>
      <c r="B289" s="294" t="s">
        <v>88</v>
      </c>
      <c r="C289" s="88" t="s">
        <v>89</v>
      </c>
    </row>
    <row r="290" spans="1:21" x14ac:dyDescent="0.3">
      <c r="A290" s="540"/>
    </row>
    <row r="291" spans="1:21" x14ac:dyDescent="0.3">
      <c r="A291" s="540"/>
      <c r="C291" s="88" t="s">
        <v>182</v>
      </c>
    </row>
    <row r="292" spans="1:21" x14ac:dyDescent="0.3">
      <c r="A292" s="540"/>
      <c r="B292" s="88" t="s">
        <v>101</v>
      </c>
      <c r="C292" s="88" t="s">
        <v>276</v>
      </c>
      <c r="D292" s="88" t="s">
        <v>185</v>
      </c>
      <c r="E292" s="88" t="s">
        <v>186</v>
      </c>
      <c r="F292" s="88" t="s">
        <v>187</v>
      </c>
      <c r="G292" s="88" t="s">
        <v>143</v>
      </c>
      <c r="H292" s="88" t="s">
        <v>153</v>
      </c>
      <c r="I292" s="88" t="s">
        <v>161</v>
      </c>
      <c r="J292" s="88" t="s">
        <v>136</v>
      </c>
      <c r="U292" s="91"/>
    </row>
    <row r="293" spans="1:21" x14ac:dyDescent="0.3">
      <c r="A293" s="540"/>
      <c r="B293" s="88" t="s">
        <v>167</v>
      </c>
      <c r="C293" s="91">
        <v>1098832</v>
      </c>
      <c r="D293" s="91">
        <v>171812</v>
      </c>
      <c r="E293" s="91">
        <v>10484</v>
      </c>
      <c r="F293" s="91">
        <v>1052</v>
      </c>
      <c r="G293" s="91">
        <v>113728</v>
      </c>
      <c r="H293" s="91">
        <v>56863</v>
      </c>
      <c r="I293" s="91">
        <v>44084</v>
      </c>
      <c r="J293" s="91">
        <v>1496855</v>
      </c>
      <c r="U293" s="91"/>
    </row>
    <row r="294" spans="1:21" x14ac:dyDescent="0.3">
      <c r="A294" s="540"/>
      <c r="B294" s="88" t="s">
        <v>478</v>
      </c>
      <c r="C294" s="91">
        <v>1531815093.8282006</v>
      </c>
      <c r="D294" s="91">
        <v>804170627.38779902</v>
      </c>
      <c r="E294" s="91">
        <v>1185860557.1642997</v>
      </c>
      <c r="F294" s="91">
        <v>347963519.52289999</v>
      </c>
      <c r="G294" s="91">
        <v>6422084803.8693066</v>
      </c>
      <c r="H294" s="91">
        <v>7025162714.647191</v>
      </c>
      <c r="I294" s="91">
        <v>834423334728.80652</v>
      </c>
      <c r="J294" s="91">
        <v>851740392045.2262</v>
      </c>
    </row>
    <row r="295" spans="1:21" x14ac:dyDescent="0.3">
      <c r="A295" s="540"/>
      <c r="C295" s="91"/>
      <c r="D295" s="91"/>
      <c r="E295" s="91"/>
      <c r="F295" s="91"/>
      <c r="G295" s="91"/>
      <c r="H295" s="91"/>
      <c r="I295" s="91"/>
      <c r="J295" s="91"/>
    </row>
    <row r="296" spans="1:21" x14ac:dyDescent="0.3">
      <c r="A296" s="540"/>
      <c r="C296" s="91"/>
      <c r="D296" s="91"/>
      <c r="E296" s="91"/>
      <c r="F296" s="91"/>
      <c r="G296" s="91"/>
      <c r="H296" s="91"/>
      <c r="I296" s="91"/>
      <c r="J296" s="91"/>
    </row>
    <row r="297" spans="1:21" x14ac:dyDescent="0.3">
      <c r="A297" s="540"/>
      <c r="B297" s="294" t="s">
        <v>70</v>
      </c>
      <c r="C297" s="308">
        <v>1</v>
      </c>
      <c r="H297" s="126"/>
    </row>
    <row r="298" spans="1:21" x14ac:dyDescent="0.3">
      <c r="A298" s="540"/>
      <c r="B298" s="294" t="s">
        <v>71</v>
      </c>
      <c r="C298" s="294" t="s">
        <v>69</v>
      </c>
      <c r="H298" s="126"/>
      <c r="K298" s="295"/>
      <c r="M298" s="295"/>
      <c r="N298" s="295"/>
      <c r="O298" s="295"/>
      <c r="P298" s="295"/>
      <c r="Q298" s="295"/>
      <c r="R298" s="295"/>
      <c r="S298" s="295"/>
      <c r="T298" s="295"/>
    </row>
    <row r="299" spans="1:21" x14ac:dyDescent="0.3">
      <c r="A299" s="540"/>
      <c r="B299" s="294" t="s">
        <v>72</v>
      </c>
      <c r="C299" s="308">
        <v>0</v>
      </c>
      <c r="H299" s="126"/>
      <c r="K299" s="295"/>
      <c r="M299" s="304"/>
      <c r="N299" s="304"/>
      <c r="O299" s="304"/>
      <c r="P299" s="304"/>
      <c r="Q299" s="304"/>
      <c r="R299" s="304"/>
      <c r="S299" s="304"/>
      <c r="T299" s="304"/>
    </row>
    <row r="300" spans="1:21" x14ac:dyDescent="0.3">
      <c r="A300" s="540"/>
      <c r="B300" s="294" t="s">
        <v>79</v>
      </c>
      <c r="C300" s="308">
        <v>0</v>
      </c>
      <c r="K300" s="295"/>
      <c r="L300" s="88" t="s">
        <v>559</v>
      </c>
      <c r="M300" s="304" t="str">
        <f t="shared" ref="M300:T300" si="50">C291</f>
        <v>ZSIZE2</v>
      </c>
      <c r="N300" s="304">
        <f t="shared" si="50"/>
        <v>0</v>
      </c>
      <c r="O300" s="304">
        <f t="shared" si="50"/>
        <v>0</v>
      </c>
      <c r="P300" s="304">
        <f t="shared" si="50"/>
        <v>0</v>
      </c>
      <c r="Q300" s="304">
        <f t="shared" si="50"/>
        <v>0</v>
      </c>
      <c r="R300" s="304">
        <f t="shared" si="50"/>
        <v>0</v>
      </c>
      <c r="S300" s="304">
        <f t="shared" si="50"/>
        <v>0</v>
      </c>
      <c r="T300" s="304">
        <f t="shared" si="50"/>
        <v>0</v>
      </c>
    </row>
    <row r="301" spans="1:21" x14ac:dyDescent="0.3">
      <c r="A301" s="540"/>
      <c r="B301" s="294" t="s">
        <v>88</v>
      </c>
      <c r="C301" s="294" t="s">
        <v>89</v>
      </c>
      <c r="K301" s="295"/>
      <c r="L301" s="88" t="s">
        <v>719</v>
      </c>
      <c r="M301" s="436">
        <f t="shared" ref="M301:T301" si="51">C332</f>
        <v>1043555788.2618005</v>
      </c>
      <c r="N301" s="436">
        <f t="shared" si="51"/>
        <v>634762761.53339994</v>
      </c>
      <c r="O301" s="436">
        <f t="shared" si="51"/>
        <v>393655290.84429991</v>
      </c>
      <c r="P301" s="436">
        <f t="shared" si="51"/>
        <v>111895647.01850002</v>
      </c>
      <c r="Q301" s="436">
        <f t="shared" si="51"/>
        <v>5328956070.5006008</v>
      </c>
      <c r="R301" s="436">
        <f t="shared" si="51"/>
        <v>29452497318.087002</v>
      </c>
      <c r="S301" s="436">
        <f t="shared" si="51"/>
        <v>521493556390.9873</v>
      </c>
      <c r="T301" s="436">
        <f t="shared" si="51"/>
        <v>558458879267.23291</v>
      </c>
    </row>
    <row r="302" spans="1:21" x14ac:dyDescent="0.3">
      <c r="A302" s="540"/>
      <c r="K302" s="295"/>
      <c r="L302" s="88" t="s">
        <v>582</v>
      </c>
      <c r="M302" s="304">
        <f t="shared" ref="M302:T302" si="52">C306/C305</f>
        <v>1394.0393925806679</v>
      </c>
      <c r="N302" s="304">
        <f t="shared" si="52"/>
        <v>4680.5537910133753</v>
      </c>
      <c r="O302" s="304">
        <f t="shared" si="52"/>
        <v>113111.46100384393</v>
      </c>
      <c r="P302" s="304">
        <f t="shared" si="52"/>
        <v>330763.80182785168</v>
      </c>
      <c r="Q302" s="304">
        <f t="shared" si="52"/>
        <v>56469.306355300912</v>
      </c>
      <c r="R302" s="304">
        <f t="shared" si="52"/>
        <v>118016.39374665289</v>
      </c>
      <c r="S302" s="304">
        <f t="shared" si="52"/>
        <v>6993881.7770191059</v>
      </c>
      <c r="T302" s="304">
        <f t="shared" si="52"/>
        <v>217160.36821413165</v>
      </c>
    </row>
    <row r="303" spans="1:21" x14ac:dyDescent="0.3">
      <c r="A303" s="540"/>
      <c r="C303" s="88" t="s">
        <v>182</v>
      </c>
      <c r="K303" s="295"/>
      <c r="L303" s="88" t="s">
        <v>711</v>
      </c>
      <c r="M303" s="435">
        <f t="shared" ref="M303:T303" si="53">C319/C318</f>
        <v>3603.1318714839845</v>
      </c>
      <c r="N303" s="435">
        <f t="shared" si="53"/>
        <v>5920.5365016106252</v>
      </c>
      <c r="O303" s="435">
        <f t="shared" si="53"/>
        <v>43454.672203635899</v>
      </c>
      <c r="P303" s="435">
        <f t="shared" si="53"/>
        <v>114255.3689003352</v>
      </c>
      <c r="Q303" s="435">
        <f t="shared" si="53"/>
        <v>51577.861051391417</v>
      </c>
      <c r="R303" s="435">
        <f t="shared" si="53"/>
        <v>265158.09585950593</v>
      </c>
      <c r="S303" s="435">
        <f t="shared" si="53"/>
        <v>5164518.8070688704</v>
      </c>
      <c r="T303" s="435">
        <f t="shared" si="53"/>
        <v>206021.07942804156</v>
      </c>
    </row>
    <row r="304" spans="1:21" x14ac:dyDescent="0.3">
      <c r="A304" s="540"/>
      <c r="B304" s="88" t="s">
        <v>101</v>
      </c>
      <c r="C304" s="88" t="s">
        <v>276</v>
      </c>
      <c r="D304" s="88" t="s">
        <v>185</v>
      </c>
      <c r="E304" s="88" t="s">
        <v>186</v>
      </c>
      <c r="F304" s="88" t="s">
        <v>187</v>
      </c>
      <c r="G304" s="88" t="s">
        <v>143</v>
      </c>
      <c r="H304" s="88" t="s">
        <v>153</v>
      </c>
      <c r="I304" s="88" t="s">
        <v>161</v>
      </c>
      <c r="J304" s="88" t="s">
        <v>136</v>
      </c>
      <c r="K304" s="295"/>
      <c r="L304" s="88" t="s">
        <v>710</v>
      </c>
      <c r="M304" s="435">
        <f t="shared" ref="M304:T304" si="54">C332/C331</f>
        <v>889.93973145621703</v>
      </c>
      <c r="N304" s="435">
        <f t="shared" si="54"/>
        <v>3598.5303525235972</v>
      </c>
      <c r="O304" s="435">
        <f t="shared" si="54"/>
        <v>40903.500711169982</v>
      </c>
      <c r="P304" s="435">
        <f t="shared" si="54"/>
        <v>138484.71165655943</v>
      </c>
      <c r="Q304" s="435">
        <f t="shared" si="54"/>
        <v>43420.158644997973</v>
      </c>
      <c r="R304" s="435">
        <f t="shared" si="54"/>
        <v>489366.07656537346</v>
      </c>
      <c r="S304" s="435">
        <f t="shared" si="54"/>
        <v>11838673.243836261</v>
      </c>
      <c r="T304" s="435">
        <f t="shared" si="54"/>
        <v>352027.7150157229</v>
      </c>
    </row>
    <row r="305" spans="1:24" x14ac:dyDescent="0.3">
      <c r="A305" s="540"/>
      <c r="B305" s="88" t="s">
        <v>167</v>
      </c>
      <c r="C305" s="91">
        <v>1098832</v>
      </c>
      <c r="D305" s="91">
        <v>171811</v>
      </c>
      <c r="E305" s="91">
        <v>10484</v>
      </c>
      <c r="F305" s="91">
        <v>1052</v>
      </c>
      <c r="G305" s="91">
        <v>113727</v>
      </c>
      <c r="H305" s="91">
        <v>56858</v>
      </c>
      <c r="I305" s="91">
        <v>44045</v>
      </c>
      <c r="J305" s="91">
        <v>1496809</v>
      </c>
      <c r="K305" s="295"/>
      <c r="L305" s="88" t="s">
        <v>585</v>
      </c>
      <c r="M305" s="434">
        <f t="shared" ref="M305:T305" si="55">(M304-M303)/ABS(M303)</f>
        <v>-0.75300939205156348</v>
      </c>
      <c r="N305" s="434">
        <f t="shared" si="55"/>
        <v>-0.39219522562783771</v>
      </c>
      <c r="O305" s="434">
        <f t="shared" si="55"/>
        <v>-5.8708796156848195E-2</v>
      </c>
      <c r="P305" s="434">
        <f t="shared" si="55"/>
        <v>0.21206305654974911</v>
      </c>
      <c r="Q305" s="434">
        <f t="shared" si="55"/>
        <v>-0.15816286755794759</v>
      </c>
      <c r="R305" s="434">
        <f t="shared" si="55"/>
        <v>0.84556339861734475</v>
      </c>
      <c r="S305" s="434">
        <f t="shared" si="55"/>
        <v>1.292309058422292</v>
      </c>
      <c r="T305" s="434">
        <f t="shared" si="55"/>
        <v>0.70869755654628597</v>
      </c>
      <c r="U305" s="432"/>
      <c r="V305" s="91"/>
      <c r="W305" s="304"/>
    </row>
    <row r="306" spans="1:24" x14ac:dyDescent="0.3">
      <c r="A306" s="540"/>
      <c r="B306" s="88" t="s">
        <v>478</v>
      </c>
      <c r="C306" s="91">
        <v>1531815093.8282006</v>
      </c>
      <c r="D306" s="91">
        <v>804170627.38779902</v>
      </c>
      <c r="E306" s="91">
        <v>1185860557.1642997</v>
      </c>
      <c r="F306" s="91">
        <v>347963519.52289999</v>
      </c>
      <c r="G306" s="91">
        <v>6422084803.8693066</v>
      </c>
      <c r="H306" s="91">
        <v>6710176115.6471901</v>
      </c>
      <c r="I306" s="331">
        <v>308045522868.80652</v>
      </c>
      <c r="J306" s="331">
        <v>325047593586.2262</v>
      </c>
      <c r="M306" s="364"/>
      <c r="N306" s="364"/>
      <c r="O306" s="364"/>
      <c r="P306" s="364"/>
      <c r="Q306" s="364"/>
      <c r="R306" s="364"/>
      <c r="S306" s="364"/>
      <c r="T306" s="364"/>
      <c r="V306" s="91"/>
      <c r="W306" s="304"/>
    </row>
    <row r="307" spans="1:24" x14ac:dyDescent="0.3">
      <c r="A307" s="540"/>
      <c r="C307" s="91"/>
      <c r="D307" s="91"/>
      <c r="E307" s="91"/>
      <c r="F307" s="91"/>
      <c r="G307" s="91"/>
      <c r="H307" s="91"/>
      <c r="I307" s="91"/>
      <c r="J307" s="91"/>
    </row>
    <row r="308" spans="1:24" x14ac:dyDescent="0.3">
      <c r="A308" s="540"/>
      <c r="H308" s="88" t="s">
        <v>586</v>
      </c>
      <c r="I308" s="91">
        <v>834416522868.80652</v>
      </c>
      <c r="J308" s="88">
        <v>851418593586.2262</v>
      </c>
    </row>
    <row r="309" spans="1:24" x14ac:dyDescent="0.3">
      <c r="A309" s="540"/>
      <c r="C309" s="91"/>
      <c r="H309" s="88" t="s">
        <v>587</v>
      </c>
      <c r="I309" s="88">
        <v>526371000000</v>
      </c>
      <c r="J309" s="88">
        <v>526371000000</v>
      </c>
    </row>
    <row r="310" spans="1:24" x14ac:dyDescent="0.3">
      <c r="A310" s="540"/>
      <c r="B310" s="294" t="s">
        <v>70</v>
      </c>
      <c r="C310" s="126">
        <v>1</v>
      </c>
      <c r="H310" s="126" t="s">
        <v>588</v>
      </c>
      <c r="I310" s="331">
        <f>I308-I309</f>
        <v>308045522868.80652</v>
      </c>
      <c r="J310" s="331">
        <f>J308-J309</f>
        <v>325047593586.2262</v>
      </c>
    </row>
    <row r="311" spans="1:24" x14ac:dyDescent="0.3">
      <c r="A311" s="540"/>
      <c r="B311" s="294" t="s">
        <v>71</v>
      </c>
      <c r="C311" s="88" t="s">
        <v>69</v>
      </c>
      <c r="H311" s="126"/>
      <c r="V311" s="433"/>
      <c r="W311" s="433"/>
      <c r="X311" s="433"/>
    </row>
    <row r="312" spans="1:24" x14ac:dyDescent="0.3">
      <c r="A312" s="540"/>
      <c r="B312" s="294" t="s">
        <v>72</v>
      </c>
      <c r="C312" s="126">
        <v>0</v>
      </c>
      <c r="H312" s="126"/>
      <c r="V312" s="295"/>
    </row>
    <row r="313" spans="1:24" x14ac:dyDescent="0.3">
      <c r="A313" s="540"/>
      <c r="B313" s="294" t="s">
        <v>79</v>
      </c>
      <c r="C313" s="126">
        <v>0</v>
      </c>
      <c r="V313" s="432"/>
      <c r="W313" s="432"/>
      <c r="X313" s="431"/>
    </row>
    <row r="314" spans="1:24" x14ac:dyDescent="0.3">
      <c r="A314" s="540"/>
      <c r="B314" s="294" t="s">
        <v>88</v>
      </c>
      <c r="C314" s="88" t="s">
        <v>181</v>
      </c>
      <c r="V314" s="432"/>
      <c r="W314" s="432"/>
      <c r="X314" s="431"/>
    </row>
    <row r="315" spans="1:24" x14ac:dyDescent="0.3">
      <c r="A315" s="540"/>
      <c r="V315" s="432"/>
      <c r="W315" s="432"/>
      <c r="X315" s="431"/>
    </row>
    <row r="316" spans="1:24" x14ac:dyDescent="0.3">
      <c r="A316" s="540"/>
      <c r="C316" s="88" t="s">
        <v>182</v>
      </c>
      <c r="V316" s="432"/>
      <c r="W316" s="432"/>
      <c r="X316" s="431"/>
    </row>
    <row r="317" spans="1:24" x14ac:dyDescent="0.3">
      <c r="A317" s="540"/>
      <c r="B317" s="88" t="s">
        <v>101</v>
      </c>
      <c r="C317" s="88" t="s">
        <v>276</v>
      </c>
      <c r="D317" s="88" t="s">
        <v>185</v>
      </c>
      <c r="E317" s="88" t="s">
        <v>186</v>
      </c>
      <c r="F317" s="88" t="s">
        <v>187</v>
      </c>
      <c r="G317" s="88" t="s">
        <v>143</v>
      </c>
      <c r="H317" s="88" t="s">
        <v>153</v>
      </c>
      <c r="I317" s="88" t="s">
        <v>161</v>
      </c>
      <c r="J317" s="88" t="s">
        <v>136</v>
      </c>
      <c r="V317" s="432"/>
      <c r="W317" s="432"/>
      <c r="X317" s="431"/>
    </row>
    <row r="318" spans="1:24" x14ac:dyDescent="0.3">
      <c r="A318" s="540"/>
      <c r="B318" s="88" t="s">
        <v>167</v>
      </c>
      <c r="C318" s="91">
        <v>961639</v>
      </c>
      <c r="D318" s="91">
        <v>186760</v>
      </c>
      <c r="E318" s="91">
        <v>10864</v>
      </c>
      <c r="F318" s="91">
        <v>895</v>
      </c>
      <c r="G318" s="91">
        <v>120633</v>
      </c>
      <c r="H318" s="91">
        <v>67437</v>
      </c>
      <c r="I318" s="91">
        <v>50119</v>
      </c>
      <c r="J318" s="91">
        <v>1398347</v>
      </c>
      <c r="V318" s="432"/>
      <c r="W318" s="432"/>
      <c r="X318" s="431"/>
    </row>
    <row r="319" spans="1:24" x14ac:dyDescent="0.3">
      <c r="A319" s="540"/>
      <c r="B319" s="88" t="s">
        <v>478</v>
      </c>
      <c r="C319" s="91">
        <v>3464912129.7619872</v>
      </c>
      <c r="D319" s="91">
        <v>1105719397.0408003</v>
      </c>
      <c r="E319" s="91">
        <v>472091558.8203004</v>
      </c>
      <c r="F319" s="91">
        <v>102258555.16580001</v>
      </c>
      <c r="G319" s="91">
        <v>6221992112.2125006</v>
      </c>
      <c r="H319" s="91">
        <v>17881466510.477501</v>
      </c>
      <c r="I319" s="91">
        <v>258840518091.48471</v>
      </c>
      <c r="J319" s="91">
        <v>288088958354.96362</v>
      </c>
    </row>
    <row r="320" spans="1:24" x14ac:dyDescent="0.3">
      <c r="A320" s="540"/>
      <c r="C320" s="91"/>
      <c r="D320" s="91"/>
      <c r="E320" s="91"/>
      <c r="F320" s="91"/>
      <c r="G320" s="91"/>
      <c r="H320" s="91"/>
      <c r="I320" s="91"/>
      <c r="J320" s="91"/>
    </row>
    <row r="321" spans="1:10" x14ac:dyDescent="0.3">
      <c r="A321" s="540"/>
    </row>
    <row r="322" spans="1:10" x14ac:dyDescent="0.3">
      <c r="A322" s="540"/>
      <c r="C322" s="91"/>
    </row>
    <row r="323" spans="1:10" x14ac:dyDescent="0.3">
      <c r="A323" s="540"/>
      <c r="B323" s="294" t="s">
        <v>70</v>
      </c>
      <c r="C323" s="126">
        <v>1</v>
      </c>
      <c r="H323" s="126"/>
    </row>
    <row r="324" spans="1:10" x14ac:dyDescent="0.3">
      <c r="A324" s="540"/>
      <c r="B324" s="294" t="s">
        <v>71</v>
      </c>
      <c r="C324" s="88" t="s">
        <v>69</v>
      </c>
      <c r="H324" s="126"/>
    </row>
    <row r="325" spans="1:10" x14ac:dyDescent="0.3">
      <c r="A325" s="540"/>
      <c r="B325" s="294" t="s">
        <v>72</v>
      </c>
      <c r="C325" s="126">
        <v>0</v>
      </c>
      <c r="H325" s="126"/>
    </row>
    <row r="326" spans="1:10" x14ac:dyDescent="0.3">
      <c r="A326" s="540"/>
      <c r="B326" s="294" t="s">
        <v>79</v>
      </c>
      <c r="C326" s="126">
        <v>0</v>
      </c>
    </row>
    <row r="327" spans="1:10" x14ac:dyDescent="0.3">
      <c r="A327" s="540"/>
      <c r="B327" s="294" t="s">
        <v>88</v>
      </c>
      <c r="C327" s="88" t="s">
        <v>228</v>
      </c>
    </row>
    <row r="328" spans="1:10" x14ac:dyDescent="0.3">
      <c r="A328" s="540"/>
    </row>
    <row r="329" spans="1:10" x14ac:dyDescent="0.3">
      <c r="A329" s="540"/>
      <c r="C329" s="88" t="s">
        <v>182</v>
      </c>
    </row>
    <row r="330" spans="1:10" x14ac:dyDescent="0.3">
      <c r="A330" s="540"/>
      <c r="B330" s="88" t="s">
        <v>101</v>
      </c>
      <c r="C330" s="88" t="s">
        <v>276</v>
      </c>
      <c r="D330" s="88" t="s">
        <v>185</v>
      </c>
      <c r="E330" s="88" t="s">
        <v>186</v>
      </c>
      <c r="F330" s="88" t="s">
        <v>187</v>
      </c>
      <c r="G330" s="88" t="s">
        <v>143</v>
      </c>
      <c r="H330" s="88" t="s">
        <v>153</v>
      </c>
      <c r="I330" s="88" t="s">
        <v>161</v>
      </c>
      <c r="J330" s="88" t="s">
        <v>136</v>
      </c>
    </row>
    <row r="331" spans="1:10" x14ac:dyDescent="0.3">
      <c r="A331" s="540"/>
      <c r="B331" s="88" t="s">
        <v>167</v>
      </c>
      <c r="C331" s="91">
        <v>1172614</v>
      </c>
      <c r="D331" s="91">
        <v>176395</v>
      </c>
      <c r="E331" s="91">
        <v>9624</v>
      </c>
      <c r="F331" s="91">
        <v>808</v>
      </c>
      <c r="G331" s="91">
        <v>122730</v>
      </c>
      <c r="H331" s="91">
        <v>60185</v>
      </c>
      <c r="I331" s="91">
        <v>44050</v>
      </c>
      <c r="J331" s="91">
        <v>1586406</v>
      </c>
    </row>
    <row r="332" spans="1:10" x14ac:dyDescent="0.3">
      <c r="A332" s="540"/>
      <c r="B332" s="88" t="s">
        <v>478</v>
      </c>
      <c r="C332" s="91">
        <v>1043555788.2618005</v>
      </c>
      <c r="D332" s="91">
        <v>634762761.53339994</v>
      </c>
      <c r="E332" s="91">
        <v>393655290.84429991</v>
      </c>
      <c r="F332" s="91">
        <v>111895647.01850002</v>
      </c>
      <c r="G332" s="91">
        <v>5328956070.5006008</v>
      </c>
      <c r="H332" s="91">
        <v>29452497318.087002</v>
      </c>
      <c r="I332" s="91">
        <v>521493556390.9873</v>
      </c>
      <c r="J332" s="91">
        <v>558458879267.23291</v>
      </c>
    </row>
  </sheetData>
  <mergeCells count="5">
    <mergeCell ref="A3:A51"/>
    <mergeCell ref="A71:A127"/>
    <mergeCell ref="A147:A196"/>
    <mergeCell ref="A216:A264"/>
    <mergeCell ref="A284:A332"/>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tabSelected="1" zoomScaleNormal="100" workbookViewId="0">
      <selection activeCell="B27" sqref="B27"/>
    </sheetView>
  </sheetViews>
  <sheetFormatPr defaultColWidth="9.109375" defaultRowHeight="13.2" x14ac:dyDescent="0.25"/>
  <cols>
    <col min="1" max="1" width="11.44140625" style="452" customWidth="1"/>
    <col min="2" max="2" width="126.33203125" style="453" customWidth="1"/>
    <col min="3" max="256" width="9.109375" style="453"/>
    <col min="257" max="257" width="11.44140625" style="453" customWidth="1"/>
    <col min="258" max="258" width="126.33203125" style="453" customWidth="1"/>
    <col min="259" max="512" width="9.109375" style="453"/>
    <col min="513" max="513" width="11.44140625" style="453" customWidth="1"/>
    <col min="514" max="514" width="126.33203125" style="453" customWidth="1"/>
    <col min="515" max="768" width="9.109375" style="453"/>
    <col min="769" max="769" width="11.44140625" style="453" customWidth="1"/>
    <col min="770" max="770" width="126.33203125" style="453" customWidth="1"/>
    <col min="771" max="1024" width="9.109375" style="453"/>
    <col min="1025" max="1025" width="11.44140625" style="453" customWidth="1"/>
    <col min="1026" max="1026" width="126.33203125" style="453" customWidth="1"/>
    <col min="1027" max="1280" width="9.109375" style="453"/>
    <col min="1281" max="1281" width="11.44140625" style="453" customWidth="1"/>
    <col min="1282" max="1282" width="126.33203125" style="453" customWidth="1"/>
    <col min="1283" max="1536" width="9.109375" style="453"/>
    <col min="1537" max="1537" width="11.44140625" style="453" customWidth="1"/>
    <col min="1538" max="1538" width="126.33203125" style="453" customWidth="1"/>
    <col min="1539" max="1792" width="9.109375" style="453"/>
    <col min="1793" max="1793" width="11.44140625" style="453" customWidth="1"/>
    <col min="1794" max="1794" width="126.33203125" style="453" customWidth="1"/>
    <col min="1795" max="2048" width="9.109375" style="453"/>
    <col min="2049" max="2049" width="11.44140625" style="453" customWidth="1"/>
    <col min="2050" max="2050" width="126.33203125" style="453" customWidth="1"/>
    <col min="2051" max="2304" width="9.109375" style="453"/>
    <col min="2305" max="2305" width="11.44140625" style="453" customWidth="1"/>
    <col min="2306" max="2306" width="126.33203125" style="453" customWidth="1"/>
    <col min="2307" max="2560" width="9.109375" style="453"/>
    <col min="2561" max="2561" width="11.44140625" style="453" customWidth="1"/>
    <col min="2562" max="2562" width="126.33203125" style="453" customWidth="1"/>
    <col min="2563" max="2816" width="9.109375" style="453"/>
    <col min="2817" max="2817" width="11.44140625" style="453" customWidth="1"/>
    <col min="2818" max="2818" width="126.33203125" style="453" customWidth="1"/>
    <col min="2819" max="3072" width="9.109375" style="453"/>
    <col min="3073" max="3073" width="11.44140625" style="453" customWidth="1"/>
    <col min="3074" max="3074" width="126.33203125" style="453" customWidth="1"/>
    <col min="3075" max="3328" width="9.109375" style="453"/>
    <col min="3329" max="3329" width="11.44140625" style="453" customWidth="1"/>
    <col min="3330" max="3330" width="126.33203125" style="453" customWidth="1"/>
    <col min="3331" max="3584" width="9.109375" style="453"/>
    <col min="3585" max="3585" width="11.44140625" style="453" customWidth="1"/>
    <col min="3586" max="3586" width="126.33203125" style="453" customWidth="1"/>
    <col min="3587" max="3840" width="9.109375" style="453"/>
    <col min="3841" max="3841" width="11.44140625" style="453" customWidth="1"/>
    <col min="3842" max="3842" width="126.33203125" style="453" customWidth="1"/>
    <col min="3843" max="4096" width="9.109375" style="453"/>
    <col min="4097" max="4097" width="11.44140625" style="453" customWidth="1"/>
    <col min="4098" max="4098" width="126.33203125" style="453" customWidth="1"/>
    <col min="4099" max="4352" width="9.109375" style="453"/>
    <col min="4353" max="4353" width="11.44140625" style="453" customWidth="1"/>
    <col min="4354" max="4354" width="126.33203125" style="453" customWidth="1"/>
    <col min="4355" max="4608" width="9.109375" style="453"/>
    <col min="4609" max="4609" width="11.44140625" style="453" customWidth="1"/>
    <col min="4610" max="4610" width="126.33203125" style="453" customWidth="1"/>
    <col min="4611" max="4864" width="9.109375" style="453"/>
    <col min="4865" max="4865" width="11.44140625" style="453" customWidth="1"/>
    <col min="4866" max="4866" width="126.33203125" style="453" customWidth="1"/>
    <col min="4867" max="5120" width="9.109375" style="453"/>
    <col min="5121" max="5121" width="11.44140625" style="453" customWidth="1"/>
    <col min="5122" max="5122" width="126.33203125" style="453" customWidth="1"/>
    <col min="5123" max="5376" width="9.109375" style="453"/>
    <col min="5377" max="5377" width="11.44140625" style="453" customWidth="1"/>
    <col min="5378" max="5378" width="126.33203125" style="453" customWidth="1"/>
    <col min="5379" max="5632" width="9.109375" style="453"/>
    <col min="5633" max="5633" width="11.44140625" style="453" customWidth="1"/>
    <col min="5634" max="5634" width="126.33203125" style="453" customWidth="1"/>
    <col min="5635" max="5888" width="9.109375" style="453"/>
    <col min="5889" max="5889" width="11.44140625" style="453" customWidth="1"/>
    <col min="5890" max="5890" width="126.33203125" style="453" customWidth="1"/>
    <col min="5891" max="6144" width="9.109375" style="453"/>
    <col min="6145" max="6145" width="11.44140625" style="453" customWidth="1"/>
    <col min="6146" max="6146" width="126.33203125" style="453" customWidth="1"/>
    <col min="6147" max="6400" width="9.109375" style="453"/>
    <col min="6401" max="6401" width="11.44140625" style="453" customWidth="1"/>
    <col min="6402" max="6402" width="126.33203125" style="453" customWidth="1"/>
    <col min="6403" max="6656" width="9.109375" style="453"/>
    <col min="6657" max="6657" width="11.44140625" style="453" customWidth="1"/>
    <col min="6658" max="6658" width="126.33203125" style="453" customWidth="1"/>
    <col min="6659" max="6912" width="9.109375" style="453"/>
    <col min="6913" max="6913" width="11.44140625" style="453" customWidth="1"/>
    <col min="6914" max="6914" width="126.33203125" style="453" customWidth="1"/>
    <col min="6915" max="7168" width="9.109375" style="453"/>
    <col min="7169" max="7169" width="11.44140625" style="453" customWidth="1"/>
    <col min="7170" max="7170" width="126.33203125" style="453" customWidth="1"/>
    <col min="7171" max="7424" width="9.109375" style="453"/>
    <col min="7425" max="7425" width="11.44140625" style="453" customWidth="1"/>
    <col min="7426" max="7426" width="126.33203125" style="453" customWidth="1"/>
    <col min="7427" max="7680" width="9.109375" style="453"/>
    <col min="7681" max="7681" width="11.44140625" style="453" customWidth="1"/>
    <col min="7682" max="7682" width="126.33203125" style="453" customWidth="1"/>
    <col min="7683" max="7936" width="9.109375" style="453"/>
    <col min="7937" max="7937" width="11.44140625" style="453" customWidth="1"/>
    <col min="7938" max="7938" width="126.33203125" style="453" customWidth="1"/>
    <col min="7939" max="8192" width="9.109375" style="453"/>
    <col min="8193" max="8193" width="11.44140625" style="453" customWidth="1"/>
    <col min="8194" max="8194" width="126.33203125" style="453" customWidth="1"/>
    <col min="8195" max="8448" width="9.109375" style="453"/>
    <col min="8449" max="8449" width="11.44140625" style="453" customWidth="1"/>
    <col min="8450" max="8450" width="126.33203125" style="453" customWidth="1"/>
    <col min="8451" max="8704" width="9.109375" style="453"/>
    <col min="8705" max="8705" width="11.44140625" style="453" customWidth="1"/>
    <col min="8706" max="8706" width="126.33203125" style="453" customWidth="1"/>
    <col min="8707" max="8960" width="9.109375" style="453"/>
    <col min="8961" max="8961" width="11.44140625" style="453" customWidth="1"/>
    <col min="8962" max="8962" width="126.33203125" style="453" customWidth="1"/>
    <col min="8963" max="9216" width="9.109375" style="453"/>
    <col min="9217" max="9217" width="11.44140625" style="453" customWidth="1"/>
    <col min="9218" max="9218" width="126.33203125" style="453" customWidth="1"/>
    <col min="9219" max="9472" width="9.109375" style="453"/>
    <col min="9473" max="9473" width="11.44140625" style="453" customWidth="1"/>
    <col min="9474" max="9474" width="126.33203125" style="453" customWidth="1"/>
    <col min="9475" max="9728" width="9.109375" style="453"/>
    <col min="9729" max="9729" width="11.44140625" style="453" customWidth="1"/>
    <col min="9730" max="9730" width="126.33203125" style="453" customWidth="1"/>
    <col min="9731" max="9984" width="9.109375" style="453"/>
    <col min="9985" max="9985" width="11.44140625" style="453" customWidth="1"/>
    <col min="9986" max="9986" width="126.33203125" style="453" customWidth="1"/>
    <col min="9987" max="10240" width="9.109375" style="453"/>
    <col min="10241" max="10241" width="11.44140625" style="453" customWidth="1"/>
    <col min="10242" max="10242" width="126.33203125" style="453" customWidth="1"/>
    <col min="10243" max="10496" width="9.109375" style="453"/>
    <col min="10497" max="10497" width="11.44140625" style="453" customWidth="1"/>
    <col min="10498" max="10498" width="126.33203125" style="453" customWidth="1"/>
    <col min="10499" max="10752" width="9.109375" style="453"/>
    <col min="10753" max="10753" width="11.44140625" style="453" customWidth="1"/>
    <col min="10754" max="10754" width="126.33203125" style="453" customWidth="1"/>
    <col min="10755" max="11008" width="9.109375" style="453"/>
    <col min="11009" max="11009" width="11.44140625" style="453" customWidth="1"/>
    <col min="11010" max="11010" width="126.33203125" style="453" customWidth="1"/>
    <col min="11011" max="11264" width="9.109375" style="453"/>
    <col min="11265" max="11265" width="11.44140625" style="453" customWidth="1"/>
    <col min="11266" max="11266" width="126.33203125" style="453" customWidth="1"/>
    <col min="11267" max="11520" width="9.109375" style="453"/>
    <col min="11521" max="11521" width="11.44140625" style="453" customWidth="1"/>
    <col min="11522" max="11522" width="126.33203125" style="453" customWidth="1"/>
    <col min="11523" max="11776" width="9.109375" style="453"/>
    <col min="11777" max="11777" width="11.44140625" style="453" customWidth="1"/>
    <col min="11778" max="11778" width="126.33203125" style="453" customWidth="1"/>
    <col min="11779" max="12032" width="9.109375" style="453"/>
    <col min="12033" max="12033" width="11.44140625" style="453" customWidth="1"/>
    <col min="12034" max="12034" width="126.33203125" style="453" customWidth="1"/>
    <col min="12035" max="12288" width="9.109375" style="453"/>
    <col min="12289" max="12289" width="11.44140625" style="453" customWidth="1"/>
    <col min="12290" max="12290" width="126.33203125" style="453" customWidth="1"/>
    <col min="12291" max="12544" width="9.109375" style="453"/>
    <col min="12545" max="12545" width="11.44140625" style="453" customWidth="1"/>
    <col min="12546" max="12546" width="126.33203125" style="453" customWidth="1"/>
    <col min="12547" max="12800" width="9.109375" style="453"/>
    <col min="12801" max="12801" width="11.44140625" style="453" customWidth="1"/>
    <col min="12802" max="12802" width="126.33203125" style="453" customWidth="1"/>
    <col min="12803" max="13056" width="9.109375" style="453"/>
    <col min="13057" max="13057" width="11.44140625" style="453" customWidth="1"/>
    <col min="13058" max="13058" width="126.33203125" style="453" customWidth="1"/>
    <col min="13059" max="13312" width="9.109375" style="453"/>
    <col min="13313" max="13313" width="11.44140625" style="453" customWidth="1"/>
    <col min="13314" max="13314" width="126.33203125" style="453" customWidth="1"/>
    <col min="13315" max="13568" width="9.109375" style="453"/>
    <col min="13569" max="13569" width="11.44140625" style="453" customWidth="1"/>
    <col min="13570" max="13570" width="126.33203125" style="453" customWidth="1"/>
    <col min="13571" max="13824" width="9.109375" style="453"/>
    <col min="13825" max="13825" width="11.44140625" style="453" customWidth="1"/>
    <col min="13826" max="13826" width="126.33203125" style="453" customWidth="1"/>
    <col min="13827" max="14080" width="9.109375" style="453"/>
    <col min="14081" max="14081" width="11.44140625" style="453" customWidth="1"/>
    <col min="14082" max="14082" width="126.33203125" style="453" customWidth="1"/>
    <col min="14083" max="14336" width="9.109375" style="453"/>
    <col min="14337" max="14337" width="11.44140625" style="453" customWidth="1"/>
    <col min="14338" max="14338" width="126.33203125" style="453" customWidth="1"/>
    <col min="14339" max="14592" width="9.109375" style="453"/>
    <col min="14593" max="14593" width="11.44140625" style="453" customWidth="1"/>
    <col min="14594" max="14594" width="126.33203125" style="453" customWidth="1"/>
    <col min="14595" max="14848" width="9.109375" style="453"/>
    <col min="14849" max="14849" width="11.44140625" style="453" customWidth="1"/>
    <col min="14850" max="14850" width="126.33203125" style="453" customWidth="1"/>
    <col min="14851" max="15104" width="9.109375" style="453"/>
    <col min="15105" max="15105" width="11.44140625" style="453" customWidth="1"/>
    <col min="15106" max="15106" width="126.33203125" style="453" customWidth="1"/>
    <col min="15107" max="15360" width="9.109375" style="453"/>
    <col min="15361" max="15361" width="11.44140625" style="453" customWidth="1"/>
    <col min="15362" max="15362" width="126.33203125" style="453" customWidth="1"/>
    <col min="15363" max="15616" width="9.109375" style="453"/>
    <col min="15617" max="15617" width="11.44140625" style="453" customWidth="1"/>
    <col min="15618" max="15618" width="126.33203125" style="453" customWidth="1"/>
    <col min="15619" max="15872" width="9.109375" style="453"/>
    <col min="15873" max="15873" width="11.44140625" style="453" customWidth="1"/>
    <col min="15874" max="15874" width="126.33203125" style="453" customWidth="1"/>
    <col min="15875" max="16128" width="9.109375" style="453"/>
    <col min="16129" max="16129" width="11.44140625" style="453" customWidth="1"/>
    <col min="16130" max="16130" width="126.33203125" style="453" customWidth="1"/>
    <col min="16131" max="16384" width="9.109375" style="453"/>
  </cols>
  <sheetData>
    <row r="1" spans="1:2" ht="15.6" x14ac:dyDescent="0.3">
      <c r="A1" s="454" t="s">
        <v>736</v>
      </c>
    </row>
    <row r="3" spans="1:2" x14ac:dyDescent="0.25">
      <c r="A3" s="457" t="s">
        <v>791</v>
      </c>
      <c r="B3" s="456"/>
    </row>
    <row r="4" spans="1:2" x14ac:dyDescent="0.25">
      <c r="A4" s="455"/>
      <c r="B4" s="452"/>
    </row>
    <row r="5" spans="1:2" ht="15" x14ac:dyDescent="0.25">
      <c r="A5" s="462" t="s">
        <v>737</v>
      </c>
      <c r="B5" s="452" t="s">
        <v>759</v>
      </c>
    </row>
    <row r="6" spans="1:2" ht="15" x14ac:dyDescent="0.25">
      <c r="A6" s="462" t="s">
        <v>738</v>
      </c>
      <c r="B6" s="452" t="s">
        <v>760</v>
      </c>
    </row>
    <row r="7" spans="1:2" ht="15" x14ac:dyDescent="0.25">
      <c r="A7" s="462" t="s">
        <v>739</v>
      </c>
      <c r="B7" s="452" t="s">
        <v>761</v>
      </c>
    </row>
    <row r="8" spans="1:2" ht="15" x14ac:dyDescent="0.25">
      <c r="A8" s="462" t="s">
        <v>740</v>
      </c>
      <c r="B8" s="452" t="s">
        <v>768</v>
      </c>
    </row>
    <row r="9" spans="1:2" ht="15" x14ac:dyDescent="0.25">
      <c r="A9" s="462" t="s">
        <v>747</v>
      </c>
      <c r="B9" s="452" t="s">
        <v>767</v>
      </c>
    </row>
    <row r="10" spans="1:2" ht="15" x14ac:dyDescent="0.25">
      <c r="A10" s="463" t="s">
        <v>741</v>
      </c>
      <c r="B10" s="452" t="s">
        <v>762</v>
      </c>
    </row>
    <row r="11" spans="1:2" ht="15" x14ac:dyDescent="0.25">
      <c r="A11" s="463" t="s">
        <v>748</v>
      </c>
      <c r="B11" s="452" t="s">
        <v>763</v>
      </c>
    </row>
    <row r="12" spans="1:2" ht="15" x14ac:dyDescent="0.25">
      <c r="A12" s="463" t="s">
        <v>744</v>
      </c>
      <c r="B12" s="452" t="s">
        <v>764</v>
      </c>
    </row>
    <row r="13" spans="1:2" ht="15" x14ac:dyDescent="0.25">
      <c r="A13" s="463" t="s">
        <v>745</v>
      </c>
      <c r="B13" s="452" t="s">
        <v>769</v>
      </c>
    </row>
    <row r="14" spans="1:2" ht="15" x14ac:dyDescent="0.25">
      <c r="A14" s="463" t="s">
        <v>749</v>
      </c>
      <c r="B14" s="452" t="s">
        <v>765</v>
      </c>
    </row>
    <row r="15" spans="1:2" ht="15" x14ac:dyDescent="0.25">
      <c r="A15" s="463" t="s">
        <v>746</v>
      </c>
      <c r="B15" s="452" t="s">
        <v>766</v>
      </c>
    </row>
    <row r="16" spans="1:2" ht="15" x14ac:dyDescent="0.25">
      <c r="A16" s="463" t="s">
        <v>750</v>
      </c>
      <c r="B16" s="452" t="s">
        <v>770</v>
      </c>
    </row>
    <row r="17" spans="1:2" ht="15" x14ac:dyDescent="0.25">
      <c r="A17" s="463" t="s">
        <v>751</v>
      </c>
      <c r="B17" s="452" t="s">
        <v>771</v>
      </c>
    </row>
    <row r="18" spans="1:2" ht="15" x14ac:dyDescent="0.25">
      <c r="A18" s="463" t="s">
        <v>752</v>
      </c>
      <c r="B18" s="452" t="s">
        <v>772</v>
      </c>
    </row>
    <row r="19" spans="1:2" ht="15" x14ac:dyDescent="0.25">
      <c r="A19" s="463" t="s">
        <v>753</v>
      </c>
      <c r="B19" s="452" t="s">
        <v>773</v>
      </c>
    </row>
    <row r="20" spans="1:2" ht="15" x14ac:dyDescent="0.25">
      <c r="A20" s="463" t="s">
        <v>754</v>
      </c>
      <c r="B20" s="452" t="s">
        <v>774</v>
      </c>
    </row>
    <row r="21" spans="1:2" ht="15" x14ac:dyDescent="0.25">
      <c r="A21" s="463" t="s">
        <v>755</v>
      </c>
      <c r="B21" s="452" t="s">
        <v>775</v>
      </c>
    </row>
    <row r="22" spans="1:2" ht="15" x14ac:dyDescent="0.25">
      <c r="A22" s="463" t="s">
        <v>756</v>
      </c>
      <c r="B22" s="452" t="s">
        <v>776</v>
      </c>
    </row>
    <row r="23" spans="1:2" ht="15" x14ac:dyDescent="0.25">
      <c r="A23" s="463" t="s">
        <v>757</v>
      </c>
      <c r="B23" s="452" t="s">
        <v>778</v>
      </c>
    </row>
    <row r="24" spans="1:2" ht="15" x14ac:dyDescent="0.25">
      <c r="A24" s="463" t="s">
        <v>758</v>
      </c>
      <c r="B24" s="452" t="s">
        <v>777</v>
      </c>
    </row>
    <row r="26" spans="1:2" x14ac:dyDescent="0.25">
      <c r="A26" s="457" t="s">
        <v>792</v>
      </c>
    </row>
  </sheetData>
  <hyperlinks>
    <hyperlink ref="A5" location="'P6'!A1" display="P6"/>
    <hyperlink ref="A6" location="'P8'!A1" display="P8"/>
    <hyperlink ref="A7" location="'P9'!A1" display="P9"/>
    <hyperlink ref="A8" location="'P11'!A1" display="P11"/>
    <hyperlink ref="A9" location="'P11 B'!A1" display="P11 B"/>
    <hyperlink ref="A10" location="'P12'!A1" display="P12"/>
    <hyperlink ref="A11" location="'P13-14'!A1" display="P13-14"/>
    <hyperlink ref="A12" location="'P15'!A1" display="P15"/>
    <hyperlink ref="A13" location="'P20'!A1" display="P20"/>
    <hyperlink ref="A14" location="'P21'!A1" display="P21"/>
    <hyperlink ref="A15" location="'P22'!A1" display="P22"/>
    <hyperlink ref="A16" location="'P25'!A1" display="P25"/>
    <hyperlink ref="A17" location="'P30'!A1" display="P30"/>
    <hyperlink ref="A18" location="'P31'!A1" display="P31"/>
    <hyperlink ref="A19" location="'P32'!A1" display="P32"/>
    <hyperlink ref="A20" location="'P33'!A1" display="P33"/>
    <hyperlink ref="A21" location="'P35'!A1" display="P35"/>
    <hyperlink ref="A22" location="'P39'!A1" display="P39"/>
    <hyperlink ref="A23" location="'P39 B'!A1" display="P39 B"/>
    <hyperlink ref="A24" location="'P40'!A1" display="P40"/>
  </hyperlinks>
  <pageMargins left="0.75" right="0.75" top="1" bottom="1" header="0.5" footer="0.5"/>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201"/>
  <sheetViews>
    <sheetView zoomScale="70" zoomScaleNormal="70" workbookViewId="0"/>
  </sheetViews>
  <sheetFormatPr defaultColWidth="10.109375" defaultRowHeight="13.2" x14ac:dyDescent="0.25"/>
  <cols>
    <col min="1" max="1" width="36.88671875" style="29" customWidth="1"/>
    <col min="2" max="2" width="34.33203125" style="29" bestFit="1" customWidth="1"/>
    <col min="3" max="4" width="17.6640625" style="29" bestFit="1" customWidth="1"/>
    <col min="5" max="5" width="41.44140625" style="29" bestFit="1" customWidth="1"/>
    <col min="6" max="7" width="13.88671875" style="29" bestFit="1" customWidth="1"/>
    <col min="8" max="8" width="40.109375" style="29" bestFit="1" customWidth="1"/>
    <col min="9" max="9" width="17.88671875" style="29" bestFit="1" customWidth="1"/>
    <col min="10" max="10" width="21.6640625" style="29" bestFit="1" customWidth="1"/>
    <col min="11" max="11" width="10.33203125" style="29" bestFit="1" customWidth="1"/>
    <col min="12" max="12" width="12.44140625" style="29" bestFit="1" customWidth="1"/>
    <col min="13" max="14" width="10.109375" style="29"/>
    <col min="15" max="15" width="20.6640625" style="29" customWidth="1"/>
    <col min="16" max="18" width="14" style="29" bestFit="1" customWidth="1"/>
    <col min="19" max="25" width="16.44140625" style="29" customWidth="1"/>
    <col min="26" max="26" width="17" style="29" customWidth="1"/>
    <col min="27" max="31" width="10.109375" style="30"/>
    <col min="32" max="32" width="16.6640625" style="30" customWidth="1"/>
    <col min="33" max="36" width="16.109375" style="30" customWidth="1"/>
    <col min="37" max="37" width="12.5546875" style="30" customWidth="1"/>
    <col min="38" max="38" width="10.33203125" style="29" bestFit="1" customWidth="1"/>
    <col min="39" max="39" width="13.5546875" style="29" customWidth="1"/>
    <col min="40" max="44" width="14.33203125" style="29" customWidth="1"/>
    <col min="45" max="45" width="14.88671875" style="29" customWidth="1"/>
    <col min="46" max="46" width="11.33203125" style="29" customWidth="1"/>
    <col min="47" max="57" width="5.44140625" style="29" customWidth="1"/>
    <col min="58" max="16384" width="10.109375" style="29"/>
  </cols>
  <sheetData>
    <row r="2" spans="1:37" ht="12.75" x14ac:dyDescent="0.2">
      <c r="J2" s="29" t="s">
        <v>70</v>
      </c>
      <c r="K2" s="29">
        <v>1</v>
      </c>
    </row>
    <row r="3" spans="1:37" x14ac:dyDescent="0.25">
      <c r="A3" s="459"/>
      <c r="J3" s="29" t="s">
        <v>71</v>
      </c>
      <c r="K3" s="29" t="s">
        <v>69</v>
      </c>
    </row>
    <row r="4" spans="1:37" x14ac:dyDescent="0.25">
      <c r="A4" s="459"/>
      <c r="J4" s="29" t="s">
        <v>72</v>
      </c>
      <c r="K4" s="29">
        <v>0</v>
      </c>
    </row>
    <row r="5" spans="1:37" ht="14.4" x14ac:dyDescent="0.25">
      <c r="A5" s="461"/>
      <c r="J5" s="29" t="s">
        <v>73</v>
      </c>
      <c r="K5" s="29" t="s">
        <v>74</v>
      </c>
      <c r="O5" s="31">
        <v>2012</v>
      </c>
      <c r="P5" s="29" t="s">
        <v>75</v>
      </c>
      <c r="V5" s="32" t="s">
        <v>76</v>
      </c>
      <c r="W5" s="32"/>
      <c r="Y5" s="32" t="s">
        <v>77</v>
      </c>
      <c r="Z5" s="32" t="s">
        <v>78</v>
      </c>
    </row>
    <row r="6" spans="1:37" x14ac:dyDescent="0.25">
      <c r="A6" s="459"/>
      <c r="J6" s="29" t="s">
        <v>79</v>
      </c>
      <c r="K6" s="29">
        <v>0</v>
      </c>
      <c r="O6" s="29" t="s">
        <v>80</v>
      </c>
      <c r="P6" s="32" t="s">
        <v>81</v>
      </c>
      <c r="V6" s="32" t="s">
        <v>82</v>
      </c>
      <c r="Y6" s="32" t="s">
        <v>83</v>
      </c>
    </row>
    <row r="7" spans="1:37" x14ac:dyDescent="0.25">
      <c r="A7" s="459"/>
      <c r="B7" s="33" t="s">
        <v>85</v>
      </c>
      <c r="D7" s="29" t="s">
        <v>84</v>
      </c>
      <c r="E7" s="33" t="s">
        <v>86</v>
      </c>
      <c r="G7" s="29" t="s">
        <v>84</v>
      </c>
      <c r="H7" s="33" t="s">
        <v>87</v>
      </c>
      <c r="J7" s="29" t="s">
        <v>88</v>
      </c>
      <c r="K7" s="29" t="s">
        <v>89</v>
      </c>
      <c r="O7" s="32" t="s">
        <v>90</v>
      </c>
      <c r="Y7" s="32" t="s">
        <v>91</v>
      </c>
    </row>
    <row r="8" spans="1:37" x14ac:dyDescent="0.25">
      <c r="A8" s="29" t="s">
        <v>92</v>
      </c>
      <c r="B8" s="29" t="s">
        <v>93</v>
      </c>
      <c r="D8" s="29" t="s">
        <v>92</v>
      </c>
      <c r="E8" s="29" t="s">
        <v>93</v>
      </c>
      <c r="G8" s="29" t="s">
        <v>92</v>
      </c>
      <c r="H8" s="29" t="s">
        <v>93</v>
      </c>
      <c r="J8" s="29" t="s">
        <v>94</v>
      </c>
      <c r="K8" s="29" t="s">
        <v>95</v>
      </c>
      <c r="O8" s="29" t="s">
        <v>96</v>
      </c>
      <c r="Y8" s="32" t="s">
        <v>97</v>
      </c>
      <c r="Z8" s="32" t="s">
        <v>98</v>
      </c>
    </row>
    <row r="9" spans="1:37" ht="12.75" x14ac:dyDescent="0.2">
      <c r="O9" s="29">
        <v>1000000</v>
      </c>
      <c r="Y9" s="32" t="s">
        <v>99</v>
      </c>
      <c r="Z9" s="32" t="s">
        <v>100</v>
      </c>
    </row>
    <row r="10" spans="1:37" ht="12.75" x14ac:dyDescent="0.2">
      <c r="B10" s="29" t="s">
        <v>101</v>
      </c>
      <c r="E10" s="29" t="s">
        <v>101</v>
      </c>
      <c r="H10" s="29" t="s">
        <v>101</v>
      </c>
      <c r="K10" s="29" t="s">
        <v>101</v>
      </c>
      <c r="R10" s="34" t="s">
        <v>102</v>
      </c>
      <c r="S10" s="35" t="s">
        <v>103</v>
      </c>
      <c r="T10" s="35"/>
      <c r="U10" s="35"/>
      <c r="V10" s="36" t="s">
        <v>104</v>
      </c>
      <c r="W10" s="36"/>
      <c r="X10" s="36"/>
      <c r="Y10" s="37" t="s">
        <v>105</v>
      </c>
    </row>
    <row r="11" spans="1:37" ht="14.4" x14ac:dyDescent="0.3">
      <c r="A11" s="29" t="s">
        <v>106</v>
      </c>
      <c r="B11" s="29" t="s">
        <v>107</v>
      </c>
      <c r="C11" s="29" t="s">
        <v>108</v>
      </c>
      <c r="D11" s="29" t="s">
        <v>106</v>
      </c>
      <c r="E11" s="29" t="s">
        <v>107</v>
      </c>
      <c r="F11" s="29" t="s">
        <v>108</v>
      </c>
      <c r="G11" s="29" t="s">
        <v>106</v>
      </c>
      <c r="H11" s="29" t="s">
        <v>107</v>
      </c>
      <c r="I11" s="29" t="s">
        <v>108</v>
      </c>
      <c r="J11" s="29" t="s">
        <v>109</v>
      </c>
      <c r="K11" s="29" t="s">
        <v>110</v>
      </c>
      <c r="L11" s="29" t="s">
        <v>111</v>
      </c>
      <c r="O11" s="38" t="s">
        <v>106</v>
      </c>
      <c r="R11" s="39"/>
      <c r="S11" s="40" t="s">
        <v>90</v>
      </c>
      <c r="T11" s="40" t="s">
        <v>112</v>
      </c>
      <c r="U11" s="40" t="s">
        <v>113</v>
      </c>
      <c r="V11" s="40" t="s">
        <v>90</v>
      </c>
      <c r="W11" s="40" t="s">
        <v>112</v>
      </c>
      <c r="X11" s="40" t="s">
        <v>113</v>
      </c>
      <c r="Y11" s="40" t="s">
        <v>90</v>
      </c>
      <c r="Z11" s="41" t="s">
        <v>9</v>
      </c>
      <c r="AA11" s="32"/>
      <c r="AB11" s="32"/>
      <c r="AC11" s="32"/>
      <c r="AK11" s="29"/>
    </row>
    <row r="12" spans="1:37" ht="15" x14ac:dyDescent="0.25">
      <c r="A12" s="29" t="s">
        <v>114</v>
      </c>
      <c r="B12" s="29">
        <v>6844887200</v>
      </c>
      <c r="C12" s="29">
        <v>780043</v>
      </c>
      <c r="D12" s="29" t="s">
        <v>114</v>
      </c>
      <c r="E12" s="29">
        <v>361995</v>
      </c>
      <c r="F12" s="29">
        <v>780031</v>
      </c>
      <c r="G12" s="29" t="s">
        <v>114</v>
      </c>
      <c r="H12" s="29">
        <v>152089</v>
      </c>
      <c r="I12" s="29">
        <v>58270</v>
      </c>
      <c r="J12" s="29" t="s">
        <v>114</v>
      </c>
      <c r="K12" s="29">
        <v>887939</v>
      </c>
      <c r="L12" s="29">
        <v>24753052122.444401</v>
      </c>
      <c r="O12" s="38" t="s">
        <v>115</v>
      </c>
      <c r="R12" s="42">
        <f>K12</f>
        <v>887939</v>
      </c>
      <c r="S12" s="43">
        <f>B12/$O$9</f>
        <v>6844.8872000000001</v>
      </c>
      <c r="T12" s="44">
        <f>E12/$O$9</f>
        <v>0.36199500000000001</v>
      </c>
      <c r="U12" s="44">
        <f>H12/$O$9</f>
        <v>0.152089</v>
      </c>
      <c r="V12" s="42">
        <f>C12</f>
        <v>780043</v>
      </c>
      <c r="W12" s="45">
        <f>F12</f>
        <v>780031</v>
      </c>
      <c r="X12" s="45">
        <f>I12</f>
        <v>58270</v>
      </c>
      <c r="Y12" s="46">
        <f>L12</f>
        <v>24753052122.444401</v>
      </c>
      <c r="Z12" s="47">
        <f>Y12/K12</f>
        <v>27876.973668736704</v>
      </c>
      <c r="AA12" s="48"/>
      <c r="AB12" s="49"/>
      <c r="AC12" s="48"/>
      <c r="AK12" s="29"/>
    </row>
    <row r="13" spans="1:37" ht="15" x14ac:dyDescent="0.25">
      <c r="A13" s="29" t="s">
        <v>116</v>
      </c>
      <c r="B13" s="29">
        <v>7021376300</v>
      </c>
      <c r="C13" s="29">
        <v>111110</v>
      </c>
      <c r="D13" s="29" t="s">
        <v>116</v>
      </c>
      <c r="E13" s="29">
        <v>315402</v>
      </c>
      <c r="F13" s="29">
        <v>111110</v>
      </c>
      <c r="G13" s="29" t="s">
        <v>116</v>
      </c>
      <c r="H13" s="29">
        <v>137465</v>
      </c>
      <c r="I13" s="29">
        <v>10997</v>
      </c>
      <c r="J13" s="29" t="s">
        <v>116</v>
      </c>
      <c r="K13" s="29">
        <v>124868</v>
      </c>
      <c r="L13" s="29">
        <v>4348809892.1972008</v>
      </c>
      <c r="O13" s="38" t="s">
        <v>117</v>
      </c>
      <c r="R13" s="42">
        <f t="shared" ref="R13:R23" si="0">K13</f>
        <v>124868</v>
      </c>
      <c r="S13" s="43">
        <f t="shared" ref="S13:S23" si="1">B13/$O$9</f>
        <v>7021.3762999999999</v>
      </c>
      <c r="T13" s="44">
        <f t="shared" ref="T13:T23" si="2">E13/$O$9</f>
        <v>0.31540200000000002</v>
      </c>
      <c r="U13" s="44">
        <f t="shared" ref="U13:U23" si="3">H13/$O$9</f>
        <v>0.137465</v>
      </c>
      <c r="V13" s="42">
        <f t="shared" ref="V13:V23" si="4">C13</f>
        <v>111110</v>
      </c>
      <c r="W13" s="45">
        <f t="shared" ref="W13:W23" si="5">F13</f>
        <v>111110</v>
      </c>
      <c r="X13" s="45">
        <f t="shared" ref="X13:X23" si="6">I13</f>
        <v>10997</v>
      </c>
      <c r="Y13" s="46">
        <f t="shared" ref="Y13:Y23" si="7">L13</f>
        <v>4348809892.1972008</v>
      </c>
      <c r="Z13" s="47">
        <f t="shared" ref="Z13:Z23" si="8">Y13/K13</f>
        <v>34827.256720674639</v>
      </c>
      <c r="AA13" s="48"/>
      <c r="AB13" s="48"/>
      <c r="AC13" s="48"/>
      <c r="AK13" s="29"/>
    </row>
    <row r="14" spans="1:37" ht="15" x14ac:dyDescent="0.25">
      <c r="A14" s="29" t="s">
        <v>118</v>
      </c>
      <c r="B14" s="29">
        <v>9393142100</v>
      </c>
      <c r="C14" s="29">
        <v>75348</v>
      </c>
      <c r="D14" s="29" t="s">
        <v>118</v>
      </c>
      <c r="E14" s="29">
        <v>201637</v>
      </c>
      <c r="F14" s="29">
        <v>75348</v>
      </c>
      <c r="G14" s="29" t="s">
        <v>118</v>
      </c>
      <c r="H14" s="29">
        <v>86093</v>
      </c>
      <c r="I14" s="29">
        <v>6094</v>
      </c>
      <c r="J14" s="29" t="s">
        <v>118</v>
      </c>
      <c r="K14" s="29">
        <v>84775</v>
      </c>
      <c r="L14" s="29">
        <v>4087998675.1643004</v>
      </c>
      <c r="O14" s="38" t="s">
        <v>119</v>
      </c>
      <c r="R14" s="42">
        <f t="shared" si="0"/>
        <v>84775</v>
      </c>
      <c r="S14" s="43">
        <f t="shared" si="1"/>
        <v>9393.1420999999991</v>
      </c>
      <c r="T14" s="44">
        <f t="shared" si="2"/>
        <v>0.20163700000000001</v>
      </c>
      <c r="U14" s="44">
        <f t="shared" si="3"/>
        <v>8.6093000000000003E-2</v>
      </c>
      <c r="V14" s="42">
        <f t="shared" si="4"/>
        <v>75348</v>
      </c>
      <c r="W14" s="45">
        <f t="shared" si="5"/>
        <v>75348</v>
      </c>
      <c r="X14" s="45">
        <f t="shared" si="6"/>
        <v>6094</v>
      </c>
      <c r="Y14" s="46">
        <f t="shared" si="7"/>
        <v>4087998675.1643004</v>
      </c>
      <c r="Z14" s="47">
        <f t="shared" si="8"/>
        <v>48221.747863925688</v>
      </c>
      <c r="AA14" s="48"/>
      <c r="AB14" s="48"/>
      <c r="AC14" s="48"/>
      <c r="AK14" s="29"/>
    </row>
    <row r="15" spans="1:37" ht="15" x14ac:dyDescent="0.25">
      <c r="A15" s="29" t="s">
        <v>120</v>
      </c>
      <c r="B15" s="29">
        <v>14596990300</v>
      </c>
      <c r="C15" s="29">
        <v>79488</v>
      </c>
      <c r="D15" s="29" t="s">
        <v>120</v>
      </c>
      <c r="E15" s="29">
        <v>166352</v>
      </c>
      <c r="F15" s="29">
        <v>79488</v>
      </c>
      <c r="G15" s="29" t="s">
        <v>120</v>
      </c>
      <c r="H15" s="29">
        <v>73241</v>
      </c>
      <c r="I15" s="29">
        <v>5708</v>
      </c>
      <c r="J15" s="29" t="s">
        <v>120</v>
      </c>
      <c r="K15" s="29">
        <v>88508</v>
      </c>
      <c r="L15" s="29">
        <v>6045274481.5267019</v>
      </c>
      <c r="O15" s="38" t="s">
        <v>121</v>
      </c>
      <c r="R15" s="42">
        <f t="shared" si="0"/>
        <v>88508</v>
      </c>
      <c r="S15" s="43">
        <f t="shared" si="1"/>
        <v>14596.990299999999</v>
      </c>
      <c r="T15" s="44">
        <f t="shared" si="2"/>
        <v>0.166352</v>
      </c>
      <c r="U15" s="44">
        <f t="shared" si="3"/>
        <v>7.3241000000000001E-2</v>
      </c>
      <c r="V15" s="42">
        <f t="shared" si="4"/>
        <v>79488</v>
      </c>
      <c r="W15" s="45">
        <f t="shared" si="5"/>
        <v>79488</v>
      </c>
      <c r="X15" s="45">
        <f t="shared" si="6"/>
        <v>5708</v>
      </c>
      <c r="Y15" s="46">
        <f t="shared" si="7"/>
        <v>6045274481.5267019</v>
      </c>
      <c r="Z15" s="47">
        <f t="shared" si="8"/>
        <v>68302.012038761488</v>
      </c>
      <c r="AA15" s="48"/>
      <c r="AB15" s="48"/>
      <c r="AC15" s="48"/>
      <c r="AK15" s="29"/>
    </row>
    <row r="16" spans="1:37" ht="15" x14ac:dyDescent="0.25">
      <c r="A16" s="29" t="s">
        <v>122</v>
      </c>
      <c r="B16" s="29">
        <v>26650886200</v>
      </c>
      <c r="C16" s="29">
        <v>48147</v>
      </c>
      <c r="D16" s="29" t="s">
        <v>122</v>
      </c>
      <c r="E16" s="29">
        <v>138772</v>
      </c>
      <c r="F16" s="29">
        <v>48146</v>
      </c>
      <c r="G16" s="29" t="s">
        <v>122</v>
      </c>
      <c r="H16" s="29">
        <v>66296</v>
      </c>
      <c r="I16" s="29">
        <v>3675</v>
      </c>
      <c r="J16" s="29" t="s">
        <v>122</v>
      </c>
      <c r="K16" s="29">
        <v>52655</v>
      </c>
      <c r="L16" s="29">
        <v>6145884807.6865005</v>
      </c>
      <c r="O16" s="38" t="s">
        <v>123</v>
      </c>
      <c r="R16" s="42">
        <f t="shared" si="0"/>
        <v>52655</v>
      </c>
      <c r="S16" s="43">
        <f t="shared" si="1"/>
        <v>26650.886200000001</v>
      </c>
      <c r="T16" s="44">
        <f t="shared" si="2"/>
        <v>0.13877200000000001</v>
      </c>
      <c r="U16" s="44">
        <f t="shared" si="3"/>
        <v>6.6295999999999994E-2</v>
      </c>
      <c r="V16" s="42">
        <f t="shared" si="4"/>
        <v>48147</v>
      </c>
      <c r="W16" s="45">
        <f t="shared" si="5"/>
        <v>48146</v>
      </c>
      <c r="X16" s="45">
        <f t="shared" si="6"/>
        <v>3675</v>
      </c>
      <c r="Y16" s="46">
        <f t="shared" si="7"/>
        <v>6145884807.6865005</v>
      </c>
      <c r="Z16" s="47">
        <f t="shared" si="8"/>
        <v>116719.87100344697</v>
      </c>
      <c r="AA16" s="48"/>
      <c r="AB16" s="48"/>
      <c r="AC16" s="48"/>
      <c r="AK16" s="29"/>
    </row>
    <row r="17" spans="1:37" ht="15" x14ac:dyDescent="0.25">
      <c r="A17" s="29" t="s">
        <v>124</v>
      </c>
      <c r="B17" s="29">
        <v>46647823700</v>
      </c>
      <c r="C17" s="29">
        <v>28347</v>
      </c>
      <c r="D17" s="29" t="s">
        <v>124</v>
      </c>
      <c r="E17" s="29">
        <v>114579</v>
      </c>
      <c r="F17" s="29">
        <v>28347</v>
      </c>
      <c r="G17" s="29" t="s">
        <v>124</v>
      </c>
      <c r="H17" s="29">
        <v>54879</v>
      </c>
      <c r="I17" s="29">
        <v>3387</v>
      </c>
      <c r="J17" s="29" t="s">
        <v>124</v>
      </c>
      <c r="K17" s="29">
        <v>30517</v>
      </c>
      <c r="L17" s="29">
        <v>7201445869.783102</v>
      </c>
      <c r="O17" s="38" t="s">
        <v>125</v>
      </c>
      <c r="R17" s="42">
        <f t="shared" si="0"/>
        <v>30517</v>
      </c>
      <c r="S17" s="43">
        <f t="shared" si="1"/>
        <v>46647.823700000001</v>
      </c>
      <c r="T17" s="44">
        <f t="shared" si="2"/>
        <v>0.114579</v>
      </c>
      <c r="U17" s="44">
        <f t="shared" si="3"/>
        <v>5.4878999999999997E-2</v>
      </c>
      <c r="V17" s="42">
        <f t="shared" si="4"/>
        <v>28347</v>
      </c>
      <c r="W17" s="45">
        <f t="shared" si="5"/>
        <v>28347</v>
      </c>
      <c r="X17" s="45">
        <f t="shared" si="6"/>
        <v>3387</v>
      </c>
      <c r="Y17" s="46">
        <f t="shared" si="7"/>
        <v>7201445869.783102</v>
      </c>
      <c r="Z17" s="47">
        <f t="shared" si="8"/>
        <v>235981.44869361675</v>
      </c>
      <c r="AA17" s="48"/>
      <c r="AB17" s="48"/>
      <c r="AC17" s="48"/>
      <c r="AK17" s="29"/>
    </row>
    <row r="18" spans="1:37" ht="15" x14ac:dyDescent="0.25">
      <c r="B18" s="29">
        <v>86533328200</v>
      </c>
      <c r="C18" s="29">
        <v>7113</v>
      </c>
      <c r="D18" s="29" t="s">
        <v>126</v>
      </c>
      <c r="E18" s="29">
        <v>90386</v>
      </c>
      <c r="F18" s="29">
        <v>7113</v>
      </c>
      <c r="G18" s="29" t="s">
        <v>126</v>
      </c>
      <c r="H18" s="29">
        <v>39905</v>
      </c>
      <c r="I18" s="29">
        <v>2520</v>
      </c>
      <c r="J18" s="29" t="s">
        <v>126</v>
      </c>
      <c r="K18" s="29">
        <v>7606</v>
      </c>
      <c r="L18" s="29">
        <v>4390928399.2558994</v>
      </c>
      <c r="O18" s="38" t="s">
        <v>127</v>
      </c>
      <c r="R18" s="42">
        <f t="shared" si="0"/>
        <v>7606</v>
      </c>
      <c r="S18" s="43">
        <f t="shared" si="1"/>
        <v>86533.328200000004</v>
      </c>
      <c r="T18" s="44">
        <f t="shared" si="2"/>
        <v>9.0385999999999994E-2</v>
      </c>
      <c r="U18" s="44">
        <f t="shared" si="3"/>
        <v>3.9905000000000003E-2</v>
      </c>
      <c r="V18" s="42">
        <f t="shared" si="4"/>
        <v>7113</v>
      </c>
      <c r="W18" s="45">
        <f t="shared" si="5"/>
        <v>7113</v>
      </c>
      <c r="X18" s="45">
        <f t="shared" si="6"/>
        <v>2520</v>
      </c>
      <c r="Y18" s="46">
        <f t="shared" si="7"/>
        <v>4390928399.2558994</v>
      </c>
      <c r="Z18" s="47">
        <f t="shared" si="8"/>
        <v>577297.97518484085</v>
      </c>
      <c r="AA18" s="48"/>
      <c r="AB18" s="48"/>
      <c r="AC18" s="48"/>
      <c r="AK18" s="29"/>
    </row>
    <row r="19" spans="1:37" ht="15" x14ac:dyDescent="0.25">
      <c r="A19" s="29" t="s">
        <v>128</v>
      </c>
      <c r="B19" s="29">
        <v>114181223000</v>
      </c>
      <c r="C19" s="29">
        <v>2318</v>
      </c>
      <c r="D19" s="29" t="s">
        <v>128</v>
      </c>
      <c r="E19" s="29">
        <v>90196</v>
      </c>
      <c r="F19" s="29">
        <v>2318</v>
      </c>
      <c r="G19" s="29" t="s">
        <v>128</v>
      </c>
      <c r="H19" s="29">
        <v>34207</v>
      </c>
      <c r="I19" s="29">
        <v>1291</v>
      </c>
      <c r="J19" s="29" t="s">
        <v>128</v>
      </c>
      <c r="K19" s="29">
        <v>2478</v>
      </c>
      <c r="L19" s="29">
        <v>1761453469.4113007</v>
      </c>
      <c r="O19" s="38" t="s">
        <v>129</v>
      </c>
      <c r="R19" s="42">
        <f t="shared" si="0"/>
        <v>2478</v>
      </c>
      <c r="S19" s="43">
        <f t="shared" si="1"/>
        <v>114181.223</v>
      </c>
      <c r="T19" s="44">
        <f t="shared" si="2"/>
        <v>9.0195999999999998E-2</v>
      </c>
      <c r="U19" s="44">
        <f t="shared" si="3"/>
        <v>3.4207000000000001E-2</v>
      </c>
      <c r="V19" s="42">
        <f t="shared" si="4"/>
        <v>2318</v>
      </c>
      <c r="W19" s="45">
        <f t="shared" si="5"/>
        <v>2318</v>
      </c>
      <c r="X19" s="45">
        <f t="shared" si="6"/>
        <v>1291</v>
      </c>
      <c r="Y19" s="46">
        <f t="shared" si="7"/>
        <v>1761453469.4113007</v>
      </c>
      <c r="Z19" s="47">
        <f t="shared" si="8"/>
        <v>710836.751174859</v>
      </c>
      <c r="AA19" s="48"/>
      <c r="AB19" s="48"/>
      <c r="AC19" s="48"/>
      <c r="AK19" s="29"/>
    </row>
    <row r="20" spans="1:37" ht="15" x14ac:dyDescent="0.25">
      <c r="A20" s="29" t="s">
        <v>130</v>
      </c>
      <c r="B20" s="29">
        <v>197420088000</v>
      </c>
      <c r="C20" s="29">
        <v>942</v>
      </c>
      <c r="D20" s="29" t="s">
        <v>130</v>
      </c>
      <c r="E20" s="29">
        <v>115383</v>
      </c>
      <c r="F20" s="29">
        <v>942</v>
      </c>
      <c r="G20" s="29" t="s">
        <v>130</v>
      </c>
      <c r="H20" s="29">
        <v>47264</v>
      </c>
      <c r="I20" s="29">
        <v>537</v>
      </c>
      <c r="J20" s="29" t="s">
        <v>130</v>
      </c>
      <c r="K20" s="29">
        <v>1010</v>
      </c>
      <c r="L20" s="29">
        <v>1233204665.6303999</v>
      </c>
      <c r="O20" s="38" t="s">
        <v>131</v>
      </c>
      <c r="R20" s="42">
        <f t="shared" si="0"/>
        <v>1010</v>
      </c>
      <c r="S20" s="43">
        <f t="shared" si="1"/>
        <v>197420.08799999999</v>
      </c>
      <c r="T20" s="44">
        <f t="shared" si="2"/>
        <v>0.115383</v>
      </c>
      <c r="U20" s="44">
        <f t="shared" si="3"/>
        <v>4.7264E-2</v>
      </c>
      <c r="V20" s="42">
        <f t="shared" si="4"/>
        <v>942</v>
      </c>
      <c r="W20" s="45">
        <f t="shared" si="5"/>
        <v>942</v>
      </c>
      <c r="X20" s="45">
        <f t="shared" si="6"/>
        <v>537</v>
      </c>
      <c r="Y20" s="46">
        <f t="shared" si="7"/>
        <v>1233204665.6303999</v>
      </c>
      <c r="Z20" s="47">
        <f t="shared" si="8"/>
        <v>1220994.7184459406</v>
      </c>
      <c r="AA20" s="48"/>
      <c r="AB20" s="48"/>
      <c r="AC20" s="48"/>
      <c r="AK20" s="29"/>
    </row>
    <row r="21" spans="1:37" ht="15" x14ac:dyDescent="0.25">
      <c r="A21" s="29" t="s">
        <v>132</v>
      </c>
      <c r="B21" s="29">
        <v>294305379200</v>
      </c>
      <c r="C21" s="29">
        <v>224</v>
      </c>
      <c r="D21" s="29" t="s">
        <v>132</v>
      </c>
      <c r="E21" s="29">
        <v>141541</v>
      </c>
      <c r="F21" s="29">
        <v>224</v>
      </c>
      <c r="G21" s="29" t="s">
        <v>132</v>
      </c>
      <c r="H21" s="29">
        <v>50286</v>
      </c>
      <c r="I21" s="29">
        <v>145</v>
      </c>
      <c r="J21" s="29" t="s">
        <v>132</v>
      </c>
      <c r="K21" s="29">
        <v>244</v>
      </c>
      <c r="L21" s="29">
        <v>619261372.70360005</v>
      </c>
      <c r="O21" s="38" t="s">
        <v>133</v>
      </c>
      <c r="R21" s="42">
        <f t="shared" si="0"/>
        <v>244</v>
      </c>
      <c r="S21" s="43">
        <f t="shared" si="1"/>
        <v>294305.37920000002</v>
      </c>
      <c r="T21" s="44">
        <f t="shared" si="2"/>
        <v>0.141541</v>
      </c>
      <c r="U21" s="44">
        <f t="shared" si="3"/>
        <v>5.0285999999999997E-2</v>
      </c>
      <c r="V21" s="42">
        <f t="shared" si="4"/>
        <v>224</v>
      </c>
      <c r="W21" s="45">
        <f t="shared" si="5"/>
        <v>224</v>
      </c>
      <c r="X21" s="45">
        <f t="shared" si="6"/>
        <v>145</v>
      </c>
      <c r="Y21" s="46">
        <f t="shared" si="7"/>
        <v>619261372.70360005</v>
      </c>
      <c r="Z21" s="47">
        <f t="shared" si="8"/>
        <v>2537956.4455065574</v>
      </c>
      <c r="AA21" s="48"/>
      <c r="AB21" s="48"/>
      <c r="AC21" s="48"/>
      <c r="AK21" s="29"/>
    </row>
    <row r="22" spans="1:37" ht="15" x14ac:dyDescent="0.25">
      <c r="A22" s="29" t="s">
        <v>134</v>
      </c>
      <c r="B22" s="29">
        <v>26737582600</v>
      </c>
      <c r="C22" s="29">
        <v>166</v>
      </c>
      <c r="D22" s="29" t="s">
        <v>134</v>
      </c>
      <c r="E22" s="29">
        <v>205303</v>
      </c>
      <c r="F22" s="29">
        <v>166</v>
      </c>
      <c r="G22" s="29" t="s">
        <v>134</v>
      </c>
      <c r="H22" s="29">
        <v>40118</v>
      </c>
      <c r="I22" s="29">
        <v>62</v>
      </c>
      <c r="J22" s="29" t="s">
        <v>134</v>
      </c>
      <c r="K22" s="29">
        <v>189</v>
      </c>
      <c r="L22" s="29">
        <v>404306460.28969991</v>
      </c>
      <c r="O22" s="38" t="s">
        <v>135</v>
      </c>
      <c r="R22" s="42">
        <f t="shared" si="0"/>
        <v>189</v>
      </c>
      <c r="S22" s="43">
        <f t="shared" si="1"/>
        <v>26737.582600000002</v>
      </c>
      <c r="T22" s="44">
        <f t="shared" si="2"/>
        <v>0.20530300000000001</v>
      </c>
      <c r="U22" s="44">
        <f t="shared" si="3"/>
        <v>4.0118000000000001E-2</v>
      </c>
      <c r="V22" s="42">
        <f t="shared" si="4"/>
        <v>166</v>
      </c>
      <c r="W22" s="45">
        <f t="shared" si="5"/>
        <v>166</v>
      </c>
      <c r="X22" s="45">
        <f t="shared" si="6"/>
        <v>62</v>
      </c>
      <c r="Y22" s="46">
        <f t="shared" si="7"/>
        <v>404306460.28969991</v>
      </c>
      <c r="Z22" s="47">
        <f t="shared" si="8"/>
        <v>2139187.6205804227</v>
      </c>
      <c r="AA22" s="48"/>
      <c r="AB22" s="48"/>
      <c r="AC22" s="48"/>
      <c r="AK22" s="29"/>
    </row>
    <row r="23" spans="1:37" ht="15" x14ac:dyDescent="0.25">
      <c r="A23" s="29" t="s">
        <v>93</v>
      </c>
      <c r="B23" s="29">
        <v>8080310900</v>
      </c>
      <c r="C23" s="29">
        <v>1133246</v>
      </c>
      <c r="D23" s="29" t="s">
        <v>93</v>
      </c>
      <c r="E23" s="29">
        <v>292752</v>
      </c>
      <c r="F23" s="29">
        <v>1133233</v>
      </c>
      <c r="G23" s="29" t="s">
        <v>93</v>
      </c>
      <c r="H23" s="29">
        <v>117591</v>
      </c>
      <c r="I23" s="29">
        <v>92686</v>
      </c>
      <c r="J23" s="29" t="s">
        <v>136</v>
      </c>
      <c r="K23" s="29">
        <v>1280789</v>
      </c>
      <c r="L23" s="29">
        <v>60991620216.093109</v>
      </c>
      <c r="O23" s="38" t="s">
        <v>137</v>
      </c>
      <c r="R23" s="42">
        <f t="shared" si="0"/>
        <v>1280789</v>
      </c>
      <c r="S23" s="43">
        <f t="shared" si="1"/>
        <v>8080.3109000000004</v>
      </c>
      <c r="T23" s="44">
        <f t="shared" si="2"/>
        <v>0.29275200000000001</v>
      </c>
      <c r="U23" s="44">
        <f t="shared" si="3"/>
        <v>0.117591</v>
      </c>
      <c r="V23" s="42">
        <f t="shared" si="4"/>
        <v>1133246</v>
      </c>
      <c r="W23" s="45">
        <f t="shared" si="5"/>
        <v>1133233</v>
      </c>
      <c r="X23" s="45">
        <f t="shared" si="6"/>
        <v>92686</v>
      </c>
      <c r="Y23" s="46">
        <f t="shared" si="7"/>
        <v>60991620216.093109</v>
      </c>
      <c r="Z23" s="47">
        <f t="shared" si="8"/>
        <v>47620.349812571083</v>
      </c>
      <c r="AA23" s="48"/>
      <c r="AB23" s="48"/>
      <c r="AC23" s="48"/>
      <c r="AK23" s="29"/>
    </row>
    <row r="24" spans="1:37" ht="15" x14ac:dyDescent="0.25">
      <c r="O24" s="38"/>
      <c r="R24" s="42"/>
      <c r="S24" s="43"/>
      <c r="T24" s="44"/>
      <c r="U24" s="44"/>
      <c r="V24" s="42"/>
      <c r="W24" s="45"/>
      <c r="X24" s="45"/>
      <c r="Y24" s="46"/>
      <c r="Z24" s="47"/>
      <c r="AA24" s="48"/>
      <c r="AB24" s="48"/>
      <c r="AC24" s="48"/>
      <c r="AK24" s="29"/>
    </row>
    <row r="25" spans="1:37" ht="15" x14ac:dyDescent="0.25">
      <c r="O25" s="38"/>
      <c r="R25" s="42"/>
      <c r="S25" s="43"/>
      <c r="T25" s="44"/>
      <c r="U25" s="44"/>
      <c r="V25" s="42"/>
      <c r="W25" s="45"/>
      <c r="X25" s="45"/>
      <c r="Y25" s="46"/>
      <c r="Z25" s="47"/>
      <c r="AA25" s="48"/>
      <c r="AB25" s="48"/>
      <c r="AC25" s="48"/>
      <c r="AK25" s="29"/>
    </row>
    <row r="26" spans="1:37" ht="15" x14ac:dyDescent="0.25">
      <c r="O26" s="38"/>
      <c r="R26" s="42"/>
      <c r="S26" s="43"/>
      <c r="T26" s="44"/>
      <c r="U26" s="44"/>
      <c r="V26" s="42"/>
      <c r="W26" s="45"/>
      <c r="X26" s="45"/>
      <c r="Y26" s="46"/>
      <c r="Z26" s="47"/>
      <c r="AA26" s="48"/>
      <c r="AB26" s="48"/>
      <c r="AC26" s="48"/>
      <c r="AK26" s="29"/>
    </row>
    <row r="27" spans="1:37" ht="15" x14ac:dyDescent="0.25">
      <c r="J27" s="29" t="s">
        <v>70</v>
      </c>
      <c r="K27" s="29">
        <v>1</v>
      </c>
      <c r="O27" s="38"/>
      <c r="R27" s="42"/>
      <c r="S27" s="43"/>
      <c r="T27" s="44"/>
      <c r="U27" s="44"/>
      <c r="V27" s="42"/>
      <c r="W27" s="45"/>
      <c r="X27" s="45"/>
      <c r="Y27" s="46"/>
      <c r="Z27" s="47"/>
      <c r="AA27" s="48"/>
      <c r="AB27" s="48"/>
      <c r="AC27" s="48"/>
      <c r="AK27" s="29"/>
    </row>
    <row r="28" spans="1:37" ht="12.75" x14ac:dyDescent="0.2">
      <c r="J28" s="29" t="s">
        <v>71</v>
      </c>
      <c r="K28" s="29" t="s">
        <v>69</v>
      </c>
    </row>
    <row r="29" spans="1:37" ht="12.75" x14ac:dyDescent="0.2">
      <c r="J29" s="29" t="s">
        <v>72</v>
      </c>
      <c r="K29" s="29">
        <v>0</v>
      </c>
    </row>
    <row r="30" spans="1:37" ht="12.75" x14ac:dyDescent="0.2">
      <c r="J30" s="29" t="s">
        <v>73</v>
      </c>
      <c r="K30" s="29" t="s">
        <v>74</v>
      </c>
      <c r="O30" s="29">
        <v>2012</v>
      </c>
      <c r="P30" s="29" t="s">
        <v>75</v>
      </c>
      <c r="W30" s="32"/>
      <c r="Y30" s="29" t="s">
        <v>77</v>
      </c>
      <c r="Z30" s="29" t="s">
        <v>138</v>
      </c>
    </row>
    <row r="31" spans="1:37" x14ac:dyDescent="0.25">
      <c r="J31" s="29" t="s">
        <v>79</v>
      </c>
      <c r="K31" s="29">
        <v>0</v>
      </c>
      <c r="O31" s="29" t="s">
        <v>80</v>
      </c>
      <c r="P31" s="29" t="s">
        <v>139</v>
      </c>
      <c r="W31" s="32"/>
      <c r="Y31" s="29" t="s">
        <v>83</v>
      </c>
    </row>
    <row r="32" spans="1:37" x14ac:dyDescent="0.25">
      <c r="A32" s="29" t="s">
        <v>84</v>
      </c>
      <c r="B32" s="33" t="s">
        <v>140</v>
      </c>
      <c r="D32" s="29" t="s">
        <v>84</v>
      </c>
      <c r="E32" s="33" t="s">
        <v>141</v>
      </c>
      <c r="G32" s="29" t="s">
        <v>84</v>
      </c>
      <c r="H32" s="33" t="s">
        <v>142</v>
      </c>
      <c r="J32" s="29" t="s">
        <v>88</v>
      </c>
      <c r="K32" s="29" t="s">
        <v>89</v>
      </c>
      <c r="O32" s="29" t="s">
        <v>90</v>
      </c>
      <c r="Y32" s="29" t="s">
        <v>91</v>
      </c>
    </row>
    <row r="33" spans="1:37" x14ac:dyDescent="0.25">
      <c r="A33" s="29" t="s">
        <v>92</v>
      </c>
      <c r="B33" s="29" t="s">
        <v>93</v>
      </c>
      <c r="D33" s="29" t="s">
        <v>92</v>
      </c>
      <c r="E33" s="29" t="s">
        <v>93</v>
      </c>
      <c r="G33" s="29" t="s">
        <v>92</v>
      </c>
      <c r="H33" s="29" t="s">
        <v>93</v>
      </c>
      <c r="J33" s="29" t="s">
        <v>94</v>
      </c>
      <c r="K33" s="29" t="s">
        <v>143</v>
      </c>
      <c r="O33" s="29" t="s">
        <v>96</v>
      </c>
      <c r="Y33" s="29" t="s">
        <v>97</v>
      </c>
      <c r="Z33" s="29" t="s">
        <v>144</v>
      </c>
    </row>
    <row r="34" spans="1:37" x14ac:dyDescent="0.25">
      <c r="O34" s="29">
        <v>1000000</v>
      </c>
      <c r="Q34" s="32"/>
      <c r="Y34" s="29" t="s">
        <v>99</v>
      </c>
      <c r="Z34" s="29" t="s">
        <v>145</v>
      </c>
    </row>
    <row r="35" spans="1:37" x14ac:dyDescent="0.25">
      <c r="B35" s="29" t="s">
        <v>101</v>
      </c>
      <c r="E35" s="29" t="s">
        <v>101</v>
      </c>
      <c r="H35" s="29" t="s">
        <v>101</v>
      </c>
      <c r="K35" s="29" t="s">
        <v>101</v>
      </c>
      <c r="Q35" s="50"/>
      <c r="R35" s="51" t="s">
        <v>102</v>
      </c>
      <c r="S35" s="29" t="s">
        <v>103</v>
      </c>
      <c r="V35" s="29" t="s">
        <v>104</v>
      </c>
      <c r="Y35" s="29" t="s">
        <v>105</v>
      </c>
      <c r="Z35" s="30"/>
      <c r="AK35" s="29"/>
    </row>
    <row r="36" spans="1:37" x14ac:dyDescent="0.25">
      <c r="A36" s="29" t="s">
        <v>106</v>
      </c>
      <c r="B36" s="29" t="s">
        <v>107</v>
      </c>
      <c r="C36" s="29" t="s">
        <v>108</v>
      </c>
      <c r="D36" s="29" t="s">
        <v>106</v>
      </c>
      <c r="E36" s="29" t="s">
        <v>107</v>
      </c>
      <c r="F36" s="29" t="s">
        <v>108</v>
      </c>
      <c r="G36" s="29" t="s">
        <v>106</v>
      </c>
      <c r="H36" s="29" t="s">
        <v>107</v>
      </c>
      <c r="I36" s="29" t="s">
        <v>108</v>
      </c>
      <c r="J36" s="29" t="s">
        <v>109</v>
      </c>
      <c r="K36" s="29" t="s">
        <v>110</v>
      </c>
      <c r="L36" s="29" t="s">
        <v>111</v>
      </c>
      <c r="O36" s="29" t="s">
        <v>106</v>
      </c>
      <c r="Q36" s="50"/>
      <c r="R36" s="51"/>
      <c r="S36" s="29" t="s">
        <v>90</v>
      </c>
      <c r="T36" s="29" t="s">
        <v>112</v>
      </c>
      <c r="U36" s="29" t="s">
        <v>113</v>
      </c>
      <c r="V36" s="29" t="s">
        <v>90</v>
      </c>
      <c r="W36" s="29" t="s">
        <v>112</v>
      </c>
      <c r="X36" s="29" t="s">
        <v>113</v>
      </c>
      <c r="Y36" s="29" t="s">
        <v>90</v>
      </c>
      <c r="Z36" s="30" t="s">
        <v>9</v>
      </c>
      <c r="AK36" s="29"/>
    </row>
    <row r="37" spans="1:37" ht="14.4" x14ac:dyDescent="0.3">
      <c r="A37" s="29" t="s">
        <v>114</v>
      </c>
      <c r="B37" s="29">
        <v>10074328100</v>
      </c>
      <c r="C37" s="29">
        <v>48317</v>
      </c>
      <c r="D37" s="29" t="s">
        <v>114</v>
      </c>
      <c r="E37" s="29">
        <v>79029</v>
      </c>
      <c r="F37" s="29">
        <v>48316</v>
      </c>
      <c r="G37" s="29" t="s">
        <v>114</v>
      </c>
      <c r="H37" s="29">
        <v>154450</v>
      </c>
      <c r="I37" s="29">
        <v>4517</v>
      </c>
      <c r="J37" s="29" t="s">
        <v>114</v>
      </c>
      <c r="K37" s="29">
        <v>66626</v>
      </c>
      <c r="L37" s="29">
        <v>6436529298.2140999</v>
      </c>
      <c r="O37" s="29" t="s">
        <v>115</v>
      </c>
      <c r="Q37" s="50"/>
      <c r="R37" s="42">
        <f>K37</f>
        <v>66626</v>
      </c>
      <c r="S37" s="43">
        <f>B37/$O$9</f>
        <v>10074.328100000001</v>
      </c>
      <c r="T37" s="44">
        <f>E37/$O$9</f>
        <v>7.9029000000000002E-2</v>
      </c>
      <c r="U37" s="44">
        <f>H37/$O$9</f>
        <v>0.15445</v>
      </c>
      <c r="V37" s="42">
        <f>C37</f>
        <v>48317</v>
      </c>
      <c r="W37" s="45">
        <f>F37</f>
        <v>48316</v>
      </c>
      <c r="X37" s="45">
        <f>I37</f>
        <v>4517</v>
      </c>
      <c r="Y37" s="46">
        <f>L37</f>
        <v>6436529298.2140999</v>
      </c>
      <c r="Z37" s="47">
        <f>Y37/K37</f>
        <v>96606.869663706355</v>
      </c>
      <c r="AK37" s="29"/>
    </row>
    <row r="38" spans="1:37" ht="14.4" x14ac:dyDescent="0.3">
      <c r="A38" s="29" t="s">
        <v>116</v>
      </c>
      <c r="B38" s="29">
        <v>19622285200</v>
      </c>
      <c r="C38" s="29">
        <v>4136</v>
      </c>
      <c r="D38" s="29" t="s">
        <v>116</v>
      </c>
      <c r="E38" s="29">
        <v>92780</v>
      </c>
      <c r="F38" s="29">
        <v>4136</v>
      </c>
      <c r="G38" s="29" t="s">
        <v>116</v>
      </c>
      <c r="H38" s="29">
        <v>171554</v>
      </c>
      <c r="I38" s="29">
        <v>861</v>
      </c>
      <c r="J38" s="29" t="s">
        <v>116</v>
      </c>
      <c r="K38" s="29">
        <v>4964</v>
      </c>
      <c r="L38" s="29">
        <v>706592096.75899959</v>
      </c>
      <c r="O38" s="29" t="s">
        <v>117</v>
      </c>
      <c r="Q38" s="50"/>
      <c r="R38" s="42">
        <f t="shared" ref="R38:R48" si="9">K38</f>
        <v>4964</v>
      </c>
      <c r="S38" s="43">
        <f t="shared" ref="S38:S48" si="10">B38/$O$9</f>
        <v>19622.285199999998</v>
      </c>
      <c r="T38" s="44">
        <f t="shared" ref="T38:T48" si="11">E38/$O$9</f>
        <v>9.2780000000000001E-2</v>
      </c>
      <c r="U38" s="44">
        <f t="shared" ref="U38:U48" si="12">H38/$O$9</f>
        <v>0.17155400000000001</v>
      </c>
      <c r="V38" s="42">
        <f t="shared" ref="V38:V48" si="13">C38</f>
        <v>4136</v>
      </c>
      <c r="W38" s="45">
        <f t="shared" ref="W38:W48" si="14">F38</f>
        <v>4136</v>
      </c>
      <c r="X38" s="45">
        <f t="shared" ref="X38:X48" si="15">I38</f>
        <v>861</v>
      </c>
      <c r="Y38" s="46">
        <f t="shared" ref="Y38:Y48" si="16">L38</f>
        <v>706592096.75899959</v>
      </c>
      <c r="Z38" s="47">
        <f t="shared" ref="Z38:Z48" si="17">Y38/K38</f>
        <v>142343.29104734078</v>
      </c>
      <c r="AK38" s="29"/>
    </row>
    <row r="39" spans="1:37" ht="14.4" x14ac:dyDescent="0.3">
      <c r="A39" s="29" t="s">
        <v>118</v>
      </c>
      <c r="B39" s="29">
        <v>27123588000</v>
      </c>
      <c r="C39" s="29">
        <v>4599</v>
      </c>
      <c r="D39" s="29" t="s">
        <v>118</v>
      </c>
      <c r="E39" s="29">
        <v>108697</v>
      </c>
      <c r="F39" s="29">
        <v>4599</v>
      </c>
      <c r="G39" s="29" t="s">
        <v>118</v>
      </c>
      <c r="H39" s="29">
        <v>128929</v>
      </c>
      <c r="I39" s="29">
        <v>788</v>
      </c>
      <c r="J39" s="29" t="s">
        <v>118</v>
      </c>
      <c r="K39" s="29">
        <v>5360</v>
      </c>
      <c r="L39" s="29">
        <v>901332328.59090018</v>
      </c>
      <c r="O39" s="29" t="s">
        <v>119</v>
      </c>
      <c r="Q39" s="50"/>
      <c r="R39" s="42">
        <f t="shared" si="9"/>
        <v>5360</v>
      </c>
      <c r="S39" s="43">
        <f t="shared" si="10"/>
        <v>27123.588</v>
      </c>
      <c r="T39" s="44">
        <f t="shared" si="11"/>
        <v>0.108697</v>
      </c>
      <c r="U39" s="44">
        <f t="shared" si="12"/>
        <v>0.12892899999999999</v>
      </c>
      <c r="V39" s="42">
        <f t="shared" si="13"/>
        <v>4599</v>
      </c>
      <c r="W39" s="45">
        <f t="shared" si="14"/>
        <v>4599</v>
      </c>
      <c r="X39" s="45">
        <f t="shared" si="15"/>
        <v>788</v>
      </c>
      <c r="Y39" s="46">
        <f t="shared" si="16"/>
        <v>901332328.59090018</v>
      </c>
      <c r="Z39" s="47">
        <f t="shared" si="17"/>
        <v>168159.01652815301</v>
      </c>
      <c r="AK39" s="29"/>
    </row>
    <row r="40" spans="1:37" ht="14.4" x14ac:dyDescent="0.3">
      <c r="A40" s="29" t="s">
        <v>120</v>
      </c>
      <c r="B40" s="29">
        <v>40414971800</v>
      </c>
      <c r="C40" s="29">
        <v>7789</v>
      </c>
      <c r="D40" s="29" t="s">
        <v>120</v>
      </c>
      <c r="E40" s="29">
        <v>116675</v>
      </c>
      <c r="F40" s="29">
        <v>7789</v>
      </c>
      <c r="G40" s="29" t="s">
        <v>120</v>
      </c>
      <c r="H40" s="29">
        <v>90155</v>
      </c>
      <c r="I40" s="29">
        <v>1276</v>
      </c>
      <c r="J40" s="29" t="s">
        <v>120</v>
      </c>
      <c r="K40" s="29">
        <v>8766</v>
      </c>
      <c r="L40" s="29">
        <v>1480680236.0664988</v>
      </c>
      <c r="O40" s="29" t="s">
        <v>121</v>
      </c>
      <c r="Q40" s="50"/>
      <c r="R40" s="42">
        <f t="shared" si="9"/>
        <v>8766</v>
      </c>
      <c r="S40" s="43">
        <f t="shared" si="10"/>
        <v>40414.971799999999</v>
      </c>
      <c r="T40" s="44">
        <f t="shared" si="11"/>
        <v>0.116675</v>
      </c>
      <c r="U40" s="44">
        <f t="shared" si="12"/>
        <v>9.0154999999999999E-2</v>
      </c>
      <c r="V40" s="42">
        <f t="shared" si="13"/>
        <v>7789</v>
      </c>
      <c r="W40" s="45">
        <f t="shared" si="14"/>
        <v>7789</v>
      </c>
      <c r="X40" s="45">
        <f t="shared" si="15"/>
        <v>1276</v>
      </c>
      <c r="Y40" s="46">
        <f t="shared" si="16"/>
        <v>1480680236.0664988</v>
      </c>
      <c r="Z40" s="47">
        <f t="shared" si="17"/>
        <v>168911.73124190039</v>
      </c>
      <c r="AK40" s="29"/>
    </row>
    <row r="41" spans="1:37" ht="14.4" x14ac:dyDescent="0.3">
      <c r="A41" s="29" t="s">
        <v>122</v>
      </c>
      <c r="B41" s="29">
        <v>64260610200</v>
      </c>
      <c r="C41" s="29">
        <v>8451</v>
      </c>
      <c r="D41" s="29" t="s">
        <v>122</v>
      </c>
      <c r="E41" s="29">
        <v>110907</v>
      </c>
      <c r="F41" s="29">
        <v>8451</v>
      </c>
      <c r="G41" s="29" t="s">
        <v>122</v>
      </c>
      <c r="H41" s="29">
        <v>69117</v>
      </c>
      <c r="I41" s="29">
        <v>1484</v>
      </c>
      <c r="J41" s="29" t="s">
        <v>122</v>
      </c>
      <c r="K41" s="29">
        <v>9341</v>
      </c>
      <c r="L41" s="29">
        <v>2459160078.2111998</v>
      </c>
      <c r="O41" s="29" t="s">
        <v>123</v>
      </c>
      <c r="Q41" s="50"/>
      <c r="R41" s="42">
        <f t="shared" si="9"/>
        <v>9341</v>
      </c>
      <c r="S41" s="43">
        <f t="shared" si="10"/>
        <v>64260.610200000003</v>
      </c>
      <c r="T41" s="44">
        <f t="shared" si="11"/>
        <v>0.11090700000000001</v>
      </c>
      <c r="U41" s="44">
        <f t="shared" si="12"/>
        <v>6.9116999999999998E-2</v>
      </c>
      <c r="V41" s="42">
        <f t="shared" si="13"/>
        <v>8451</v>
      </c>
      <c r="W41" s="45">
        <f t="shared" si="14"/>
        <v>8451</v>
      </c>
      <c r="X41" s="45">
        <f t="shared" si="15"/>
        <v>1484</v>
      </c>
      <c r="Y41" s="46">
        <f t="shared" si="16"/>
        <v>2459160078.2111998</v>
      </c>
      <c r="Z41" s="47">
        <f t="shared" si="17"/>
        <v>263265.18340768653</v>
      </c>
      <c r="AK41" s="29"/>
    </row>
    <row r="42" spans="1:37" ht="14.4" x14ac:dyDescent="0.3">
      <c r="A42" s="29" t="s">
        <v>124</v>
      </c>
      <c r="B42" s="29">
        <v>99618292000</v>
      </c>
      <c r="C42" s="29">
        <v>9857</v>
      </c>
      <c r="D42" s="29" t="s">
        <v>124</v>
      </c>
      <c r="E42" s="29">
        <v>81165</v>
      </c>
      <c r="F42" s="29">
        <v>9857</v>
      </c>
      <c r="G42" s="29" t="s">
        <v>124</v>
      </c>
      <c r="H42" s="29">
        <v>49526</v>
      </c>
      <c r="I42" s="29">
        <v>2602</v>
      </c>
      <c r="J42" s="29" t="s">
        <v>124</v>
      </c>
      <c r="K42" s="29">
        <v>10705</v>
      </c>
      <c r="L42" s="29">
        <v>3769047516.3944993</v>
      </c>
      <c r="O42" s="29" t="s">
        <v>125</v>
      </c>
      <c r="Q42" s="50"/>
      <c r="R42" s="42">
        <f t="shared" si="9"/>
        <v>10705</v>
      </c>
      <c r="S42" s="43">
        <f t="shared" si="10"/>
        <v>99618.292000000001</v>
      </c>
      <c r="T42" s="44">
        <f t="shared" si="11"/>
        <v>8.1165000000000001E-2</v>
      </c>
      <c r="U42" s="44">
        <f t="shared" si="12"/>
        <v>4.9526000000000001E-2</v>
      </c>
      <c r="V42" s="42">
        <f t="shared" si="13"/>
        <v>9857</v>
      </c>
      <c r="W42" s="45">
        <f t="shared" si="14"/>
        <v>9857</v>
      </c>
      <c r="X42" s="45">
        <f t="shared" si="15"/>
        <v>2602</v>
      </c>
      <c r="Y42" s="46">
        <f t="shared" si="16"/>
        <v>3769047516.3944993</v>
      </c>
      <c r="Z42" s="47">
        <f t="shared" si="17"/>
        <v>352082.9067159738</v>
      </c>
      <c r="AK42" s="29"/>
    </row>
    <row r="43" spans="1:37" ht="14.4" x14ac:dyDescent="0.3">
      <c r="A43" s="29" t="s">
        <v>126</v>
      </c>
      <c r="B43" s="29">
        <v>178772105200</v>
      </c>
      <c r="C43" s="29">
        <v>4490</v>
      </c>
      <c r="D43" s="29" t="s">
        <v>126</v>
      </c>
      <c r="E43" s="29">
        <v>61256</v>
      </c>
      <c r="F43" s="29">
        <v>4490</v>
      </c>
      <c r="G43" s="29" t="s">
        <v>126</v>
      </c>
      <c r="H43" s="29">
        <v>36324</v>
      </c>
      <c r="I43" s="29">
        <v>2568</v>
      </c>
      <c r="J43" s="29" t="s">
        <v>126</v>
      </c>
      <c r="K43" s="29">
        <v>4846</v>
      </c>
      <c r="L43" s="29">
        <v>2975100339.8385987</v>
      </c>
      <c r="O43" s="29" t="s">
        <v>127</v>
      </c>
      <c r="Q43" s="50"/>
      <c r="R43" s="42">
        <f t="shared" si="9"/>
        <v>4846</v>
      </c>
      <c r="S43" s="43">
        <f t="shared" si="10"/>
        <v>178772.10519999999</v>
      </c>
      <c r="T43" s="44">
        <f t="shared" si="11"/>
        <v>6.1255999999999998E-2</v>
      </c>
      <c r="U43" s="44">
        <f t="shared" si="12"/>
        <v>3.6324000000000002E-2</v>
      </c>
      <c r="V43" s="42">
        <f t="shared" si="13"/>
        <v>4490</v>
      </c>
      <c r="W43" s="45">
        <f t="shared" si="14"/>
        <v>4490</v>
      </c>
      <c r="X43" s="45">
        <f t="shared" si="15"/>
        <v>2568</v>
      </c>
      <c r="Y43" s="46">
        <f t="shared" si="16"/>
        <v>2975100339.8385987</v>
      </c>
      <c r="Z43" s="47">
        <f t="shared" si="17"/>
        <v>613929.0837471314</v>
      </c>
      <c r="AK43" s="29"/>
    </row>
    <row r="44" spans="1:37" ht="14.4" x14ac:dyDescent="0.3">
      <c r="A44" s="29" t="s">
        <v>128</v>
      </c>
      <c r="B44" s="29">
        <v>306533700000</v>
      </c>
      <c r="C44" s="29">
        <v>1888</v>
      </c>
      <c r="D44" s="29" t="s">
        <v>128</v>
      </c>
      <c r="E44" s="29">
        <v>61863</v>
      </c>
      <c r="F44" s="29">
        <v>1888</v>
      </c>
      <c r="G44" s="29" t="s">
        <v>128</v>
      </c>
      <c r="H44" s="29">
        <v>35908</v>
      </c>
      <c r="I44" s="29">
        <v>1470</v>
      </c>
      <c r="J44" s="29" t="s">
        <v>128</v>
      </c>
      <c r="K44" s="29">
        <v>2070</v>
      </c>
      <c r="L44" s="29">
        <v>2388714625.3038988</v>
      </c>
      <c r="O44" s="29" t="s">
        <v>129</v>
      </c>
      <c r="Q44" s="50"/>
      <c r="R44" s="42">
        <f t="shared" si="9"/>
        <v>2070</v>
      </c>
      <c r="S44" s="43">
        <f t="shared" si="10"/>
        <v>306533.7</v>
      </c>
      <c r="T44" s="44">
        <f t="shared" si="11"/>
        <v>6.1863000000000001E-2</v>
      </c>
      <c r="U44" s="44">
        <f t="shared" si="12"/>
        <v>3.5908000000000002E-2</v>
      </c>
      <c r="V44" s="42">
        <f t="shared" si="13"/>
        <v>1888</v>
      </c>
      <c r="W44" s="45">
        <f t="shared" si="14"/>
        <v>1888</v>
      </c>
      <c r="X44" s="45">
        <f t="shared" si="15"/>
        <v>1470</v>
      </c>
      <c r="Y44" s="46">
        <f t="shared" si="16"/>
        <v>2388714625.3038988</v>
      </c>
      <c r="Z44" s="47">
        <f t="shared" si="17"/>
        <v>1153968.4180212072</v>
      </c>
      <c r="AK44" s="29"/>
    </row>
    <row r="45" spans="1:37" ht="14.4" x14ac:dyDescent="0.3">
      <c r="A45" s="29" t="s">
        <v>130</v>
      </c>
      <c r="B45" s="29">
        <v>474025984300</v>
      </c>
      <c r="C45" s="29">
        <v>713</v>
      </c>
      <c r="D45" s="29" t="s">
        <v>130</v>
      </c>
      <c r="E45" s="29">
        <v>54915</v>
      </c>
      <c r="F45" s="29">
        <v>713</v>
      </c>
      <c r="G45" s="29" t="s">
        <v>130</v>
      </c>
      <c r="H45" s="29">
        <v>32781</v>
      </c>
      <c r="I45" s="29">
        <v>591</v>
      </c>
      <c r="J45" s="29" t="s">
        <v>130</v>
      </c>
      <c r="K45" s="29">
        <v>787</v>
      </c>
      <c r="L45" s="29">
        <v>1142709513.2585993</v>
      </c>
      <c r="O45" s="29" t="s">
        <v>131</v>
      </c>
      <c r="Q45" s="50"/>
      <c r="R45" s="42">
        <f t="shared" si="9"/>
        <v>787</v>
      </c>
      <c r="S45" s="43">
        <f t="shared" si="10"/>
        <v>474025.98430000001</v>
      </c>
      <c r="T45" s="44">
        <f t="shared" si="11"/>
        <v>5.4914999999999999E-2</v>
      </c>
      <c r="U45" s="44">
        <f t="shared" si="12"/>
        <v>3.2780999999999998E-2</v>
      </c>
      <c r="V45" s="42">
        <f t="shared" si="13"/>
        <v>713</v>
      </c>
      <c r="W45" s="45">
        <f t="shared" si="14"/>
        <v>713</v>
      </c>
      <c r="X45" s="45">
        <f t="shared" si="15"/>
        <v>591</v>
      </c>
      <c r="Y45" s="46">
        <f t="shared" si="16"/>
        <v>1142709513.2585993</v>
      </c>
      <c r="Z45" s="47">
        <f t="shared" si="17"/>
        <v>1451981.5924505708</v>
      </c>
      <c r="AK45" s="29"/>
    </row>
    <row r="46" spans="1:37" ht="14.4" x14ac:dyDescent="0.3">
      <c r="A46" s="29" t="s">
        <v>132</v>
      </c>
      <c r="B46" s="29">
        <v>722025164900</v>
      </c>
      <c r="C46" s="29">
        <v>126</v>
      </c>
      <c r="D46" s="29" t="s">
        <v>132</v>
      </c>
      <c r="E46" s="29">
        <v>92456</v>
      </c>
      <c r="F46" s="29">
        <v>126</v>
      </c>
      <c r="G46" s="29" t="s">
        <v>132</v>
      </c>
      <c r="H46" s="29">
        <v>44655</v>
      </c>
      <c r="I46" s="29">
        <v>103</v>
      </c>
      <c r="J46" s="29" t="s">
        <v>132</v>
      </c>
      <c r="K46" s="29">
        <v>139</v>
      </c>
      <c r="L46" s="29">
        <v>354999248.4801001</v>
      </c>
      <c r="O46" s="29" t="s">
        <v>133</v>
      </c>
      <c r="R46" s="42">
        <f t="shared" si="9"/>
        <v>139</v>
      </c>
      <c r="S46" s="43">
        <f t="shared" si="10"/>
        <v>722025.16489999997</v>
      </c>
      <c r="T46" s="44">
        <f t="shared" si="11"/>
        <v>9.2455999999999997E-2</v>
      </c>
      <c r="U46" s="44">
        <f t="shared" si="12"/>
        <v>4.4655E-2</v>
      </c>
      <c r="V46" s="42">
        <f t="shared" si="13"/>
        <v>126</v>
      </c>
      <c r="W46" s="45">
        <f t="shared" si="14"/>
        <v>126</v>
      </c>
      <c r="X46" s="45">
        <f t="shared" si="15"/>
        <v>103</v>
      </c>
      <c r="Y46" s="46">
        <f t="shared" si="16"/>
        <v>354999248.4801001</v>
      </c>
      <c r="Z46" s="47">
        <f t="shared" si="17"/>
        <v>2553951.4279143889</v>
      </c>
      <c r="AK46" s="29"/>
    </row>
    <row r="47" spans="1:37" ht="14.4" x14ac:dyDescent="0.3">
      <c r="A47" s="29" t="s">
        <v>134</v>
      </c>
      <c r="B47" s="29">
        <v>458294716100</v>
      </c>
      <c r="C47" s="29">
        <v>57</v>
      </c>
      <c r="D47" s="29" t="s">
        <v>134</v>
      </c>
      <c r="E47" s="29">
        <v>141575</v>
      </c>
      <c r="F47" s="29">
        <v>57</v>
      </c>
      <c r="G47" s="29" t="s">
        <v>134</v>
      </c>
      <c r="H47" s="29">
        <v>48061</v>
      </c>
      <c r="I47" s="29">
        <v>44</v>
      </c>
      <c r="J47" s="29" t="s">
        <v>134</v>
      </c>
      <c r="K47" s="29">
        <v>64</v>
      </c>
      <c r="L47" s="29">
        <v>115809712.89450002</v>
      </c>
      <c r="O47" s="29" t="s">
        <v>135</v>
      </c>
      <c r="R47" s="42">
        <f t="shared" si="9"/>
        <v>64</v>
      </c>
      <c r="S47" s="43">
        <f t="shared" si="10"/>
        <v>458294.71610000002</v>
      </c>
      <c r="T47" s="44">
        <f t="shared" si="11"/>
        <v>0.14157500000000001</v>
      </c>
      <c r="U47" s="44">
        <f t="shared" si="12"/>
        <v>4.8061E-2</v>
      </c>
      <c r="V47" s="42">
        <f t="shared" si="13"/>
        <v>57</v>
      </c>
      <c r="W47" s="45">
        <f t="shared" si="14"/>
        <v>57</v>
      </c>
      <c r="X47" s="45">
        <f t="shared" si="15"/>
        <v>44</v>
      </c>
      <c r="Y47" s="46">
        <f t="shared" si="16"/>
        <v>115809712.89450002</v>
      </c>
      <c r="Z47" s="47">
        <f t="shared" si="17"/>
        <v>1809526.7639765628</v>
      </c>
      <c r="AK47" s="29"/>
    </row>
    <row r="48" spans="1:37" ht="14.4" x14ac:dyDescent="0.3">
      <c r="A48" s="29" t="s">
        <v>93</v>
      </c>
      <c r="B48" s="29">
        <v>24130498000</v>
      </c>
      <c r="C48" s="29">
        <v>90423</v>
      </c>
      <c r="D48" s="29" t="s">
        <v>93</v>
      </c>
      <c r="E48" s="29">
        <v>85865</v>
      </c>
      <c r="F48" s="29">
        <v>90422</v>
      </c>
      <c r="G48" s="29" t="s">
        <v>93</v>
      </c>
      <c r="H48" s="29">
        <v>69849</v>
      </c>
      <c r="I48" s="29">
        <v>16304</v>
      </c>
      <c r="J48" s="29" t="s">
        <v>136</v>
      </c>
      <c r="K48" s="29">
        <v>113668</v>
      </c>
      <c r="L48" s="29">
        <v>22730674994.01189</v>
      </c>
      <c r="O48" s="29" t="s">
        <v>137</v>
      </c>
      <c r="R48" s="42">
        <f t="shared" si="9"/>
        <v>113668</v>
      </c>
      <c r="S48" s="43">
        <f t="shared" si="10"/>
        <v>24130.498</v>
      </c>
      <c r="T48" s="44">
        <f t="shared" si="11"/>
        <v>8.5864999999999997E-2</v>
      </c>
      <c r="U48" s="44">
        <f t="shared" si="12"/>
        <v>6.9848999999999994E-2</v>
      </c>
      <c r="V48" s="42">
        <f t="shared" si="13"/>
        <v>90423</v>
      </c>
      <c r="W48" s="45">
        <f t="shared" si="14"/>
        <v>90422</v>
      </c>
      <c r="X48" s="45">
        <f t="shared" si="15"/>
        <v>16304</v>
      </c>
      <c r="Y48" s="46">
        <f t="shared" si="16"/>
        <v>22730674994.01189</v>
      </c>
      <c r="Z48" s="47">
        <f t="shared" si="17"/>
        <v>199974.26711134083</v>
      </c>
      <c r="AK48" s="29"/>
    </row>
    <row r="51" spans="1:43" x14ac:dyDescent="0.25">
      <c r="AM51" s="464" t="s">
        <v>146</v>
      </c>
      <c r="AN51" s="464"/>
      <c r="AO51" s="464"/>
      <c r="AP51" s="464"/>
      <c r="AQ51" s="464"/>
    </row>
    <row r="52" spans="1:43" ht="24.75" customHeight="1" x14ac:dyDescent="0.25">
      <c r="AG52" s="30" t="str">
        <f>P6</f>
        <v>Independents</v>
      </c>
      <c r="AH52" s="30" t="str">
        <f>P31</f>
        <v>Groups simple</v>
      </c>
      <c r="AI52" s="30" t="str">
        <f>P59</f>
        <v>Groups medium</v>
      </c>
      <c r="AJ52" s="30" t="str">
        <f>P87</f>
        <v>Groups complex</v>
      </c>
      <c r="AM52" s="52"/>
      <c r="AN52" s="53" t="s">
        <v>81</v>
      </c>
      <c r="AO52" s="53" t="s">
        <v>139</v>
      </c>
      <c r="AP52" s="53" t="s">
        <v>147</v>
      </c>
      <c r="AQ52" s="53" t="s">
        <v>148</v>
      </c>
    </row>
    <row r="53" spans="1:43" ht="14.4" x14ac:dyDescent="0.3">
      <c r="AF53" s="38" t="s">
        <v>115</v>
      </c>
      <c r="AG53" s="54">
        <f>Z12</f>
        <v>27876.973668736704</v>
      </c>
      <c r="AH53" s="54">
        <f>Z37</f>
        <v>96606.869663706355</v>
      </c>
      <c r="AI53" s="54">
        <f>Z65</f>
        <v>114589.86933745242</v>
      </c>
      <c r="AJ53" s="54">
        <f>Z93</f>
        <v>1476536.1332208288</v>
      </c>
      <c r="AM53" s="55" t="s">
        <v>115</v>
      </c>
      <c r="AN53" s="56">
        <f>AG53*100/$AG53</f>
        <v>100</v>
      </c>
      <c r="AO53" s="56">
        <f t="shared" ref="AO53:AQ64" si="18">AH53*100/$AG53</f>
        <v>346.54719271786814</v>
      </c>
      <c r="AP53" s="56">
        <f t="shared" si="18"/>
        <v>411.05562855971681</v>
      </c>
      <c r="AQ53" s="56">
        <f t="shared" si="18"/>
        <v>5296.6155895061356</v>
      </c>
    </row>
    <row r="54" spans="1:43" ht="14.4" x14ac:dyDescent="0.3">
      <c r="AF54" s="38" t="s">
        <v>117</v>
      </c>
      <c r="AG54" s="54">
        <f t="shared" ref="AG54:AG64" si="19">Z13</f>
        <v>34827.256720674639</v>
      </c>
      <c r="AH54" s="54">
        <f t="shared" ref="AH54:AH64" si="20">Z38</f>
        <v>142343.29104734078</v>
      </c>
      <c r="AI54" s="54">
        <f t="shared" ref="AI54:AI64" si="21">Z66</f>
        <v>215625.61486044721</v>
      </c>
      <c r="AJ54" s="54">
        <f t="shared" ref="AJ54:AJ64" si="22">Z94</f>
        <v>786653.57773764664</v>
      </c>
      <c r="AM54" s="57" t="s">
        <v>117</v>
      </c>
      <c r="AN54" s="58">
        <f t="shared" ref="AN54:AN64" si="23">AG54*100/$AG54</f>
        <v>100</v>
      </c>
      <c r="AO54" s="58">
        <f t="shared" si="18"/>
        <v>408.71232606397331</v>
      </c>
      <c r="AP54" s="58">
        <f t="shared" si="18"/>
        <v>619.1289098358543</v>
      </c>
      <c r="AQ54" s="58">
        <f t="shared" si="18"/>
        <v>2258.729661215787</v>
      </c>
    </row>
    <row r="55" spans="1:43" ht="14.4" x14ac:dyDescent="0.3">
      <c r="J55" s="29" t="s">
        <v>70</v>
      </c>
      <c r="K55" s="29">
        <v>1</v>
      </c>
      <c r="R55" s="59"/>
      <c r="AF55" s="38" t="s">
        <v>119</v>
      </c>
      <c r="AG55" s="54">
        <f t="shared" si="19"/>
        <v>48221.747863925688</v>
      </c>
      <c r="AH55" s="54">
        <f t="shared" si="20"/>
        <v>168159.01652815301</v>
      </c>
      <c r="AI55" s="54">
        <f t="shared" si="21"/>
        <v>275971.6847628706</v>
      </c>
      <c r="AJ55" s="54">
        <f t="shared" si="22"/>
        <v>514199.18103624752</v>
      </c>
      <c r="AM55" s="55" t="s">
        <v>119</v>
      </c>
      <c r="AN55" s="56">
        <f t="shared" si="23"/>
        <v>100</v>
      </c>
      <c r="AO55" s="56">
        <f t="shared" si="18"/>
        <v>348.72028488613012</v>
      </c>
      <c r="AP55" s="56">
        <f t="shared" si="18"/>
        <v>572.29714182409975</v>
      </c>
      <c r="AQ55" s="56">
        <f t="shared" si="18"/>
        <v>1066.3221550725164</v>
      </c>
    </row>
    <row r="56" spans="1:43" ht="14.4" x14ac:dyDescent="0.3">
      <c r="J56" s="29" t="s">
        <v>71</v>
      </c>
      <c r="K56" s="29" t="s">
        <v>69</v>
      </c>
      <c r="AF56" s="38" t="s">
        <v>121</v>
      </c>
      <c r="AG56" s="54">
        <f t="shared" si="19"/>
        <v>68302.012038761488</v>
      </c>
      <c r="AH56" s="54">
        <f t="shared" si="20"/>
        <v>168911.73124190039</v>
      </c>
      <c r="AI56" s="54">
        <f t="shared" si="21"/>
        <v>311994.2993895078</v>
      </c>
      <c r="AJ56" s="54">
        <f t="shared" si="22"/>
        <v>1204903.9454865772</v>
      </c>
      <c r="AM56" s="57" t="s">
        <v>121</v>
      </c>
      <c r="AN56" s="58">
        <f t="shared" si="23"/>
        <v>100</v>
      </c>
      <c r="AO56" s="58">
        <f t="shared" si="18"/>
        <v>247.30125248146828</v>
      </c>
      <c r="AP56" s="58">
        <f t="shared" si="18"/>
        <v>456.7863962959841</v>
      </c>
      <c r="AQ56" s="58">
        <f t="shared" si="18"/>
        <v>1764.0826522105856</v>
      </c>
    </row>
    <row r="57" spans="1:43" ht="14.4" x14ac:dyDescent="0.3">
      <c r="J57" s="29" t="s">
        <v>72</v>
      </c>
      <c r="K57" s="29">
        <v>0</v>
      </c>
      <c r="AF57" s="38" t="s">
        <v>123</v>
      </c>
      <c r="AG57" s="54">
        <f t="shared" si="19"/>
        <v>116719.87100344697</v>
      </c>
      <c r="AH57" s="54">
        <f t="shared" si="20"/>
        <v>263265.18340768653</v>
      </c>
      <c r="AI57" s="54">
        <f t="shared" si="21"/>
        <v>393252.46567151707</v>
      </c>
      <c r="AJ57" s="54">
        <f t="shared" si="22"/>
        <v>1032288.585358368</v>
      </c>
      <c r="AM57" s="55" t="s">
        <v>123</v>
      </c>
      <c r="AN57" s="56">
        <f t="shared" si="23"/>
        <v>100</v>
      </c>
      <c r="AO57" s="56">
        <f t="shared" si="18"/>
        <v>225.55301093496908</v>
      </c>
      <c r="AP57" s="56">
        <f t="shared" si="18"/>
        <v>336.91989400836775</v>
      </c>
      <c r="AQ57" s="56">
        <f t="shared" si="18"/>
        <v>884.41546112390961</v>
      </c>
    </row>
    <row r="58" spans="1:43" ht="14.4" x14ac:dyDescent="0.3">
      <c r="J58" s="29" t="s">
        <v>73</v>
      </c>
      <c r="K58" s="29" t="s">
        <v>74</v>
      </c>
      <c r="O58" s="29">
        <v>2012</v>
      </c>
      <c r="P58" s="29" t="s">
        <v>75</v>
      </c>
      <c r="Y58" s="29" t="s">
        <v>77</v>
      </c>
      <c r="Z58" s="29" t="s">
        <v>149</v>
      </c>
      <c r="AF58" s="38" t="s">
        <v>125</v>
      </c>
      <c r="AG58" s="54">
        <f t="shared" si="19"/>
        <v>235981.44869361675</v>
      </c>
      <c r="AH58" s="54">
        <f t="shared" si="20"/>
        <v>352082.9067159738</v>
      </c>
      <c r="AI58" s="54">
        <f t="shared" si="21"/>
        <v>587749.85459992406</v>
      </c>
      <c r="AJ58" s="54">
        <f t="shared" si="22"/>
        <v>1538708.1274822361</v>
      </c>
      <c r="AM58" s="57" t="s">
        <v>125</v>
      </c>
      <c r="AN58" s="58">
        <f t="shared" si="23"/>
        <v>100</v>
      </c>
      <c r="AO58" s="58">
        <f t="shared" si="18"/>
        <v>149.19940048893241</v>
      </c>
      <c r="AP58" s="58">
        <f t="shared" si="18"/>
        <v>249.0661269577258</v>
      </c>
      <c r="AQ58" s="58">
        <f t="shared" si="18"/>
        <v>652.04622481998422</v>
      </c>
    </row>
    <row r="59" spans="1:43" ht="14.4" x14ac:dyDescent="0.3">
      <c r="J59" s="29" t="s">
        <v>79</v>
      </c>
      <c r="K59" s="29">
        <v>0</v>
      </c>
      <c r="O59" s="29" t="s">
        <v>80</v>
      </c>
      <c r="P59" s="29" t="s">
        <v>147</v>
      </c>
      <c r="Y59" s="29" t="s">
        <v>83</v>
      </c>
      <c r="AF59" s="38" t="s">
        <v>127</v>
      </c>
      <c r="AG59" s="54">
        <f t="shared" si="19"/>
        <v>577297.97518484085</v>
      </c>
      <c r="AH59" s="54">
        <f t="shared" si="20"/>
        <v>613929.0837471314</v>
      </c>
      <c r="AI59" s="54">
        <f t="shared" si="21"/>
        <v>840031.9686497472</v>
      </c>
      <c r="AJ59" s="54">
        <f t="shared" si="22"/>
        <v>2185481.7764155045</v>
      </c>
      <c r="AM59" s="55" t="s">
        <v>127</v>
      </c>
      <c r="AN59" s="56">
        <f t="shared" si="23"/>
        <v>100</v>
      </c>
      <c r="AO59" s="56">
        <f t="shared" si="18"/>
        <v>106.3452688450123</v>
      </c>
      <c r="AP59" s="56">
        <f t="shared" si="18"/>
        <v>145.51098475285374</v>
      </c>
      <c r="AQ59" s="56">
        <f t="shared" si="18"/>
        <v>378.57083696088677</v>
      </c>
    </row>
    <row r="60" spans="1:43" ht="14.4" x14ac:dyDescent="0.3">
      <c r="A60" s="29" t="s">
        <v>84</v>
      </c>
      <c r="B60" s="33" t="s">
        <v>150</v>
      </c>
      <c r="D60" s="29" t="s">
        <v>84</v>
      </c>
      <c r="E60" s="33" t="s">
        <v>151</v>
      </c>
      <c r="G60" s="29" t="s">
        <v>84</v>
      </c>
      <c r="H60" s="33" t="s">
        <v>152</v>
      </c>
      <c r="J60" s="29" t="s">
        <v>88</v>
      </c>
      <c r="K60" s="29" t="s">
        <v>89</v>
      </c>
      <c r="O60" s="29" t="s">
        <v>90</v>
      </c>
      <c r="Y60" s="29" t="s">
        <v>91</v>
      </c>
      <c r="AF60" s="38" t="s">
        <v>129</v>
      </c>
      <c r="AG60" s="54">
        <f t="shared" si="19"/>
        <v>710836.751174859</v>
      </c>
      <c r="AH60" s="54">
        <f t="shared" si="20"/>
        <v>1153968.4180212072</v>
      </c>
      <c r="AI60" s="54">
        <f t="shared" si="21"/>
        <v>1430052.4927858657</v>
      </c>
      <c r="AJ60" s="54">
        <f t="shared" si="22"/>
        <v>3309946.4647848401</v>
      </c>
      <c r="AM60" s="57" t="s">
        <v>129</v>
      </c>
      <c r="AN60" s="58">
        <f t="shared" si="23"/>
        <v>100</v>
      </c>
      <c r="AO60" s="58">
        <f t="shared" si="18"/>
        <v>162.3394423704103</v>
      </c>
      <c r="AP60" s="58">
        <f t="shared" si="18"/>
        <v>201.17875031395027</v>
      </c>
      <c r="AQ60" s="58">
        <f t="shared" si="18"/>
        <v>465.64087454879291</v>
      </c>
    </row>
    <row r="61" spans="1:43" ht="14.4" x14ac:dyDescent="0.3">
      <c r="A61" s="29" t="s">
        <v>92</v>
      </c>
      <c r="B61" s="29" t="s">
        <v>93</v>
      </c>
      <c r="D61" s="29" t="s">
        <v>92</v>
      </c>
      <c r="E61" s="29" t="s">
        <v>93</v>
      </c>
      <c r="G61" s="29" t="s">
        <v>92</v>
      </c>
      <c r="H61" s="29" t="s">
        <v>93</v>
      </c>
      <c r="J61" s="29" t="s">
        <v>94</v>
      </c>
      <c r="K61" s="29" t="s">
        <v>153</v>
      </c>
      <c r="O61" s="29" t="s">
        <v>96</v>
      </c>
      <c r="Y61" s="29" t="s">
        <v>97</v>
      </c>
      <c r="Z61" s="29" t="s">
        <v>154</v>
      </c>
      <c r="AF61" s="38" t="s">
        <v>131</v>
      </c>
      <c r="AG61" s="54">
        <f t="shared" si="19"/>
        <v>1220994.7184459406</v>
      </c>
      <c r="AH61" s="54">
        <f t="shared" si="20"/>
        <v>1451981.5924505708</v>
      </c>
      <c r="AI61" s="54">
        <f t="shared" si="21"/>
        <v>2643308.7749912627</v>
      </c>
      <c r="AJ61" s="54">
        <f t="shared" si="22"/>
        <v>5153743.6181293158</v>
      </c>
      <c r="AM61" s="55" t="s">
        <v>131</v>
      </c>
      <c r="AN61" s="56">
        <f t="shared" si="23"/>
        <v>100</v>
      </c>
      <c r="AO61" s="56">
        <f t="shared" si="18"/>
        <v>118.91792573014779</v>
      </c>
      <c r="AP61" s="56">
        <f t="shared" si="18"/>
        <v>216.4881415994671</v>
      </c>
      <c r="AQ61" s="56">
        <f t="shared" si="18"/>
        <v>422.09385022474993</v>
      </c>
    </row>
    <row r="62" spans="1:43" ht="14.4" x14ac:dyDescent="0.3">
      <c r="O62" s="29">
        <v>1000000</v>
      </c>
      <c r="Y62" s="29" t="s">
        <v>99</v>
      </c>
      <c r="Z62" s="29" t="s">
        <v>155</v>
      </c>
      <c r="AF62" s="38" t="s">
        <v>133</v>
      </c>
      <c r="AG62" s="54">
        <f t="shared" si="19"/>
        <v>2537956.4455065574</v>
      </c>
      <c r="AH62" s="54">
        <f t="shared" si="20"/>
        <v>2553951.4279143889</v>
      </c>
      <c r="AI62" s="54">
        <f t="shared" si="21"/>
        <v>5717591.2986579789</v>
      </c>
      <c r="AJ62" s="54">
        <f t="shared" si="22"/>
        <v>8734152.7319035456</v>
      </c>
      <c r="AM62" s="57" t="s">
        <v>133</v>
      </c>
      <c r="AN62" s="58">
        <f t="shared" si="23"/>
        <v>100</v>
      </c>
      <c r="AO62" s="58">
        <f t="shared" si="18"/>
        <v>100.63023076838654</v>
      </c>
      <c r="AP62" s="58">
        <f t="shared" si="18"/>
        <v>225.28327106562264</v>
      </c>
      <c r="AQ62" s="58">
        <f t="shared" si="18"/>
        <v>344.14115921363947</v>
      </c>
    </row>
    <row r="63" spans="1:43" ht="14.4" x14ac:dyDescent="0.3">
      <c r="B63" s="29" t="s">
        <v>101</v>
      </c>
      <c r="E63" s="29" t="s">
        <v>101</v>
      </c>
      <c r="H63" s="29" t="s">
        <v>101</v>
      </c>
      <c r="K63" s="29" t="s">
        <v>101</v>
      </c>
      <c r="R63" s="29" t="s">
        <v>102</v>
      </c>
      <c r="S63" s="29" t="s">
        <v>103</v>
      </c>
      <c r="V63" s="29" t="s">
        <v>104</v>
      </c>
      <c r="Y63" s="29" t="s">
        <v>105</v>
      </c>
      <c r="Z63" s="30"/>
      <c r="AF63" s="38" t="s">
        <v>135</v>
      </c>
      <c r="AG63" s="54">
        <f t="shared" si="19"/>
        <v>2139187.6205804227</v>
      </c>
      <c r="AH63" s="54">
        <f t="shared" si="20"/>
        <v>1809526.7639765628</v>
      </c>
      <c r="AI63" s="54">
        <f t="shared" si="21"/>
        <v>7027198.5715897959</v>
      </c>
      <c r="AJ63" s="54">
        <f t="shared" si="22"/>
        <v>22555354.006507952</v>
      </c>
      <c r="AK63" s="29"/>
      <c r="AM63" s="55" t="s">
        <v>135</v>
      </c>
      <c r="AN63" s="56">
        <f t="shared" si="23"/>
        <v>100</v>
      </c>
      <c r="AO63" s="56">
        <f t="shared" si="18"/>
        <v>84.589436969796338</v>
      </c>
      <c r="AP63" s="56">
        <f t="shared" si="18"/>
        <v>328.49846848324205</v>
      </c>
      <c r="AQ63" s="56">
        <f t="shared" si="18"/>
        <v>1054.3887684048975</v>
      </c>
    </row>
    <row r="64" spans="1:43" ht="14.4" x14ac:dyDescent="0.3">
      <c r="A64" s="29" t="s">
        <v>106</v>
      </c>
      <c r="B64" s="29" t="s">
        <v>107</v>
      </c>
      <c r="C64" s="29" t="s">
        <v>108</v>
      </c>
      <c r="D64" s="29" t="s">
        <v>106</v>
      </c>
      <c r="E64" s="29" t="s">
        <v>107</v>
      </c>
      <c r="F64" s="29" t="s">
        <v>108</v>
      </c>
      <c r="G64" s="29" t="s">
        <v>106</v>
      </c>
      <c r="H64" s="29" t="s">
        <v>107</v>
      </c>
      <c r="I64" s="29" t="s">
        <v>108</v>
      </c>
      <c r="J64" s="29" t="s">
        <v>109</v>
      </c>
      <c r="K64" s="29" t="s">
        <v>110</v>
      </c>
      <c r="L64" s="29" t="s">
        <v>111</v>
      </c>
      <c r="O64" s="29" t="s">
        <v>106</v>
      </c>
      <c r="S64" s="29" t="s">
        <v>90</v>
      </c>
      <c r="T64" s="29" t="s">
        <v>112</v>
      </c>
      <c r="U64" s="29" t="s">
        <v>113</v>
      </c>
      <c r="V64" s="29" t="s">
        <v>90</v>
      </c>
      <c r="W64" s="29" t="s">
        <v>112</v>
      </c>
      <c r="X64" s="29" t="s">
        <v>113</v>
      </c>
      <c r="Y64" s="29" t="s">
        <v>90</v>
      </c>
      <c r="Z64" s="30" t="s">
        <v>9</v>
      </c>
      <c r="AF64" s="38" t="s">
        <v>137</v>
      </c>
      <c r="AG64" s="54">
        <f t="shared" si="19"/>
        <v>47620.349812571083</v>
      </c>
      <c r="AH64" s="54">
        <f t="shared" si="20"/>
        <v>199974.26711134083</v>
      </c>
      <c r="AI64" s="54">
        <f t="shared" si="21"/>
        <v>328426.85769714206</v>
      </c>
      <c r="AJ64" s="54">
        <f t="shared" si="22"/>
        <v>2447589.4757375028</v>
      </c>
      <c r="AK64" s="29"/>
      <c r="AM64" s="52" t="s">
        <v>137</v>
      </c>
      <c r="AN64" s="60">
        <f t="shared" si="23"/>
        <v>100</v>
      </c>
      <c r="AO64" s="60">
        <f t="shared" si="18"/>
        <v>419.93447737872458</v>
      </c>
      <c r="AP64" s="60">
        <f t="shared" si="18"/>
        <v>689.67754119782239</v>
      </c>
      <c r="AQ64" s="60">
        <f t="shared" si="18"/>
        <v>5139.7973458216275</v>
      </c>
    </row>
    <row r="65" spans="1:57" ht="14.4" x14ac:dyDescent="0.3">
      <c r="A65" s="29" t="s">
        <v>114</v>
      </c>
      <c r="B65" s="29">
        <v>6776768600</v>
      </c>
      <c r="C65" s="29">
        <v>21913</v>
      </c>
      <c r="D65" s="29" t="s">
        <v>114</v>
      </c>
      <c r="E65" s="29">
        <v>66993</v>
      </c>
      <c r="F65" s="29">
        <v>21912</v>
      </c>
      <c r="G65" s="29" t="s">
        <v>114</v>
      </c>
      <c r="H65" s="29">
        <v>117046</v>
      </c>
      <c r="I65" s="29">
        <v>4148</v>
      </c>
      <c r="J65" s="29" t="s">
        <v>114</v>
      </c>
      <c r="K65" s="29">
        <v>36748</v>
      </c>
      <c r="L65" s="29">
        <v>4210948518.4127016</v>
      </c>
      <c r="O65" s="29" t="s">
        <v>115</v>
      </c>
      <c r="R65" s="42">
        <f>K65</f>
        <v>36748</v>
      </c>
      <c r="S65" s="43">
        <f>B65/$O$9</f>
        <v>6776.7686000000003</v>
      </c>
      <c r="T65" s="44">
        <f>E65/$O$9</f>
        <v>6.6992999999999997E-2</v>
      </c>
      <c r="U65" s="44">
        <f>H65/$O$9</f>
        <v>0.117046</v>
      </c>
      <c r="V65" s="42">
        <f>C65</f>
        <v>21913</v>
      </c>
      <c r="W65" s="45">
        <f>F65</f>
        <v>21912</v>
      </c>
      <c r="X65" s="45">
        <f>I65</f>
        <v>4148</v>
      </c>
      <c r="Y65" s="46">
        <f>L65</f>
        <v>4210948518.4127016</v>
      </c>
      <c r="Z65" s="47">
        <f>Y65/K65</f>
        <v>114589.86933745242</v>
      </c>
      <c r="AK65" s="29"/>
    </row>
    <row r="66" spans="1:57" ht="14.4" x14ac:dyDescent="0.3">
      <c r="A66" s="29" t="s">
        <v>116</v>
      </c>
      <c r="B66" s="29">
        <v>13184045400</v>
      </c>
      <c r="C66" s="29">
        <v>1576</v>
      </c>
      <c r="D66" s="29" t="s">
        <v>116</v>
      </c>
      <c r="E66" s="29">
        <v>57182</v>
      </c>
      <c r="F66" s="29">
        <v>1576</v>
      </c>
      <c r="G66" s="29" t="s">
        <v>116</v>
      </c>
      <c r="H66" s="29">
        <v>90942</v>
      </c>
      <c r="I66" s="29">
        <v>649</v>
      </c>
      <c r="J66" s="29" t="s">
        <v>116</v>
      </c>
      <c r="K66" s="29">
        <v>2326</v>
      </c>
      <c r="L66" s="29">
        <v>501545180.16540021</v>
      </c>
      <c r="O66" s="29" t="s">
        <v>117</v>
      </c>
      <c r="R66" s="42">
        <f t="shared" ref="R66:R76" si="24">K66</f>
        <v>2326</v>
      </c>
      <c r="S66" s="43">
        <f t="shared" ref="S66:S76" si="25">B66/$O$9</f>
        <v>13184.045400000001</v>
      </c>
      <c r="T66" s="44">
        <f t="shared" ref="T66:T76" si="26">E66/$O$9</f>
        <v>5.7181999999999997E-2</v>
      </c>
      <c r="U66" s="44">
        <f t="shared" ref="U66:U76" si="27">H66/$O$9</f>
        <v>9.0941999999999995E-2</v>
      </c>
      <c r="V66" s="42">
        <f t="shared" ref="V66:V76" si="28">C66</f>
        <v>1576</v>
      </c>
      <c r="W66" s="45">
        <f t="shared" ref="W66:W76" si="29">F66</f>
        <v>1576</v>
      </c>
      <c r="X66" s="45">
        <f t="shared" ref="X66:X76" si="30">I66</f>
        <v>649</v>
      </c>
      <c r="Y66" s="46">
        <f t="shared" ref="Y66:Y76" si="31">L66</f>
        <v>501545180.16540021</v>
      </c>
      <c r="Z66" s="47">
        <f t="shared" ref="Z66:Z76" si="32">Y66/K66</f>
        <v>215625.61486044721</v>
      </c>
      <c r="AK66" s="29"/>
    </row>
    <row r="67" spans="1:57" ht="14.4" x14ac:dyDescent="0.3">
      <c r="A67" s="29" t="s">
        <v>118</v>
      </c>
      <c r="B67" s="29">
        <v>22214920400</v>
      </c>
      <c r="C67" s="29">
        <v>1540</v>
      </c>
      <c r="D67" s="29" t="s">
        <v>118</v>
      </c>
      <c r="E67" s="29">
        <v>58898</v>
      </c>
      <c r="F67" s="29">
        <v>1540</v>
      </c>
      <c r="G67" s="29" t="s">
        <v>118</v>
      </c>
      <c r="H67" s="29">
        <v>89867</v>
      </c>
      <c r="I67" s="29">
        <v>609</v>
      </c>
      <c r="J67" s="29" t="s">
        <v>118</v>
      </c>
      <c r="K67" s="29">
        <v>2125</v>
      </c>
      <c r="L67" s="29">
        <v>586439830.12110007</v>
      </c>
      <c r="O67" s="29" t="s">
        <v>119</v>
      </c>
      <c r="R67" s="42">
        <f t="shared" si="24"/>
        <v>2125</v>
      </c>
      <c r="S67" s="43">
        <f t="shared" si="25"/>
        <v>22214.920399999999</v>
      </c>
      <c r="T67" s="44">
        <f t="shared" si="26"/>
        <v>5.8897999999999999E-2</v>
      </c>
      <c r="U67" s="44">
        <f t="shared" si="27"/>
        <v>8.9867000000000002E-2</v>
      </c>
      <c r="V67" s="42">
        <f t="shared" si="28"/>
        <v>1540</v>
      </c>
      <c r="W67" s="45">
        <f t="shared" si="29"/>
        <v>1540</v>
      </c>
      <c r="X67" s="45">
        <f t="shared" si="30"/>
        <v>609</v>
      </c>
      <c r="Y67" s="46">
        <f t="shared" si="31"/>
        <v>586439830.12110007</v>
      </c>
      <c r="Z67" s="47">
        <f t="shared" si="32"/>
        <v>275971.6847628706</v>
      </c>
      <c r="AF67" s="29"/>
      <c r="AG67" s="29"/>
      <c r="AH67" s="29"/>
      <c r="AI67" s="29"/>
      <c r="AJ67" s="29"/>
      <c r="AK67" s="29"/>
      <c r="AT67" s="464" t="s">
        <v>156</v>
      </c>
      <c r="AU67" s="464"/>
      <c r="AV67" s="464"/>
      <c r="AW67" s="464"/>
      <c r="AX67" s="464"/>
      <c r="AY67" s="464"/>
      <c r="AZ67" s="464"/>
      <c r="BA67" s="464"/>
      <c r="BB67" s="464"/>
      <c r="BC67" s="464"/>
      <c r="BD67" s="464"/>
      <c r="BE67" s="464"/>
    </row>
    <row r="68" spans="1:57" ht="16.5" customHeight="1" x14ac:dyDescent="0.3">
      <c r="A68" s="29" t="s">
        <v>120</v>
      </c>
      <c r="B68" s="29">
        <v>33991181400</v>
      </c>
      <c r="C68" s="29">
        <v>2301</v>
      </c>
      <c r="D68" s="29" t="s">
        <v>120</v>
      </c>
      <c r="E68" s="29">
        <v>69675</v>
      </c>
      <c r="F68" s="29">
        <v>2301</v>
      </c>
      <c r="G68" s="29" t="s">
        <v>120</v>
      </c>
      <c r="H68" s="29">
        <v>78081</v>
      </c>
      <c r="I68" s="29">
        <v>967</v>
      </c>
      <c r="J68" s="29" t="s">
        <v>120</v>
      </c>
      <c r="K68" s="29">
        <v>2926</v>
      </c>
      <c r="L68" s="29">
        <v>912895320.01369989</v>
      </c>
      <c r="O68" s="29" t="s">
        <v>121</v>
      </c>
      <c r="R68" s="42">
        <f t="shared" si="24"/>
        <v>2926</v>
      </c>
      <c r="S68" s="43">
        <f t="shared" si="25"/>
        <v>33991.181400000001</v>
      </c>
      <c r="T68" s="44">
        <f t="shared" si="26"/>
        <v>6.9675000000000001E-2</v>
      </c>
      <c r="U68" s="44">
        <f t="shared" si="27"/>
        <v>7.8080999999999998E-2</v>
      </c>
      <c r="V68" s="42">
        <f t="shared" si="28"/>
        <v>2301</v>
      </c>
      <c r="W68" s="45">
        <f t="shared" si="29"/>
        <v>2301</v>
      </c>
      <c r="X68" s="45">
        <f t="shared" si="30"/>
        <v>967</v>
      </c>
      <c r="Y68" s="46">
        <f t="shared" si="31"/>
        <v>912895320.01369989</v>
      </c>
      <c r="Z68" s="47">
        <f t="shared" si="32"/>
        <v>311994.2993895078</v>
      </c>
      <c r="AF68" s="61"/>
      <c r="AG68" s="61"/>
      <c r="AH68" s="61"/>
      <c r="AI68" s="61"/>
      <c r="AJ68" s="61"/>
      <c r="AK68" s="61"/>
      <c r="AL68" s="61"/>
      <c r="AM68" s="61"/>
      <c r="AN68" s="61"/>
      <c r="AO68" s="61"/>
      <c r="AP68" s="61"/>
      <c r="AQ68" s="61"/>
      <c r="AR68" s="61"/>
      <c r="AT68" s="465"/>
      <c r="AU68" s="467" t="s">
        <v>75</v>
      </c>
      <c r="AV68" s="468"/>
      <c r="AW68" s="468"/>
      <c r="AX68" s="468"/>
      <c r="AY68" s="468"/>
      <c r="AZ68" s="468"/>
      <c r="BA68" s="468"/>
      <c r="BB68" s="468"/>
      <c r="BC68" s="468"/>
      <c r="BD68" s="468"/>
      <c r="BE68" s="469"/>
    </row>
    <row r="69" spans="1:57" ht="38.25" customHeight="1" x14ac:dyDescent="0.3">
      <c r="A69" s="29" t="s">
        <v>122</v>
      </c>
      <c r="B69" s="29">
        <v>56557015800</v>
      </c>
      <c r="C69" s="29">
        <v>2526</v>
      </c>
      <c r="D69" s="29" t="s">
        <v>122</v>
      </c>
      <c r="E69" s="29">
        <v>69714</v>
      </c>
      <c r="F69" s="29">
        <v>2526</v>
      </c>
      <c r="G69" s="29" t="s">
        <v>122</v>
      </c>
      <c r="H69" s="29">
        <v>58282</v>
      </c>
      <c r="I69" s="29">
        <v>1166</v>
      </c>
      <c r="J69" s="29" t="s">
        <v>122</v>
      </c>
      <c r="K69" s="29">
        <v>3065</v>
      </c>
      <c r="L69" s="29">
        <v>1205318807.2831998</v>
      </c>
      <c r="O69" s="29" t="s">
        <v>123</v>
      </c>
      <c r="R69" s="42">
        <f t="shared" si="24"/>
        <v>3065</v>
      </c>
      <c r="S69" s="43">
        <f t="shared" si="25"/>
        <v>56557.015800000001</v>
      </c>
      <c r="T69" s="44">
        <f t="shared" si="26"/>
        <v>6.9713999999999998E-2</v>
      </c>
      <c r="U69" s="44">
        <f t="shared" si="27"/>
        <v>5.8282E-2</v>
      </c>
      <c r="V69" s="42">
        <f t="shared" si="28"/>
        <v>2526</v>
      </c>
      <c r="W69" s="45">
        <f t="shared" si="29"/>
        <v>2526</v>
      </c>
      <c r="X69" s="45">
        <f t="shared" si="30"/>
        <v>1166</v>
      </c>
      <c r="Y69" s="46">
        <f t="shared" si="31"/>
        <v>1205318807.2831998</v>
      </c>
      <c r="Z69" s="47">
        <f t="shared" si="32"/>
        <v>393252.46567151707</v>
      </c>
      <c r="AF69" s="53"/>
      <c r="AG69" s="53" t="s">
        <v>115</v>
      </c>
      <c r="AH69" s="53" t="s">
        <v>117</v>
      </c>
      <c r="AI69" s="53" t="s">
        <v>119</v>
      </c>
      <c r="AJ69" s="53" t="s">
        <v>121</v>
      </c>
      <c r="AK69" s="53" t="s">
        <v>123</v>
      </c>
      <c r="AL69" s="53" t="s">
        <v>125</v>
      </c>
      <c r="AM69" s="53" t="s">
        <v>127</v>
      </c>
      <c r="AN69" s="53" t="s">
        <v>129</v>
      </c>
      <c r="AO69" s="53" t="s">
        <v>131</v>
      </c>
      <c r="AP69" s="53" t="s">
        <v>133</v>
      </c>
      <c r="AQ69" s="53" t="s">
        <v>135</v>
      </c>
      <c r="AR69" s="53" t="s">
        <v>137</v>
      </c>
      <c r="AT69" s="466"/>
      <c r="AU69" s="53" t="s">
        <v>115</v>
      </c>
      <c r="AV69" s="53" t="s">
        <v>117</v>
      </c>
      <c r="AW69" s="53" t="s">
        <v>119</v>
      </c>
      <c r="AX69" s="53" t="s">
        <v>121</v>
      </c>
      <c r="AY69" s="53" t="s">
        <v>123</v>
      </c>
      <c r="AZ69" s="53" t="s">
        <v>125</v>
      </c>
      <c r="BA69" s="53" t="s">
        <v>127</v>
      </c>
      <c r="BB69" s="53" t="s">
        <v>129</v>
      </c>
      <c r="BC69" s="53" t="s">
        <v>131</v>
      </c>
      <c r="BD69" s="53" t="s">
        <v>133</v>
      </c>
      <c r="BE69" s="53" t="s">
        <v>135</v>
      </c>
    </row>
    <row r="70" spans="1:57" ht="38.25" customHeight="1" x14ac:dyDescent="0.3">
      <c r="A70" s="29" t="s">
        <v>124</v>
      </c>
      <c r="B70" s="29">
        <v>109402600000</v>
      </c>
      <c r="C70" s="29">
        <v>3368</v>
      </c>
      <c r="D70" s="29" t="s">
        <v>124</v>
      </c>
      <c r="E70" s="29">
        <v>64186</v>
      </c>
      <c r="F70" s="29">
        <v>3368</v>
      </c>
      <c r="G70" s="29" t="s">
        <v>124</v>
      </c>
      <c r="H70" s="29">
        <v>48655</v>
      </c>
      <c r="I70" s="29">
        <v>1806</v>
      </c>
      <c r="J70" s="29" t="s">
        <v>124</v>
      </c>
      <c r="K70" s="29">
        <v>3973</v>
      </c>
      <c r="L70" s="29">
        <v>2335130172.3254981</v>
      </c>
      <c r="O70" s="29" t="s">
        <v>125</v>
      </c>
      <c r="R70" s="42">
        <f t="shared" si="24"/>
        <v>3973</v>
      </c>
      <c r="S70" s="43">
        <f t="shared" si="25"/>
        <v>109402.6</v>
      </c>
      <c r="T70" s="44">
        <f t="shared" si="26"/>
        <v>6.4186000000000007E-2</v>
      </c>
      <c r="U70" s="44">
        <f t="shared" si="27"/>
        <v>4.8654999999999997E-2</v>
      </c>
      <c r="V70" s="42">
        <f t="shared" si="28"/>
        <v>3368</v>
      </c>
      <c r="W70" s="45">
        <f t="shared" si="29"/>
        <v>3368</v>
      </c>
      <c r="X70" s="45">
        <f t="shared" si="30"/>
        <v>1806</v>
      </c>
      <c r="Y70" s="46">
        <f t="shared" si="31"/>
        <v>2335130172.3254981</v>
      </c>
      <c r="Z70" s="47">
        <f t="shared" si="32"/>
        <v>587749.85459992406</v>
      </c>
      <c r="AF70" s="53" t="s">
        <v>81</v>
      </c>
      <c r="AG70" s="56">
        <f>AG53</f>
        <v>27876.973668736704</v>
      </c>
      <c r="AH70" s="58">
        <f>AG54</f>
        <v>34827.256720674639</v>
      </c>
      <c r="AI70" s="56">
        <f>AG55</f>
        <v>48221.747863925688</v>
      </c>
      <c r="AJ70" s="58">
        <f>AG56</f>
        <v>68302.012038761488</v>
      </c>
      <c r="AK70" s="56">
        <f>AG57</f>
        <v>116719.87100344697</v>
      </c>
      <c r="AL70" s="58">
        <f>AG58</f>
        <v>235981.44869361675</v>
      </c>
      <c r="AM70" s="56">
        <f>AG59</f>
        <v>577297.97518484085</v>
      </c>
      <c r="AN70" s="58">
        <f>AG60</f>
        <v>710836.751174859</v>
      </c>
      <c r="AO70" s="56">
        <f>AG61</f>
        <v>1220994.7184459406</v>
      </c>
      <c r="AP70" s="58">
        <f>AG62</f>
        <v>2537956.4455065574</v>
      </c>
      <c r="AQ70" s="56">
        <f>AG63</f>
        <v>2139187.6205804227</v>
      </c>
      <c r="AR70" s="60">
        <f>AG64</f>
        <v>47620.349812571083</v>
      </c>
      <c r="AT70" s="53" t="s">
        <v>81</v>
      </c>
      <c r="AU70" s="56">
        <f>AG70*100/AG$70</f>
        <v>100</v>
      </c>
      <c r="AV70" s="56">
        <f t="shared" ref="AV70:BE73" si="33">AH70*100/AH$70</f>
        <v>100</v>
      </c>
      <c r="AW70" s="56">
        <f t="shared" si="33"/>
        <v>100</v>
      </c>
      <c r="AX70" s="56">
        <f t="shared" si="33"/>
        <v>100</v>
      </c>
      <c r="AY70" s="56">
        <f t="shared" si="33"/>
        <v>100</v>
      </c>
      <c r="AZ70" s="56">
        <f t="shared" si="33"/>
        <v>100</v>
      </c>
      <c r="BA70" s="56">
        <f t="shared" si="33"/>
        <v>100</v>
      </c>
      <c r="BB70" s="56">
        <f t="shared" si="33"/>
        <v>100</v>
      </c>
      <c r="BC70" s="56">
        <f t="shared" si="33"/>
        <v>100</v>
      </c>
      <c r="BD70" s="56">
        <f t="shared" si="33"/>
        <v>100</v>
      </c>
      <c r="BE70" s="56">
        <f t="shared" si="33"/>
        <v>100</v>
      </c>
    </row>
    <row r="71" spans="1:57" ht="38.25" customHeight="1" x14ac:dyDescent="0.3">
      <c r="A71" s="29" t="s">
        <v>126</v>
      </c>
      <c r="B71" s="29">
        <v>211022133900</v>
      </c>
      <c r="C71" s="29">
        <v>2370</v>
      </c>
      <c r="D71" s="29" t="s">
        <v>126</v>
      </c>
      <c r="E71" s="29">
        <v>52351</v>
      </c>
      <c r="F71" s="29">
        <v>2370</v>
      </c>
      <c r="G71" s="29" t="s">
        <v>126</v>
      </c>
      <c r="H71" s="29">
        <v>39392</v>
      </c>
      <c r="I71" s="29">
        <v>1742</v>
      </c>
      <c r="J71" s="29" t="s">
        <v>126</v>
      </c>
      <c r="K71" s="29">
        <v>2772</v>
      </c>
      <c r="L71" s="29">
        <v>2328568617.0970993</v>
      </c>
      <c r="O71" s="29" t="s">
        <v>127</v>
      </c>
      <c r="R71" s="42">
        <f t="shared" si="24"/>
        <v>2772</v>
      </c>
      <c r="S71" s="43">
        <f t="shared" si="25"/>
        <v>211022.13389999999</v>
      </c>
      <c r="T71" s="44">
        <f t="shared" si="26"/>
        <v>5.2351000000000002E-2</v>
      </c>
      <c r="U71" s="44">
        <f t="shared" si="27"/>
        <v>3.9392000000000003E-2</v>
      </c>
      <c r="V71" s="42">
        <f t="shared" si="28"/>
        <v>2370</v>
      </c>
      <c r="W71" s="45">
        <f t="shared" si="29"/>
        <v>2370</v>
      </c>
      <c r="X71" s="45">
        <f t="shared" si="30"/>
        <v>1742</v>
      </c>
      <c r="Y71" s="46">
        <f t="shared" si="31"/>
        <v>2328568617.0970993</v>
      </c>
      <c r="Z71" s="47">
        <f t="shared" si="32"/>
        <v>840031.9686497472</v>
      </c>
      <c r="AF71" s="53" t="s">
        <v>139</v>
      </c>
      <c r="AG71" s="56">
        <f>AH53</f>
        <v>96606.869663706355</v>
      </c>
      <c r="AH71" s="58">
        <f>AH54</f>
        <v>142343.29104734078</v>
      </c>
      <c r="AI71" s="56">
        <f>AH55</f>
        <v>168159.01652815301</v>
      </c>
      <c r="AJ71" s="58">
        <f>AH56</f>
        <v>168911.73124190039</v>
      </c>
      <c r="AK71" s="56">
        <f>AH57</f>
        <v>263265.18340768653</v>
      </c>
      <c r="AL71" s="58">
        <f>AH58</f>
        <v>352082.9067159738</v>
      </c>
      <c r="AM71" s="56">
        <f>AH59</f>
        <v>613929.0837471314</v>
      </c>
      <c r="AN71" s="58">
        <f>AH60</f>
        <v>1153968.4180212072</v>
      </c>
      <c r="AO71" s="56">
        <f>AH61</f>
        <v>1451981.5924505708</v>
      </c>
      <c r="AP71" s="58">
        <f>AH62</f>
        <v>2553951.4279143889</v>
      </c>
      <c r="AQ71" s="56">
        <f>AH63</f>
        <v>1809526.7639765628</v>
      </c>
      <c r="AR71" s="60">
        <f>AH64</f>
        <v>199974.26711134083</v>
      </c>
      <c r="AT71" s="53" t="s">
        <v>139</v>
      </c>
      <c r="AU71" s="56">
        <f t="shared" ref="AU71:AU73" si="34">AG71*100/AG$70</f>
        <v>346.54719271786814</v>
      </c>
      <c r="AV71" s="56">
        <f t="shared" si="33"/>
        <v>408.71232606397331</v>
      </c>
      <c r="AW71" s="56">
        <f t="shared" si="33"/>
        <v>348.72028488613012</v>
      </c>
      <c r="AX71" s="56">
        <f t="shared" si="33"/>
        <v>247.30125248146828</v>
      </c>
      <c r="AY71" s="56">
        <f t="shared" si="33"/>
        <v>225.55301093496908</v>
      </c>
      <c r="AZ71" s="56">
        <f t="shared" si="33"/>
        <v>149.19940048893241</v>
      </c>
      <c r="BA71" s="56">
        <f t="shared" si="33"/>
        <v>106.3452688450123</v>
      </c>
      <c r="BB71" s="56">
        <f t="shared" si="33"/>
        <v>162.3394423704103</v>
      </c>
      <c r="BC71" s="56">
        <f t="shared" si="33"/>
        <v>118.91792573014779</v>
      </c>
      <c r="BD71" s="56">
        <f t="shared" si="33"/>
        <v>100.63023076838654</v>
      </c>
      <c r="BE71" s="56">
        <f t="shared" si="33"/>
        <v>84.589436969796338</v>
      </c>
    </row>
    <row r="72" spans="1:57" ht="38.25" customHeight="1" x14ac:dyDescent="0.3">
      <c r="A72" s="29" t="s">
        <v>128</v>
      </c>
      <c r="B72" s="29">
        <v>369659000200</v>
      </c>
      <c r="C72" s="29">
        <v>1483</v>
      </c>
      <c r="D72" s="29" t="s">
        <v>128</v>
      </c>
      <c r="E72" s="29">
        <v>47902</v>
      </c>
      <c r="F72" s="29">
        <v>1483</v>
      </c>
      <c r="G72" s="29" t="s">
        <v>128</v>
      </c>
      <c r="H72" s="29">
        <v>34146</v>
      </c>
      <c r="I72" s="29">
        <v>1280</v>
      </c>
      <c r="J72" s="29" t="s">
        <v>128</v>
      </c>
      <c r="K72" s="29">
        <v>1698</v>
      </c>
      <c r="L72" s="29">
        <v>2428229132.7504001</v>
      </c>
      <c r="O72" s="62" t="s">
        <v>129</v>
      </c>
      <c r="R72" s="42">
        <f t="shared" si="24"/>
        <v>1698</v>
      </c>
      <c r="S72" s="43">
        <f t="shared" si="25"/>
        <v>369659.00020000001</v>
      </c>
      <c r="T72" s="44">
        <f t="shared" si="26"/>
        <v>4.7902E-2</v>
      </c>
      <c r="U72" s="44">
        <f t="shared" si="27"/>
        <v>3.4146000000000003E-2</v>
      </c>
      <c r="V72" s="42">
        <f t="shared" si="28"/>
        <v>1483</v>
      </c>
      <c r="W72" s="45">
        <f t="shared" si="29"/>
        <v>1483</v>
      </c>
      <c r="X72" s="45">
        <f t="shared" si="30"/>
        <v>1280</v>
      </c>
      <c r="Y72" s="46">
        <f t="shared" si="31"/>
        <v>2428229132.7504001</v>
      </c>
      <c r="Z72" s="47">
        <f t="shared" si="32"/>
        <v>1430052.4927858657</v>
      </c>
      <c r="AF72" s="53" t="s">
        <v>147</v>
      </c>
      <c r="AG72" s="56">
        <f>AI53</f>
        <v>114589.86933745242</v>
      </c>
      <c r="AH72" s="58">
        <f>AI54</f>
        <v>215625.61486044721</v>
      </c>
      <c r="AI72" s="56">
        <f>AI55</f>
        <v>275971.6847628706</v>
      </c>
      <c r="AJ72" s="58">
        <f>AI56</f>
        <v>311994.2993895078</v>
      </c>
      <c r="AK72" s="56">
        <f>AI57</f>
        <v>393252.46567151707</v>
      </c>
      <c r="AL72" s="58">
        <f>AI58</f>
        <v>587749.85459992406</v>
      </c>
      <c r="AM72" s="56">
        <f>AI59</f>
        <v>840031.9686497472</v>
      </c>
      <c r="AN72" s="58">
        <f>AI60</f>
        <v>1430052.4927858657</v>
      </c>
      <c r="AO72" s="56">
        <f>AI61</f>
        <v>2643308.7749912627</v>
      </c>
      <c r="AP72" s="58">
        <f>AI62</f>
        <v>5717591.2986579789</v>
      </c>
      <c r="AQ72" s="56">
        <f>AI63</f>
        <v>7027198.5715897959</v>
      </c>
      <c r="AR72" s="60">
        <f>AI64</f>
        <v>328426.85769714206</v>
      </c>
      <c r="AT72" s="53" t="s">
        <v>147</v>
      </c>
      <c r="AU72" s="56">
        <f t="shared" si="34"/>
        <v>411.05562855971681</v>
      </c>
      <c r="AV72" s="56">
        <f t="shared" si="33"/>
        <v>619.1289098358543</v>
      </c>
      <c r="AW72" s="56">
        <f t="shared" si="33"/>
        <v>572.29714182409975</v>
      </c>
      <c r="AX72" s="56">
        <f t="shared" si="33"/>
        <v>456.7863962959841</v>
      </c>
      <c r="AY72" s="56">
        <f t="shared" si="33"/>
        <v>336.91989400836775</v>
      </c>
      <c r="AZ72" s="56">
        <f t="shared" si="33"/>
        <v>249.0661269577258</v>
      </c>
      <c r="BA72" s="56">
        <f t="shared" si="33"/>
        <v>145.51098475285374</v>
      </c>
      <c r="BB72" s="56">
        <f t="shared" si="33"/>
        <v>201.17875031395027</v>
      </c>
      <c r="BC72" s="56">
        <f t="shared" si="33"/>
        <v>216.4881415994671</v>
      </c>
      <c r="BD72" s="56">
        <f t="shared" si="33"/>
        <v>225.28327106562264</v>
      </c>
      <c r="BE72" s="56">
        <f t="shared" si="33"/>
        <v>328.49846848324205</v>
      </c>
    </row>
    <row r="73" spans="1:57" ht="38.25" customHeight="1" x14ac:dyDescent="0.3">
      <c r="A73" s="29" t="s">
        <v>130</v>
      </c>
      <c r="B73" s="29">
        <v>951596200000</v>
      </c>
      <c r="C73" s="29">
        <v>793</v>
      </c>
      <c r="D73" s="29" t="s">
        <v>130</v>
      </c>
      <c r="E73" s="29">
        <v>57625</v>
      </c>
      <c r="F73" s="29">
        <v>793</v>
      </c>
      <c r="G73" s="29" t="s">
        <v>130</v>
      </c>
      <c r="H73" s="29">
        <v>40254</v>
      </c>
      <c r="I73" s="29">
        <v>722</v>
      </c>
      <c r="J73" s="29" t="s">
        <v>130</v>
      </c>
      <c r="K73" s="29">
        <v>904</v>
      </c>
      <c r="L73" s="29">
        <v>2389551132.5921016</v>
      </c>
      <c r="O73" s="62" t="s">
        <v>131</v>
      </c>
      <c r="R73" s="42">
        <f t="shared" si="24"/>
        <v>904</v>
      </c>
      <c r="S73" s="43">
        <f t="shared" si="25"/>
        <v>951596.2</v>
      </c>
      <c r="T73" s="44">
        <f t="shared" si="26"/>
        <v>5.7625000000000003E-2</v>
      </c>
      <c r="U73" s="44">
        <f t="shared" si="27"/>
        <v>4.0253999999999998E-2</v>
      </c>
      <c r="V73" s="42">
        <f t="shared" si="28"/>
        <v>793</v>
      </c>
      <c r="W73" s="45">
        <f t="shared" si="29"/>
        <v>793</v>
      </c>
      <c r="X73" s="45">
        <f t="shared" si="30"/>
        <v>722</v>
      </c>
      <c r="Y73" s="46">
        <f t="shared" si="31"/>
        <v>2389551132.5921016</v>
      </c>
      <c r="Z73" s="47">
        <f t="shared" si="32"/>
        <v>2643308.7749912627</v>
      </c>
      <c r="AF73" s="53" t="s">
        <v>148</v>
      </c>
      <c r="AG73" s="56">
        <f>AJ53</f>
        <v>1476536.1332208288</v>
      </c>
      <c r="AH73" s="58">
        <f>AJ54</f>
        <v>786653.57773764664</v>
      </c>
      <c r="AI73" s="56">
        <f>AJ55</f>
        <v>514199.18103624752</v>
      </c>
      <c r="AJ73" s="58">
        <f>AJ56</f>
        <v>1204903.9454865772</v>
      </c>
      <c r="AK73" s="56">
        <f>AJ57</f>
        <v>1032288.585358368</v>
      </c>
      <c r="AL73" s="58">
        <f>AJ58</f>
        <v>1538708.1274822361</v>
      </c>
      <c r="AM73" s="56">
        <f>AJ59</f>
        <v>2185481.7764155045</v>
      </c>
      <c r="AN73" s="58">
        <f>AJ60</f>
        <v>3309946.4647848401</v>
      </c>
      <c r="AO73" s="56">
        <f>AJ61</f>
        <v>5153743.6181293158</v>
      </c>
      <c r="AP73" s="58">
        <f>AJ62</f>
        <v>8734152.7319035456</v>
      </c>
      <c r="AQ73" s="56">
        <f>AJ63</f>
        <v>22555354.006507952</v>
      </c>
      <c r="AR73" s="60">
        <f>AJ64</f>
        <v>2447589.4757375028</v>
      </c>
      <c r="AT73" s="53" t="s">
        <v>148</v>
      </c>
      <c r="AU73" s="56">
        <f t="shared" si="34"/>
        <v>5296.6155895061356</v>
      </c>
      <c r="AV73" s="56">
        <f t="shared" si="33"/>
        <v>2258.729661215787</v>
      </c>
      <c r="AW73" s="56">
        <f t="shared" si="33"/>
        <v>1066.3221550725164</v>
      </c>
      <c r="AX73" s="56">
        <f t="shared" si="33"/>
        <v>1764.0826522105856</v>
      </c>
      <c r="AY73" s="56">
        <f t="shared" si="33"/>
        <v>884.41546112390961</v>
      </c>
      <c r="AZ73" s="56">
        <f t="shared" si="33"/>
        <v>652.04622481998422</v>
      </c>
      <c r="BA73" s="56">
        <f t="shared" si="33"/>
        <v>378.57083696088677</v>
      </c>
      <c r="BB73" s="56">
        <f t="shared" si="33"/>
        <v>465.64087454879291</v>
      </c>
      <c r="BC73" s="56">
        <f t="shared" si="33"/>
        <v>422.09385022474993</v>
      </c>
      <c r="BD73" s="56">
        <f t="shared" si="33"/>
        <v>344.14115921363947</v>
      </c>
      <c r="BE73" s="56">
        <f t="shared" si="33"/>
        <v>1054.3887684048975</v>
      </c>
    </row>
    <row r="74" spans="1:57" ht="14.4" x14ac:dyDescent="0.3">
      <c r="A74" s="29" t="s">
        <v>132</v>
      </c>
      <c r="B74" s="29">
        <v>1358905176100</v>
      </c>
      <c r="C74" s="29">
        <v>169</v>
      </c>
      <c r="D74" s="29" t="s">
        <v>132</v>
      </c>
      <c r="E74" s="29">
        <v>59882</v>
      </c>
      <c r="F74" s="29">
        <v>169</v>
      </c>
      <c r="G74" s="29" t="s">
        <v>132</v>
      </c>
      <c r="H74" s="29">
        <v>34967</v>
      </c>
      <c r="I74" s="29">
        <v>156</v>
      </c>
      <c r="J74" s="29" t="s">
        <v>132</v>
      </c>
      <c r="K74" s="29">
        <v>188</v>
      </c>
      <c r="L74" s="29">
        <v>1074907164.1477001</v>
      </c>
      <c r="O74" s="62" t="s">
        <v>133</v>
      </c>
      <c r="R74" s="42">
        <f t="shared" si="24"/>
        <v>188</v>
      </c>
      <c r="S74" s="43">
        <f t="shared" si="25"/>
        <v>1358905.1761</v>
      </c>
      <c r="T74" s="44">
        <f t="shared" si="26"/>
        <v>5.9881999999999998E-2</v>
      </c>
      <c r="U74" s="44">
        <f t="shared" si="27"/>
        <v>3.4966999999999998E-2</v>
      </c>
      <c r="V74" s="42">
        <f t="shared" si="28"/>
        <v>169</v>
      </c>
      <c r="W74" s="45">
        <f t="shared" si="29"/>
        <v>169</v>
      </c>
      <c r="X74" s="45">
        <f t="shared" si="30"/>
        <v>156</v>
      </c>
      <c r="Y74" s="46">
        <f t="shared" si="31"/>
        <v>1074907164.1477001</v>
      </c>
      <c r="Z74" s="47">
        <f t="shared" si="32"/>
        <v>5717591.2986579789</v>
      </c>
      <c r="AK74" s="29"/>
    </row>
    <row r="75" spans="1:57" ht="14.4" x14ac:dyDescent="0.3">
      <c r="A75" s="29" t="s">
        <v>134</v>
      </c>
      <c r="B75" s="29">
        <v>1135310000000</v>
      </c>
      <c r="C75" s="29">
        <v>84</v>
      </c>
      <c r="D75" s="29" t="s">
        <v>134</v>
      </c>
      <c r="E75" s="29">
        <v>73471</v>
      </c>
      <c r="F75" s="29">
        <v>84</v>
      </c>
      <c r="G75" s="29" t="s">
        <v>134</v>
      </c>
      <c r="H75" s="29">
        <v>28957</v>
      </c>
      <c r="I75" s="29">
        <v>64</v>
      </c>
      <c r="J75" s="29" t="s">
        <v>134</v>
      </c>
      <c r="K75" s="29">
        <v>98</v>
      </c>
      <c r="L75" s="29">
        <v>688665460.0158</v>
      </c>
      <c r="O75" s="62" t="s">
        <v>135</v>
      </c>
      <c r="R75" s="42">
        <f t="shared" si="24"/>
        <v>98</v>
      </c>
      <c r="S75" s="43">
        <f t="shared" si="25"/>
        <v>1135310</v>
      </c>
      <c r="T75" s="44">
        <f t="shared" si="26"/>
        <v>7.3470999999999995E-2</v>
      </c>
      <c r="U75" s="44">
        <f t="shared" si="27"/>
        <v>2.8957E-2</v>
      </c>
      <c r="V75" s="42">
        <f t="shared" si="28"/>
        <v>84</v>
      </c>
      <c r="W75" s="45">
        <f t="shared" si="29"/>
        <v>84</v>
      </c>
      <c r="X75" s="45">
        <f t="shared" si="30"/>
        <v>64</v>
      </c>
      <c r="Y75" s="46">
        <f t="shared" si="31"/>
        <v>688665460.0158</v>
      </c>
      <c r="Z75" s="47">
        <f t="shared" si="32"/>
        <v>7027198.5715897959</v>
      </c>
      <c r="AK75" s="29"/>
    </row>
    <row r="76" spans="1:57" ht="14.4" x14ac:dyDescent="0.3">
      <c r="A76" s="29" t="s">
        <v>93</v>
      </c>
      <c r="B76" s="29">
        <v>19177450100</v>
      </c>
      <c r="C76" s="29">
        <v>38123</v>
      </c>
      <c r="D76" s="29" t="s">
        <v>93</v>
      </c>
      <c r="E76" s="29">
        <v>63476</v>
      </c>
      <c r="F76" s="29">
        <v>38122</v>
      </c>
      <c r="G76" s="29" t="s">
        <v>93</v>
      </c>
      <c r="H76" s="29">
        <v>62209</v>
      </c>
      <c r="I76" s="29">
        <v>13309</v>
      </c>
      <c r="J76" s="29" t="s">
        <v>136</v>
      </c>
      <c r="K76" s="29">
        <v>56823</v>
      </c>
      <c r="L76" s="29">
        <v>18662199334.924702</v>
      </c>
      <c r="O76" s="62" t="s">
        <v>137</v>
      </c>
      <c r="R76" s="42">
        <f t="shared" si="24"/>
        <v>56823</v>
      </c>
      <c r="S76" s="43">
        <f t="shared" si="25"/>
        <v>19177.450099999998</v>
      </c>
      <c r="T76" s="44">
        <f t="shared" si="26"/>
        <v>6.3476000000000005E-2</v>
      </c>
      <c r="U76" s="44">
        <f t="shared" si="27"/>
        <v>6.2209E-2</v>
      </c>
      <c r="V76" s="42">
        <f t="shared" si="28"/>
        <v>38123</v>
      </c>
      <c r="W76" s="45">
        <f t="shared" si="29"/>
        <v>38122</v>
      </c>
      <c r="X76" s="45">
        <f t="shared" si="30"/>
        <v>13309</v>
      </c>
      <c r="Y76" s="46">
        <f t="shared" si="31"/>
        <v>18662199334.924702</v>
      </c>
      <c r="Z76" s="47">
        <f t="shared" si="32"/>
        <v>328426.85769714206</v>
      </c>
      <c r="AK76" s="29"/>
    </row>
    <row r="77" spans="1:57" ht="14.4" x14ac:dyDescent="0.3">
      <c r="O77" s="62"/>
    </row>
    <row r="78" spans="1:57" ht="14.4" x14ac:dyDescent="0.3">
      <c r="O78" s="62"/>
    </row>
    <row r="79" spans="1:57" ht="14.4" x14ac:dyDescent="0.3">
      <c r="O79" s="62"/>
    </row>
    <row r="80" spans="1:57" ht="14.4" x14ac:dyDescent="0.3">
      <c r="O80" s="62"/>
    </row>
    <row r="81" spans="1:37" ht="14.4" x14ac:dyDescent="0.3">
      <c r="O81" s="62"/>
    </row>
    <row r="82" spans="1:37" ht="14.4" x14ac:dyDescent="0.3">
      <c r="O82" s="62"/>
    </row>
    <row r="83" spans="1:37" ht="14.4" x14ac:dyDescent="0.3">
      <c r="J83" s="29" t="s">
        <v>70</v>
      </c>
      <c r="K83" s="29">
        <v>1</v>
      </c>
      <c r="O83" s="62"/>
    </row>
    <row r="84" spans="1:37" x14ac:dyDescent="0.25">
      <c r="J84" s="29" t="s">
        <v>71</v>
      </c>
      <c r="K84" s="29" t="s">
        <v>69</v>
      </c>
    </row>
    <row r="85" spans="1:37" ht="14.4" x14ac:dyDescent="0.3">
      <c r="J85" s="29" t="s">
        <v>72</v>
      </c>
      <c r="K85" s="29">
        <v>0</v>
      </c>
      <c r="O85" s="62"/>
    </row>
    <row r="86" spans="1:37" ht="14.4" x14ac:dyDescent="0.3">
      <c r="J86" s="29" t="s">
        <v>73</v>
      </c>
      <c r="K86" s="29" t="s">
        <v>74</v>
      </c>
      <c r="O86" s="62">
        <v>2012</v>
      </c>
      <c r="P86" s="29" t="s">
        <v>75</v>
      </c>
      <c r="Y86" s="29" t="s">
        <v>77</v>
      </c>
      <c r="Z86" s="29" t="s">
        <v>157</v>
      </c>
    </row>
    <row r="87" spans="1:37" ht="14.4" x14ac:dyDescent="0.3">
      <c r="J87" s="29" t="s">
        <v>79</v>
      </c>
      <c r="K87" s="29">
        <v>0</v>
      </c>
      <c r="O87" s="63" t="s">
        <v>80</v>
      </c>
      <c r="P87" s="29" t="s">
        <v>148</v>
      </c>
      <c r="Y87" s="29" t="s">
        <v>83</v>
      </c>
    </row>
    <row r="88" spans="1:37" ht="14.4" x14ac:dyDescent="0.3">
      <c r="A88" s="29" t="s">
        <v>84</v>
      </c>
      <c r="B88" s="33" t="s">
        <v>158</v>
      </c>
      <c r="D88" s="29" t="s">
        <v>84</v>
      </c>
      <c r="E88" s="33" t="s">
        <v>159</v>
      </c>
      <c r="G88" s="29" t="s">
        <v>84</v>
      </c>
      <c r="H88" s="33" t="s">
        <v>160</v>
      </c>
      <c r="J88" s="29" t="s">
        <v>88</v>
      </c>
      <c r="K88" s="29" t="s">
        <v>89</v>
      </c>
      <c r="O88" s="63" t="s">
        <v>90</v>
      </c>
      <c r="Y88" s="29" t="s">
        <v>91</v>
      </c>
    </row>
    <row r="89" spans="1:37" ht="14.4" x14ac:dyDescent="0.3">
      <c r="A89" s="29" t="s">
        <v>92</v>
      </c>
      <c r="B89" s="29" t="s">
        <v>93</v>
      </c>
      <c r="D89" s="29" t="s">
        <v>92</v>
      </c>
      <c r="E89" s="29" t="s">
        <v>93</v>
      </c>
      <c r="G89" s="29" t="s">
        <v>92</v>
      </c>
      <c r="H89" s="29" t="s">
        <v>93</v>
      </c>
      <c r="J89" s="29" t="s">
        <v>94</v>
      </c>
      <c r="K89" s="29" t="s">
        <v>161</v>
      </c>
      <c r="O89" s="63" t="s">
        <v>96</v>
      </c>
      <c r="Y89" s="29" t="s">
        <v>97</v>
      </c>
      <c r="Z89" s="29" t="s">
        <v>162</v>
      </c>
    </row>
    <row r="90" spans="1:37" ht="14.4" x14ac:dyDescent="0.3">
      <c r="O90" s="63">
        <v>1000000</v>
      </c>
      <c r="Y90" s="29" t="s">
        <v>99</v>
      </c>
      <c r="Z90" s="29" t="s">
        <v>163</v>
      </c>
    </row>
    <row r="91" spans="1:37" ht="14.4" x14ac:dyDescent="0.3">
      <c r="B91" s="29" t="s">
        <v>101</v>
      </c>
      <c r="E91" s="29" t="s">
        <v>101</v>
      </c>
      <c r="H91" s="29" t="s">
        <v>101</v>
      </c>
      <c r="K91" s="29" t="s">
        <v>101</v>
      </c>
      <c r="O91" s="63"/>
      <c r="R91" s="29" t="s">
        <v>102</v>
      </c>
      <c r="S91" s="29" t="s">
        <v>103</v>
      </c>
      <c r="V91" s="29" t="s">
        <v>104</v>
      </c>
      <c r="Y91" s="29" t="s">
        <v>105</v>
      </c>
      <c r="Z91" s="30"/>
      <c r="AK91" s="29"/>
    </row>
    <row r="92" spans="1:37" ht="14.4" x14ac:dyDescent="0.3">
      <c r="A92" s="29" t="s">
        <v>106</v>
      </c>
      <c r="B92" s="29" t="s">
        <v>107</v>
      </c>
      <c r="C92" s="29" t="s">
        <v>108</v>
      </c>
      <c r="D92" s="29" t="s">
        <v>106</v>
      </c>
      <c r="E92" s="29" t="s">
        <v>107</v>
      </c>
      <c r="F92" s="29" t="s">
        <v>108</v>
      </c>
      <c r="G92" s="29" t="s">
        <v>106</v>
      </c>
      <c r="H92" s="29" t="s">
        <v>107</v>
      </c>
      <c r="I92" s="29" t="s">
        <v>108</v>
      </c>
      <c r="J92" s="29" t="s">
        <v>109</v>
      </c>
      <c r="K92" s="29" t="s">
        <v>110</v>
      </c>
      <c r="L92" s="29" t="s">
        <v>111</v>
      </c>
      <c r="O92" s="63" t="s">
        <v>106</v>
      </c>
      <c r="S92" s="29" t="s">
        <v>90</v>
      </c>
      <c r="T92" s="29" t="s">
        <v>112</v>
      </c>
      <c r="U92" s="29" t="s">
        <v>113</v>
      </c>
      <c r="V92" s="29" t="s">
        <v>90</v>
      </c>
      <c r="W92" s="29" t="s">
        <v>112</v>
      </c>
      <c r="X92" s="29" t="s">
        <v>113</v>
      </c>
      <c r="Y92" s="29" t="s">
        <v>90</v>
      </c>
      <c r="Z92" s="30" t="s">
        <v>9</v>
      </c>
      <c r="AK92" s="29"/>
    </row>
    <row r="93" spans="1:37" ht="14.4" x14ac:dyDescent="0.3">
      <c r="A93" s="29" t="s">
        <v>114</v>
      </c>
      <c r="B93" s="29">
        <v>217355099500</v>
      </c>
      <c r="C93" s="29">
        <v>10748</v>
      </c>
      <c r="D93" s="29" t="s">
        <v>114</v>
      </c>
      <c r="E93" s="29">
        <v>114978</v>
      </c>
      <c r="F93" s="29">
        <v>10748</v>
      </c>
      <c r="G93" s="29" t="s">
        <v>114</v>
      </c>
      <c r="H93" s="29">
        <v>213046</v>
      </c>
      <c r="I93" s="29">
        <v>3853</v>
      </c>
      <c r="J93" s="29" t="s">
        <v>114</v>
      </c>
      <c r="K93" s="29">
        <v>25450</v>
      </c>
      <c r="L93" s="29">
        <v>37577844590.470093</v>
      </c>
      <c r="O93" s="63" t="s">
        <v>115</v>
      </c>
      <c r="R93" s="42">
        <f>K93</f>
        <v>25450</v>
      </c>
      <c r="S93" s="43">
        <f>B93/$O$9</f>
        <v>217355.09950000001</v>
      </c>
      <c r="T93" s="44">
        <f>E93/$O$9</f>
        <v>0.114978</v>
      </c>
      <c r="U93" s="44">
        <f>H93/$O$9</f>
        <v>0.21304600000000001</v>
      </c>
      <c r="V93" s="42">
        <f>C93</f>
        <v>10748</v>
      </c>
      <c r="W93" s="45">
        <f>F93</f>
        <v>10748</v>
      </c>
      <c r="X93" s="45">
        <f>I93</f>
        <v>3853</v>
      </c>
      <c r="Y93" s="46">
        <f>L93</f>
        <v>37577844590.470093</v>
      </c>
      <c r="Z93" s="47">
        <f>Y93/K93</f>
        <v>1476536.1332208288</v>
      </c>
      <c r="AK93" s="29"/>
    </row>
    <row r="94" spans="1:37" ht="14.4" x14ac:dyDescent="0.3">
      <c r="A94" s="29" t="s">
        <v>116</v>
      </c>
      <c r="B94" s="29">
        <v>62958100000</v>
      </c>
      <c r="C94" s="29">
        <v>777</v>
      </c>
      <c r="D94" s="29" t="s">
        <v>116</v>
      </c>
      <c r="E94" s="29">
        <v>57014</v>
      </c>
      <c r="F94" s="29">
        <v>777</v>
      </c>
      <c r="G94" s="29" t="s">
        <v>116</v>
      </c>
      <c r="H94" s="29">
        <v>178172</v>
      </c>
      <c r="I94" s="29">
        <v>482</v>
      </c>
      <c r="J94" s="29" t="s">
        <v>116</v>
      </c>
      <c r="K94" s="29">
        <v>1538</v>
      </c>
      <c r="L94" s="29">
        <v>1209873202.5605006</v>
      </c>
      <c r="O94" s="63" t="s">
        <v>117</v>
      </c>
      <c r="R94" s="42">
        <f t="shared" ref="R94:R104" si="35">K94</f>
        <v>1538</v>
      </c>
      <c r="S94" s="43">
        <f t="shared" ref="S94:S104" si="36">B94/$O$9</f>
        <v>62958.1</v>
      </c>
      <c r="T94" s="44">
        <f t="shared" ref="T94:T104" si="37">E94/$O$9</f>
        <v>5.7014000000000002E-2</v>
      </c>
      <c r="U94" s="44">
        <f t="shared" ref="U94:U104" si="38">H94/$O$9</f>
        <v>0.178172</v>
      </c>
      <c r="V94" s="42">
        <f t="shared" ref="V94:V104" si="39">C94</f>
        <v>777</v>
      </c>
      <c r="W94" s="45">
        <f t="shared" ref="W94:W104" si="40">F94</f>
        <v>777</v>
      </c>
      <c r="X94" s="45">
        <f t="shared" ref="X94:X104" si="41">I94</f>
        <v>482</v>
      </c>
      <c r="Y94" s="46">
        <f t="shared" ref="Y94:Y104" si="42">L94</f>
        <v>1209873202.5605006</v>
      </c>
      <c r="Z94" s="47">
        <f t="shared" ref="Z94:Z104" si="43">Y94/K94</f>
        <v>786653.57773764664</v>
      </c>
      <c r="AK94" s="29"/>
    </row>
    <row r="95" spans="1:37" ht="14.4" x14ac:dyDescent="0.3">
      <c r="A95" s="29" t="s">
        <v>118</v>
      </c>
      <c r="B95" s="29">
        <v>54399665800</v>
      </c>
      <c r="C95" s="29">
        <v>773</v>
      </c>
      <c r="D95" s="29" t="s">
        <v>118</v>
      </c>
      <c r="E95" s="29">
        <v>59586</v>
      </c>
      <c r="F95" s="29">
        <v>773</v>
      </c>
      <c r="G95" s="29" t="s">
        <v>118</v>
      </c>
      <c r="H95" s="29">
        <v>97842</v>
      </c>
      <c r="I95" s="29">
        <v>512</v>
      </c>
      <c r="J95" s="29" t="s">
        <v>118</v>
      </c>
      <c r="K95" s="29">
        <v>1407</v>
      </c>
      <c r="L95" s="29">
        <v>723478247.71800029</v>
      </c>
      <c r="O95" s="63" t="s">
        <v>119</v>
      </c>
      <c r="R95" s="42">
        <f t="shared" si="35"/>
        <v>1407</v>
      </c>
      <c r="S95" s="43">
        <f t="shared" si="36"/>
        <v>54399.665800000002</v>
      </c>
      <c r="T95" s="44">
        <f t="shared" si="37"/>
        <v>5.9586E-2</v>
      </c>
      <c r="U95" s="44">
        <f t="shared" si="38"/>
        <v>9.7841999999999998E-2</v>
      </c>
      <c r="V95" s="42">
        <f t="shared" si="39"/>
        <v>773</v>
      </c>
      <c r="W95" s="45">
        <f t="shared" si="40"/>
        <v>773</v>
      </c>
      <c r="X95" s="45">
        <f t="shared" si="41"/>
        <v>512</v>
      </c>
      <c r="Y95" s="46">
        <f t="shared" si="42"/>
        <v>723478247.71800029</v>
      </c>
      <c r="Z95" s="47">
        <f t="shared" si="43"/>
        <v>514199.18103624752</v>
      </c>
      <c r="AK95" s="29"/>
    </row>
    <row r="96" spans="1:37" ht="14.4" x14ac:dyDescent="0.3">
      <c r="A96" s="29" t="s">
        <v>120</v>
      </c>
      <c r="B96" s="29">
        <v>103210000000</v>
      </c>
      <c r="C96" s="29">
        <v>1038</v>
      </c>
      <c r="D96" s="29" t="s">
        <v>120</v>
      </c>
      <c r="E96" s="29">
        <v>89403</v>
      </c>
      <c r="F96" s="29">
        <v>1038</v>
      </c>
      <c r="G96" s="29" t="s">
        <v>120</v>
      </c>
      <c r="H96" s="29">
        <v>89929</v>
      </c>
      <c r="I96" s="29">
        <v>779</v>
      </c>
      <c r="J96" s="29" t="s">
        <v>120</v>
      </c>
      <c r="K96" s="29">
        <v>1721</v>
      </c>
      <c r="L96" s="29">
        <v>2073639690.1823995</v>
      </c>
      <c r="O96" s="63" t="s">
        <v>121</v>
      </c>
      <c r="R96" s="42">
        <f t="shared" si="35"/>
        <v>1721</v>
      </c>
      <c r="S96" s="43">
        <f t="shared" si="36"/>
        <v>103210</v>
      </c>
      <c r="T96" s="44">
        <f t="shared" si="37"/>
        <v>8.9402999999999996E-2</v>
      </c>
      <c r="U96" s="44">
        <f t="shared" si="38"/>
        <v>8.9928999999999995E-2</v>
      </c>
      <c r="V96" s="42">
        <f t="shared" si="39"/>
        <v>1038</v>
      </c>
      <c r="W96" s="45">
        <f t="shared" si="40"/>
        <v>1038</v>
      </c>
      <c r="X96" s="45">
        <f t="shared" si="41"/>
        <v>779</v>
      </c>
      <c r="Y96" s="46">
        <f t="shared" si="42"/>
        <v>2073639690.1823995</v>
      </c>
      <c r="Z96" s="47">
        <f t="shared" si="43"/>
        <v>1204903.9454865772</v>
      </c>
      <c r="AK96" s="29"/>
    </row>
    <row r="97" spans="1:37" ht="14.4" x14ac:dyDescent="0.3">
      <c r="A97" s="29" t="s">
        <v>122</v>
      </c>
      <c r="B97" s="29">
        <v>164764721000</v>
      </c>
      <c r="C97" s="29">
        <v>1261</v>
      </c>
      <c r="D97" s="29" t="s">
        <v>122</v>
      </c>
      <c r="E97" s="29">
        <v>84615</v>
      </c>
      <c r="F97" s="29">
        <v>1261</v>
      </c>
      <c r="G97" s="29" t="s">
        <v>122</v>
      </c>
      <c r="H97" s="29">
        <v>63392</v>
      </c>
      <c r="I97" s="29">
        <v>1037</v>
      </c>
      <c r="J97" s="29" t="s">
        <v>122</v>
      </c>
      <c r="K97" s="29">
        <v>1936</v>
      </c>
      <c r="L97" s="29">
        <v>1998510701.2538004</v>
      </c>
      <c r="O97" s="63" t="s">
        <v>123</v>
      </c>
      <c r="R97" s="42">
        <f t="shared" si="35"/>
        <v>1936</v>
      </c>
      <c r="S97" s="43">
        <f t="shared" si="36"/>
        <v>164764.72099999999</v>
      </c>
      <c r="T97" s="44">
        <f t="shared" si="37"/>
        <v>8.4614999999999996E-2</v>
      </c>
      <c r="U97" s="44">
        <f t="shared" si="38"/>
        <v>6.3392000000000004E-2</v>
      </c>
      <c r="V97" s="42">
        <f t="shared" si="39"/>
        <v>1261</v>
      </c>
      <c r="W97" s="45">
        <f t="shared" si="40"/>
        <v>1261</v>
      </c>
      <c r="X97" s="45">
        <f t="shared" si="41"/>
        <v>1037</v>
      </c>
      <c r="Y97" s="46">
        <f t="shared" si="42"/>
        <v>1998510701.2538004</v>
      </c>
      <c r="Z97" s="47">
        <f t="shared" si="43"/>
        <v>1032288.585358368</v>
      </c>
      <c r="AK97" s="29"/>
    </row>
    <row r="98" spans="1:37" ht="14.4" x14ac:dyDescent="0.3">
      <c r="A98" s="29" t="s">
        <v>124</v>
      </c>
      <c r="B98" s="29">
        <v>252072879300</v>
      </c>
      <c r="C98" s="29">
        <v>2196</v>
      </c>
      <c r="D98" s="29" t="s">
        <v>124</v>
      </c>
      <c r="E98" s="29">
        <v>63547</v>
      </c>
      <c r="F98" s="29">
        <v>2196</v>
      </c>
      <c r="G98" s="29" t="s">
        <v>124</v>
      </c>
      <c r="H98" s="29">
        <v>47237</v>
      </c>
      <c r="I98" s="29">
        <v>1871</v>
      </c>
      <c r="J98" s="29" t="s">
        <v>124</v>
      </c>
      <c r="K98" s="29">
        <v>3085</v>
      </c>
      <c r="L98" s="29">
        <v>4746914573.2826986</v>
      </c>
      <c r="O98" s="63" t="s">
        <v>125</v>
      </c>
      <c r="R98" s="42">
        <f t="shared" si="35"/>
        <v>3085</v>
      </c>
      <c r="S98" s="43">
        <f t="shared" si="36"/>
        <v>252072.8793</v>
      </c>
      <c r="T98" s="44">
        <f t="shared" si="37"/>
        <v>6.3547000000000006E-2</v>
      </c>
      <c r="U98" s="44">
        <f t="shared" si="38"/>
        <v>4.7237000000000001E-2</v>
      </c>
      <c r="V98" s="42">
        <f t="shared" si="39"/>
        <v>2196</v>
      </c>
      <c r="W98" s="45">
        <f t="shared" si="40"/>
        <v>2196</v>
      </c>
      <c r="X98" s="45">
        <f t="shared" si="41"/>
        <v>1871</v>
      </c>
      <c r="Y98" s="46">
        <f t="shared" si="42"/>
        <v>4746914573.2826986</v>
      </c>
      <c r="Z98" s="47">
        <f t="shared" si="43"/>
        <v>1538708.1274822361</v>
      </c>
      <c r="AK98" s="29"/>
    </row>
    <row r="99" spans="1:37" ht="14.4" x14ac:dyDescent="0.3">
      <c r="A99" s="29" t="s">
        <v>126</v>
      </c>
      <c r="B99" s="29">
        <v>446475106900</v>
      </c>
      <c r="C99" s="29">
        <v>1780</v>
      </c>
      <c r="D99" s="29" t="s">
        <v>126</v>
      </c>
      <c r="E99" s="29">
        <v>53342</v>
      </c>
      <c r="F99" s="29">
        <v>1780</v>
      </c>
      <c r="G99" s="29" t="s">
        <v>126</v>
      </c>
      <c r="H99" s="29">
        <v>42798</v>
      </c>
      <c r="I99" s="29">
        <v>1625</v>
      </c>
      <c r="J99" s="29" t="s">
        <v>126</v>
      </c>
      <c r="K99" s="29">
        <v>2438</v>
      </c>
      <c r="L99" s="29">
        <v>5328204570.901</v>
      </c>
      <c r="O99" s="29" t="s">
        <v>127</v>
      </c>
      <c r="R99" s="42">
        <f t="shared" si="35"/>
        <v>2438</v>
      </c>
      <c r="S99" s="43">
        <f t="shared" si="36"/>
        <v>446475.10690000001</v>
      </c>
      <c r="T99" s="44">
        <f t="shared" si="37"/>
        <v>5.3342000000000001E-2</v>
      </c>
      <c r="U99" s="44">
        <f t="shared" si="38"/>
        <v>4.2798000000000003E-2</v>
      </c>
      <c r="V99" s="42">
        <f t="shared" si="39"/>
        <v>1780</v>
      </c>
      <c r="W99" s="45">
        <f t="shared" si="40"/>
        <v>1780</v>
      </c>
      <c r="X99" s="45">
        <f t="shared" si="41"/>
        <v>1625</v>
      </c>
      <c r="Y99" s="46">
        <f t="shared" si="42"/>
        <v>5328204570.901</v>
      </c>
      <c r="Z99" s="47">
        <f t="shared" si="43"/>
        <v>2185481.7764155045</v>
      </c>
      <c r="AK99" s="29"/>
    </row>
    <row r="100" spans="1:37" ht="14.4" x14ac:dyDescent="0.3">
      <c r="A100" s="29" t="s">
        <v>128</v>
      </c>
      <c r="B100" s="29">
        <v>709052700000</v>
      </c>
      <c r="C100" s="29">
        <v>1671</v>
      </c>
      <c r="D100" s="29" t="s">
        <v>128</v>
      </c>
      <c r="E100" s="29">
        <v>44323</v>
      </c>
      <c r="F100" s="29">
        <v>1671</v>
      </c>
      <c r="G100" s="29" t="s">
        <v>128</v>
      </c>
      <c r="H100" s="29">
        <v>34644</v>
      </c>
      <c r="I100" s="29">
        <v>1560</v>
      </c>
      <c r="J100" s="29" t="s">
        <v>128</v>
      </c>
      <c r="K100" s="29">
        <v>2144</v>
      </c>
      <c r="L100" s="29">
        <v>7096525220.4986973</v>
      </c>
      <c r="O100" s="29" t="s">
        <v>129</v>
      </c>
      <c r="R100" s="42">
        <f t="shared" si="35"/>
        <v>2144</v>
      </c>
      <c r="S100" s="43">
        <f t="shared" si="36"/>
        <v>709052.7</v>
      </c>
      <c r="T100" s="44">
        <f t="shared" si="37"/>
        <v>4.4323000000000001E-2</v>
      </c>
      <c r="U100" s="44">
        <f t="shared" si="38"/>
        <v>3.4644000000000001E-2</v>
      </c>
      <c r="V100" s="42">
        <f t="shared" si="39"/>
        <v>1671</v>
      </c>
      <c r="W100" s="45">
        <f t="shared" si="40"/>
        <v>1671</v>
      </c>
      <c r="X100" s="45">
        <f t="shared" si="41"/>
        <v>1560</v>
      </c>
      <c r="Y100" s="46">
        <f t="shared" si="42"/>
        <v>7096525220.4986973</v>
      </c>
      <c r="Z100" s="47">
        <f t="shared" si="43"/>
        <v>3309946.4647848401</v>
      </c>
      <c r="AK100" s="29"/>
    </row>
    <row r="101" spans="1:37" ht="14.4" x14ac:dyDescent="0.3">
      <c r="A101" s="29" t="s">
        <v>130</v>
      </c>
      <c r="B101" s="29">
        <v>1312831200000</v>
      </c>
      <c r="C101" s="29">
        <v>1637</v>
      </c>
      <c r="D101" s="29" t="s">
        <v>130</v>
      </c>
      <c r="E101" s="29">
        <v>39355</v>
      </c>
      <c r="F101" s="29">
        <v>1637</v>
      </c>
      <c r="G101" s="29" t="s">
        <v>130</v>
      </c>
      <c r="H101" s="29">
        <v>30074</v>
      </c>
      <c r="I101" s="29">
        <v>1544</v>
      </c>
      <c r="J101" s="29" t="s">
        <v>130</v>
      </c>
      <c r="K101" s="29">
        <v>2101</v>
      </c>
      <c r="L101" s="29">
        <v>10828015341.689692</v>
      </c>
      <c r="O101" s="29" t="s">
        <v>131</v>
      </c>
      <c r="R101" s="42">
        <f t="shared" si="35"/>
        <v>2101</v>
      </c>
      <c r="S101" s="43">
        <f t="shared" si="36"/>
        <v>1312831.2</v>
      </c>
      <c r="T101" s="44">
        <f t="shared" si="37"/>
        <v>3.9355000000000001E-2</v>
      </c>
      <c r="U101" s="44">
        <f t="shared" si="38"/>
        <v>3.0074E-2</v>
      </c>
      <c r="V101" s="42">
        <f t="shared" si="39"/>
        <v>1637</v>
      </c>
      <c r="W101" s="45">
        <f t="shared" si="40"/>
        <v>1637</v>
      </c>
      <c r="X101" s="45">
        <f t="shared" si="41"/>
        <v>1544</v>
      </c>
      <c r="Y101" s="46">
        <f t="shared" si="42"/>
        <v>10828015341.689692</v>
      </c>
      <c r="Z101" s="47">
        <f t="shared" si="43"/>
        <v>5153743.6181293158</v>
      </c>
      <c r="AK101" s="29"/>
    </row>
    <row r="102" spans="1:37" ht="14.4" x14ac:dyDescent="0.3">
      <c r="A102" s="29" t="s">
        <v>132</v>
      </c>
      <c r="B102" s="29">
        <v>2769124300000</v>
      </c>
      <c r="C102" s="29">
        <v>741</v>
      </c>
      <c r="D102" s="29" t="s">
        <v>132</v>
      </c>
      <c r="E102" s="29">
        <v>45182</v>
      </c>
      <c r="F102" s="29">
        <v>741</v>
      </c>
      <c r="G102" s="29" t="s">
        <v>132</v>
      </c>
      <c r="H102" s="29">
        <v>32959</v>
      </c>
      <c r="I102" s="29">
        <v>681</v>
      </c>
      <c r="J102" s="29" t="s">
        <v>132</v>
      </c>
      <c r="K102" s="29">
        <v>958</v>
      </c>
      <c r="L102" s="29">
        <v>8367318317.1635962</v>
      </c>
      <c r="O102" s="29" t="s">
        <v>133</v>
      </c>
      <c r="R102" s="42">
        <f t="shared" si="35"/>
        <v>958</v>
      </c>
      <c r="S102" s="43">
        <f t="shared" si="36"/>
        <v>2769124.3</v>
      </c>
      <c r="T102" s="44">
        <f t="shared" si="37"/>
        <v>4.5182E-2</v>
      </c>
      <c r="U102" s="44">
        <f t="shared" si="38"/>
        <v>3.2959000000000002E-2</v>
      </c>
      <c r="V102" s="42">
        <f t="shared" si="39"/>
        <v>741</v>
      </c>
      <c r="W102" s="45">
        <f t="shared" si="40"/>
        <v>741</v>
      </c>
      <c r="X102" s="45">
        <f t="shared" si="41"/>
        <v>681</v>
      </c>
      <c r="Y102" s="46">
        <f t="shared" si="42"/>
        <v>8367318317.1635962</v>
      </c>
      <c r="Z102" s="47">
        <f t="shared" si="43"/>
        <v>8734152.7319035456</v>
      </c>
      <c r="AK102" s="29"/>
    </row>
    <row r="103" spans="1:37" ht="14.4" x14ac:dyDescent="0.3">
      <c r="A103" s="29" t="s">
        <v>134</v>
      </c>
      <c r="B103" s="29">
        <v>5976891100000</v>
      </c>
      <c r="C103" s="29">
        <v>990</v>
      </c>
      <c r="D103" s="29" t="s">
        <v>134</v>
      </c>
      <c r="E103" s="29">
        <v>31884</v>
      </c>
      <c r="F103" s="29">
        <v>990</v>
      </c>
      <c r="G103" s="29" t="s">
        <v>134</v>
      </c>
      <c r="H103" s="29">
        <v>25830</v>
      </c>
      <c r="I103" s="29">
        <v>936</v>
      </c>
      <c r="J103" s="29" t="s">
        <v>134</v>
      </c>
      <c r="K103" s="29">
        <v>1231</v>
      </c>
      <c r="L103" s="29">
        <v>27765640782.011288</v>
      </c>
      <c r="O103" s="29" t="s">
        <v>135</v>
      </c>
      <c r="R103" s="42">
        <f t="shared" si="35"/>
        <v>1231</v>
      </c>
      <c r="S103" s="43">
        <f t="shared" si="36"/>
        <v>5976891.0999999996</v>
      </c>
      <c r="T103" s="44">
        <f t="shared" si="37"/>
        <v>3.1884000000000003E-2</v>
      </c>
      <c r="U103" s="44">
        <f t="shared" si="38"/>
        <v>2.5829999999999999E-2</v>
      </c>
      <c r="V103" s="42">
        <f t="shared" si="39"/>
        <v>990</v>
      </c>
      <c r="W103" s="45">
        <f t="shared" si="40"/>
        <v>990</v>
      </c>
      <c r="X103" s="45">
        <f t="shared" si="41"/>
        <v>936</v>
      </c>
      <c r="Y103" s="46">
        <f t="shared" si="42"/>
        <v>27765640782.011288</v>
      </c>
      <c r="Z103" s="47">
        <f t="shared" si="43"/>
        <v>22555354.006507952</v>
      </c>
      <c r="AK103" s="29"/>
    </row>
    <row r="104" spans="1:37" ht="14.4" x14ac:dyDescent="0.3">
      <c r="A104" s="29" t="s">
        <v>93</v>
      </c>
      <c r="B104" s="29">
        <v>334190883700</v>
      </c>
      <c r="C104" s="29">
        <v>23612</v>
      </c>
      <c r="D104" s="29" t="s">
        <v>93</v>
      </c>
      <c r="E104" s="29">
        <v>68464</v>
      </c>
      <c r="F104" s="29">
        <v>23612</v>
      </c>
      <c r="G104" s="29" t="s">
        <v>93</v>
      </c>
      <c r="H104" s="29">
        <v>60700</v>
      </c>
      <c r="I104" s="29">
        <v>14880</v>
      </c>
      <c r="J104" s="29" t="s">
        <v>136</v>
      </c>
      <c r="K104" s="29">
        <v>44009</v>
      </c>
      <c r="L104" s="29">
        <v>107715965237.73177</v>
      </c>
      <c r="O104" s="29" t="s">
        <v>137</v>
      </c>
      <c r="R104" s="42">
        <f t="shared" si="35"/>
        <v>44009</v>
      </c>
      <c r="S104" s="43">
        <f t="shared" si="36"/>
        <v>334190.88370000001</v>
      </c>
      <c r="T104" s="44">
        <f t="shared" si="37"/>
        <v>6.8463999999999997E-2</v>
      </c>
      <c r="U104" s="44">
        <f t="shared" si="38"/>
        <v>6.0699999999999997E-2</v>
      </c>
      <c r="V104" s="42">
        <f t="shared" si="39"/>
        <v>23612</v>
      </c>
      <c r="W104" s="45">
        <f t="shared" si="40"/>
        <v>23612</v>
      </c>
      <c r="X104" s="45">
        <f t="shared" si="41"/>
        <v>14880</v>
      </c>
      <c r="Y104" s="46">
        <f t="shared" si="42"/>
        <v>107715965237.73177</v>
      </c>
      <c r="Z104" s="47">
        <f t="shared" si="43"/>
        <v>2447589.4757375028</v>
      </c>
      <c r="AK104" s="29"/>
    </row>
    <row r="107" spans="1:37" ht="14.4" x14ac:dyDescent="0.3">
      <c r="A107" t="s">
        <v>164</v>
      </c>
      <c r="B107" t="s">
        <v>165</v>
      </c>
      <c r="C107"/>
      <c r="D107"/>
      <c r="E107"/>
      <c r="F107"/>
      <c r="G107"/>
    </row>
    <row r="108" spans="1:37" ht="14.4" x14ac:dyDescent="0.3">
      <c r="A108" t="s">
        <v>70</v>
      </c>
      <c r="B108" s="64">
        <v>1</v>
      </c>
      <c r="C108"/>
      <c r="D108"/>
      <c r="E108"/>
      <c r="F108"/>
      <c r="G108"/>
    </row>
    <row r="109" spans="1:37" ht="14.4" x14ac:dyDescent="0.3">
      <c r="A109" t="s">
        <v>72</v>
      </c>
      <c r="B109" s="64">
        <v>0</v>
      </c>
      <c r="C109"/>
      <c r="D109"/>
      <c r="E109"/>
      <c r="F109"/>
      <c r="G109"/>
    </row>
    <row r="110" spans="1:37" ht="14.4" x14ac:dyDescent="0.3">
      <c r="A110" t="s">
        <v>79</v>
      </c>
      <c r="B110" s="64">
        <v>0</v>
      </c>
      <c r="C110"/>
      <c r="D110"/>
      <c r="E110"/>
      <c r="F110"/>
      <c r="G110"/>
    </row>
    <row r="111" spans="1:37" ht="14.4" x14ac:dyDescent="0.3">
      <c r="A111" t="s">
        <v>71</v>
      </c>
      <c r="B111" t="s">
        <v>69</v>
      </c>
      <c r="C111"/>
      <c r="D111"/>
      <c r="E111"/>
      <c r="F111"/>
      <c r="G111"/>
    </row>
    <row r="112" spans="1:37" ht="14.4" x14ac:dyDescent="0.3">
      <c r="A112" t="s">
        <v>88</v>
      </c>
      <c r="B112" t="s">
        <v>89</v>
      </c>
      <c r="C112"/>
      <c r="D112"/>
      <c r="E112"/>
      <c r="F112"/>
      <c r="G112"/>
    </row>
    <row r="113" spans="1:20" ht="14.4" x14ac:dyDescent="0.3">
      <c r="A113" t="s">
        <v>73</v>
      </c>
      <c r="B113" t="s">
        <v>74</v>
      </c>
      <c r="C113"/>
      <c r="D113"/>
      <c r="E113"/>
      <c r="F113"/>
      <c r="G113"/>
    </row>
    <row r="114" spans="1:20" ht="14.4" x14ac:dyDescent="0.3">
      <c r="A114"/>
      <c r="B114"/>
      <c r="C114"/>
      <c r="D114"/>
      <c r="E114"/>
      <c r="F114"/>
      <c r="G114"/>
    </row>
    <row r="115" spans="1:20" ht="14.4" x14ac:dyDescent="0.3">
      <c r="A115"/>
      <c r="B115"/>
      <c r="C115" t="s">
        <v>94</v>
      </c>
      <c r="D115"/>
      <c r="E115"/>
      <c r="F115"/>
      <c r="G115"/>
      <c r="O115" s="32" t="s">
        <v>166</v>
      </c>
    </row>
    <row r="116" spans="1:20" ht="14.4" x14ac:dyDescent="0.3">
      <c r="A116" t="s">
        <v>101</v>
      </c>
      <c r="B116" t="s">
        <v>109</v>
      </c>
      <c r="C116" t="s">
        <v>95</v>
      </c>
      <c r="D116" t="s">
        <v>143</v>
      </c>
      <c r="E116" t="s">
        <v>153</v>
      </c>
      <c r="F116" t="s">
        <v>161</v>
      </c>
      <c r="G116" t="s">
        <v>136</v>
      </c>
      <c r="O116" s="65"/>
      <c r="P116" s="65" t="str">
        <f>MID(C116,3,99)</f>
        <v>Independents</v>
      </c>
      <c r="Q116" s="65" t="str">
        <f t="shared" ref="Q116:S116" si="44">MID(D116,3,99)</f>
        <v>group simple</v>
      </c>
      <c r="R116" s="65" t="str">
        <f t="shared" si="44"/>
        <v>group medium</v>
      </c>
      <c r="S116" s="65" t="str">
        <f t="shared" si="44"/>
        <v>group complex</v>
      </c>
      <c r="T116" s="65" t="str">
        <f>MID(G116,7,99)</f>
        <v>Total</v>
      </c>
    </row>
    <row r="117" spans="1:20" ht="14.4" x14ac:dyDescent="0.3">
      <c r="A117" t="s">
        <v>167</v>
      </c>
      <c r="B117" t="s">
        <v>114</v>
      </c>
      <c r="C117" s="66">
        <v>780043</v>
      </c>
      <c r="D117" s="66">
        <v>48317</v>
      </c>
      <c r="E117" s="66">
        <v>21913</v>
      </c>
      <c r="F117" s="66">
        <v>10748</v>
      </c>
      <c r="G117" s="66">
        <v>861021</v>
      </c>
      <c r="O117" s="65" t="str">
        <f>MID(B117,3,99)</f>
        <v>N/A</v>
      </c>
      <c r="P117" s="67">
        <f>C128/C139</f>
        <v>0.15124369481588901</v>
      </c>
      <c r="Q117" s="67">
        <f t="shared" ref="Q117:T127" si="45">D128/D139</f>
        <v>7.5385445059464165E-2</v>
      </c>
      <c r="R117" s="67">
        <f t="shared" si="45"/>
        <v>4.0681660343139373E-2</v>
      </c>
      <c r="S117" s="67">
        <f t="shared" si="45"/>
        <v>2.5962361103099147E-2</v>
      </c>
      <c r="T117" s="67">
        <f t="shared" si="45"/>
        <v>4.0544628288467548E-2</v>
      </c>
    </row>
    <row r="118" spans="1:20" ht="14.4" x14ac:dyDescent="0.3">
      <c r="A118"/>
      <c r="B118" t="s">
        <v>116</v>
      </c>
      <c r="C118" s="66">
        <v>111110</v>
      </c>
      <c r="D118" s="66">
        <v>4136</v>
      </c>
      <c r="E118" s="66">
        <v>1576</v>
      </c>
      <c r="F118" s="66">
        <v>777</v>
      </c>
      <c r="G118" s="66">
        <v>117599</v>
      </c>
      <c r="O118" s="65" t="str">
        <f t="shared" ref="O118:O127" si="46">MID(B118,3,99)</f>
        <v>1-2</v>
      </c>
      <c r="P118" s="67">
        <f t="shared" ref="P118:P127" si="47">C129/C140</f>
        <v>0.20133018547488518</v>
      </c>
      <c r="Q118" s="67">
        <f t="shared" si="45"/>
        <v>8.5692709772737477E-2</v>
      </c>
      <c r="R118" s="67">
        <f t="shared" si="45"/>
        <v>4.7402441675061635E-2</v>
      </c>
      <c r="S118" s="67">
        <f t="shared" si="45"/>
        <v>1.2246765873506524E-2</v>
      </c>
      <c r="T118" s="67">
        <f t="shared" si="45"/>
        <v>4.8605980645204105E-2</v>
      </c>
    </row>
    <row r="119" spans="1:20" ht="14.4" x14ac:dyDescent="0.3">
      <c r="A119"/>
      <c r="B119" t="s">
        <v>118</v>
      </c>
      <c r="C119" s="66">
        <v>75348</v>
      </c>
      <c r="D119" s="66">
        <v>4599</v>
      </c>
      <c r="E119" s="66">
        <v>1540</v>
      </c>
      <c r="F119" s="66">
        <v>773</v>
      </c>
      <c r="G119" s="66">
        <v>82260</v>
      </c>
      <c r="O119" s="65" t="str">
        <f t="shared" si="46"/>
        <v>3-4</v>
      </c>
      <c r="P119" s="67">
        <f t="shared" si="47"/>
        <v>0.16392612679378155</v>
      </c>
      <c r="Q119" s="67">
        <f t="shared" si="45"/>
        <v>0.11215484097178538</v>
      </c>
      <c r="R119" s="67">
        <f t="shared" si="45"/>
        <v>7.5888363168512385E-2</v>
      </c>
      <c r="S119" s="67">
        <f t="shared" si="45"/>
        <v>1.6946141351884696E-2</v>
      </c>
      <c r="T119" s="67">
        <f t="shared" si="45"/>
        <v>7.5535074726601661E-2</v>
      </c>
    </row>
    <row r="120" spans="1:20" ht="14.4" x14ac:dyDescent="0.3">
      <c r="A120"/>
      <c r="B120" t="s">
        <v>120</v>
      </c>
      <c r="C120" s="66">
        <v>79488</v>
      </c>
      <c r="D120" s="66">
        <v>7789</v>
      </c>
      <c r="E120" s="66">
        <v>2301</v>
      </c>
      <c r="F120" s="66">
        <v>1038</v>
      </c>
      <c r="G120" s="66">
        <v>90616</v>
      </c>
      <c r="O120" s="65" t="str">
        <f t="shared" si="46"/>
        <v>5-9</v>
      </c>
      <c r="P120" s="67">
        <f t="shared" si="47"/>
        <v>0.19056261555003118</v>
      </c>
      <c r="Q120" s="67">
        <f t="shared" si="45"/>
        <v>0.10228911992425654</v>
      </c>
      <c r="R120" s="67">
        <f t="shared" si="45"/>
        <v>5.2219286444723512E-2</v>
      </c>
      <c r="S120" s="67">
        <f t="shared" si="45"/>
        <v>2.1612555248859047E-2</v>
      </c>
      <c r="T120" s="67">
        <f t="shared" si="45"/>
        <v>6.5856686319663335E-2</v>
      </c>
    </row>
    <row r="121" spans="1:20" ht="14.4" x14ac:dyDescent="0.3">
      <c r="A121"/>
      <c r="B121" t="s">
        <v>122</v>
      </c>
      <c r="C121" s="66">
        <v>48147</v>
      </c>
      <c r="D121" s="66">
        <v>8451</v>
      </c>
      <c r="E121" s="66">
        <v>2526</v>
      </c>
      <c r="F121" s="66">
        <v>1261</v>
      </c>
      <c r="G121" s="66">
        <v>60385</v>
      </c>
      <c r="O121" s="65" t="str">
        <f t="shared" si="46"/>
        <v>10-19</v>
      </c>
      <c r="P121" s="67">
        <f t="shared" si="47"/>
        <v>0.1813959309489272</v>
      </c>
      <c r="Q121" s="67">
        <f t="shared" si="45"/>
        <v>0.15080925166507597</v>
      </c>
      <c r="R121" s="67">
        <f t="shared" si="45"/>
        <v>8.8741342621420388E-2</v>
      </c>
      <c r="S121" s="67">
        <f t="shared" si="45"/>
        <v>5.1655636839492348E-2</v>
      </c>
      <c r="T121" s="67">
        <f t="shared" si="45"/>
        <v>0.11525466419923398</v>
      </c>
    </row>
    <row r="122" spans="1:20" ht="14.4" x14ac:dyDescent="0.3">
      <c r="A122"/>
      <c r="B122" t="s">
        <v>124</v>
      </c>
      <c r="C122" s="66">
        <v>28347</v>
      </c>
      <c r="D122" s="66">
        <v>9857</v>
      </c>
      <c r="E122" s="66">
        <v>3368</v>
      </c>
      <c r="F122" s="66">
        <v>2196</v>
      </c>
      <c r="G122" s="66">
        <v>43768</v>
      </c>
      <c r="O122" s="65" t="str">
        <f t="shared" si="46"/>
        <v>20-49</v>
      </c>
      <c r="P122" s="67">
        <f t="shared" si="47"/>
        <v>0.16222906278782626</v>
      </c>
      <c r="Q122" s="67">
        <f t="shared" si="45"/>
        <v>0.13287743222690698</v>
      </c>
      <c r="R122" s="67">
        <f t="shared" si="45"/>
        <v>7.6664534888551836E-2</v>
      </c>
      <c r="S122" s="67">
        <f t="shared" si="45"/>
        <v>6.9759885293897164E-2</v>
      </c>
      <c r="T122" s="67">
        <f t="shared" si="45"/>
        <v>0.10540951551877838</v>
      </c>
    </row>
    <row r="123" spans="1:20" ht="14.4" x14ac:dyDescent="0.3">
      <c r="A123"/>
      <c r="B123" t="s">
        <v>126</v>
      </c>
      <c r="C123" s="66">
        <v>7113</v>
      </c>
      <c r="D123" s="66">
        <v>4490</v>
      </c>
      <c r="E123" s="66">
        <v>2370</v>
      </c>
      <c r="F123" s="66">
        <v>1780</v>
      </c>
      <c r="G123" s="66">
        <v>15753</v>
      </c>
      <c r="O123" s="65" t="str">
        <f t="shared" si="46"/>
        <v>50-99</v>
      </c>
      <c r="P123" s="67">
        <f t="shared" si="47"/>
        <v>0.12312069681206604</v>
      </c>
      <c r="Q123" s="67">
        <f t="shared" si="45"/>
        <v>0.11539880127042945</v>
      </c>
      <c r="R123" s="67">
        <f t="shared" si="45"/>
        <v>8.151148629794544E-2</v>
      </c>
      <c r="S123" s="67">
        <f t="shared" si="45"/>
        <v>5.6757109206008238E-2</v>
      </c>
      <c r="T123" s="67">
        <f t="shared" si="45"/>
        <v>8.1694805012712243E-2</v>
      </c>
    </row>
    <row r="124" spans="1:20" ht="14.4" x14ac:dyDescent="0.3">
      <c r="A124"/>
      <c r="B124" t="s">
        <v>128</v>
      </c>
      <c r="C124" s="66">
        <v>2318</v>
      </c>
      <c r="D124" s="66">
        <v>1888</v>
      </c>
      <c r="E124" s="66">
        <v>1483</v>
      </c>
      <c r="F124" s="66">
        <v>1671</v>
      </c>
      <c r="G124" s="66">
        <v>7360</v>
      </c>
      <c r="O124" s="65" t="str">
        <f t="shared" si="46"/>
        <v>100-199</v>
      </c>
      <c r="P124" s="67">
        <f t="shared" si="47"/>
        <v>0.11481890278522412</v>
      </c>
      <c r="Q124" s="67">
        <f t="shared" si="45"/>
        <v>0.115747610901366</v>
      </c>
      <c r="R124" s="67">
        <f t="shared" si="45"/>
        <v>9.2030396005564646E-2</v>
      </c>
      <c r="S124" s="67">
        <f t="shared" si="45"/>
        <v>4.2375556470772388E-2</v>
      </c>
      <c r="T124" s="67">
        <f t="shared" si="45"/>
        <v>5.9499926131320297E-2</v>
      </c>
    </row>
    <row r="125" spans="1:20" ht="14.4" x14ac:dyDescent="0.3">
      <c r="A125"/>
      <c r="B125" t="s">
        <v>130</v>
      </c>
      <c r="C125" s="66">
        <v>942</v>
      </c>
      <c r="D125" s="66">
        <v>713</v>
      </c>
      <c r="E125" s="66">
        <v>793</v>
      </c>
      <c r="F125" s="66">
        <v>1637</v>
      </c>
      <c r="G125" s="66">
        <v>4085</v>
      </c>
      <c r="O125" s="65" t="str">
        <f t="shared" si="46"/>
        <v>200-499</v>
      </c>
      <c r="P125" s="67">
        <f t="shared" si="47"/>
        <v>8.4918527457548409E-2</v>
      </c>
      <c r="Q125" s="67">
        <f t="shared" si="45"/>
        <v>7.9617018914425214E-2</v>
      </c>
      <c r="R125" s="67">
        <f t="shared" si="45"/>
        <v>9.2324841832341631E-2</v>
      </c>
      <c r="S125" s="67">
        <f t="shared" si="45"/>
        <v>6.0062775976704709E-2</v>
      </c>
      <c r="T125" s="67">
        <f t="shared" si="45"/>
        <v>6.6345331073413297E-2</v>
      </c>
    </row>
    <row r="126" spans="1:20" ht="14.4" x14ac:dyDescent="0.3">
      <c r="A126"/>
      <c r="B126" t="s">
        <v>132</v>
      </c>
      <c r="C126" s="66">
        <v>224</v>
      </c>
      <c r="D126" s="66">
        <v>126</v>
      </c>
      <c r="E126" s="66">
        <v>169</v>
      </c>
      <c r="F126" s="66">
        <v>741</v>
      </c>
      <c r="G126" s="66">
        <v>1260</v>
      </c>
      <c r="O126" s="65" t="str">
        <f t="shared" si="46"/>
        <v>500-999</v>
      </c>
      <c r="P126" s="67">
        <f t="shared" si="47"/>
        <v>0.10918769395522421</v>
      </c>
      <c r="Q126" s="67">
        <f t="shared" si="45"/>
        <v>0.13553887467957421</v>
      </c>
      <c r="R126" s="67">
        <f t="shared" si="45"/>
        <v>0.11277182824139441</v>
      </c>
      <c r="S126" s="67">
        <f t="shared" si="45"/>
        <v>5.095166721364372E-2</v>
      </c>
      <c r="T126" s="67">
        <f t="shared" si="45"/>
        <v>5.7219890737989533E-2</v>
      </c>
    </row>
    <row r="127" spans="1:20" ht="14.4" x14ac:dyDescent="0.3">
      <c r="A127"/>
      <c r="B127" t="s">
        <v>134</v>
      </c>
      <c r="C127" s="66">
        <v>166</v>
      </c>
      <c r="D127" s="66">
        <v>57</v>
      </c>
      <c r="E127" s="66">
        <v>84</v>
      </c>
      <c r="F127" s="66">
        <v>990</v>
      </c>
      <c r="G127" s="66">
        <v>1297</v>
      </c>
      <c r="O127" s="65" t="str">
        <f t="shared" si="46"/>
        <v>1000&amp;+</v>
      </c>
      <c r="P127" s="67">
        <f t="shared" si="47"/>
        <v>7.5717221276718871E-2</v>
      </c>
      <c r="Q127" s="67">
        <f t="shared" si="45"/>
        <v>8.2404386071658953E-2</v>
      </c>
      <c r="R127" s="67">
        <f t="shared" si="45"/>
        <v>7.4942837540538057E-2</v>
      </c>
      <c r="S127" s="67">
        <f t="shared" si="45"/>
        <v>3.4093341276399375E-2</v>
      </c>
      <c r="T127" s="67">
        <f t="shared" si="45"/>
        <v>3.4894859611866405E-2</v>
      </c>
    </row>
    <row r="128" spans="1:20" ht="14.4" x14ac:dyDescent="0.3">
      <c r="A128" t="s">
        <v>111</v>
      </c>
      <c r="B128" t="s">
        <v>114</v>
      </c>
      <c r="C128" s="66">
        <v>24753052122.444401</v>
      </c>
      <c r="D128" s="66">
        <v>6436529298.2140999</v>
      </c>
      <c r="E128" s="66">
        <v>4210948518.4127016</v>
      </c>
      <c r="F128" s="66">
        <v>37577844590.470093</v>
      </c>
      <c r="G128" s="66">
        <v>72978374529.54129</v>
      </c>
      <c r="O128" s="68" t="s">
        <v>168</v>
      </c>
      <c r="P128" s="67">
        <f>C151/C152</f>
        <v>0.1537339258420598</v>
      </c>
      <c r="Q128" s="67">
        <f t="shared" ref="Q128:T128" si="48">D151/D152</f>
        <v>0.10075390890475665</v>
      </c>
      <c r="R128" s="67">
        <f t="shared" si="48"/>
        <v>6.5968235675112688E-2</v>
      </c>
      <c r="S128" s="67">
        <f t="shared" si="48"/>
        <v>3.3537494542621955E-2</v>
      </c>
      <c r="T128" s="67">
        <f t="shared" si="48"/>
        <v>5.1031862167525109E-2</v>
      </c>
    </row>
    <row r="129" spans="1:20" ht="14.4" x14ac:dyDescent="0.3">
      <c r="A129"/>
      <c r="B129" t="s">
        <v>116</v>
      </c>
      <c r="C129" s="66">
        <v>4348809892.1972008</v>
      </c>
      <c r="D129" s="66">
        <v>706592096.75899959</v>
      </c>
      <c r="E129" s="66">
        <v>501545180.16540021</v>
      </c>
      <c r="F129" s="66">
        <v>1209873202.5605006</v>
      </c>
      <c r="G129" s="66">
        <v>6766820371.6821022</v>
      </c>
    </row>
    <row r="130" spans="1:20" ht="14.4" x14ac:dyDescent="0.3">
      <c r="A130"/>
      <c r="B130" t="s">
        <v>118</v>
      </c>
      <c r="C130" s="66">
        <v>4087998675.1643004</v>
      </c>
      <c r="D130" s="66">
        <v>901332328.59090018</v>
      </c>
      <c r="E130" s="66">
        <v>586439830.12110007</v>
      </c>
      <c r="F130" s="66">
        <v>723478247.71800029</v>
      </c>
      <c r="G130" s="66">
        <v>6299249081.5943012</v>
      </c>
    </row>
    <row r="131" spans="1:20" ht="14.4" x14ac:dyDescent="0.3">
      <c r="A131"/>
      <c r="B131" t="s">
        <v>120</v>
      </c>
      <c r="C131" s="66">
        <v>6045274481.5267019</v>
      </c>
      <c r="D131" s="66">
        <v>1480680236.0664988</v>
      </c>
      <c r="E131" s="66">
        <v>912895320.01369989</v>
      </c>
      <c r="F131" s="66">
        <v>2073639690.1823995</v>
      </c>
      <c r="G131" s="66">
        <v>10512489727.789299</v>
      </c>
      <c r="O131" s="32" t="s">
        <v>169</v>
      </c>
    </row>
    <row r="132" spans="1:20" ht="14.4" x14ac:dyDescent="0.3">
      <c r="A132"/>
      <c r="B132" t="s">
        <v>122</v>
      </c>
      <c r="C132" s="66">
        <v>6145884807.6865005</v>
      </c>
      <c r="D132" s="66">
        <v>2459160078.2111998</v>
      </c>
      <c r="E132" s="66">
        <v>1205318807.2831998</v>
      </c>
      <c r="F132" s="66">
        <v>1998510701.2538004</v>
      </c>
      <c r="G132" s="66">
        <v>11808874394.4347</v>
      </c>
      <c r="O132" s="65"/>
      <c r="P132" s="65" t="str">
        <f>P116</f>
        <v>Independents</v>
      </c>
      <c r="Q132" s="65" t="str">
        <f t="shared" ref="Q132:T132" si="49">Q116</f>
        <v>group simple</v>
      </c>
      <c r="R132" s="65" t="str">
        <f t="shared" si="49"/>
        <v>group medium</v>
      </c>
      <c r="S132" s="65" t="str">
        <f t="shared" si="49"/>
        <v>group complex</v>
      </c>
      <c r="T132" s="65" t="str">
        <f t="shared" si="49"/>
        <v>Total</v>
      </c>
    </row>
    <row r="133" spans="1:20" ht="14.4" x14ac:dyDescent="0.3">
      <c r="A133"/>
      <c r="B133" t="s">
        <v>124</v>
      </c>
      <c r="C133" s="66">
        <v>7201445869.783102</v>
      </c>
      <c r="D133" s="66">
        <v>3769047516.3944993</v>
      </c>
      <c r="E133" s="66">
        <v>2335130172.3254981</v>
      </c>
      <c r="F133" s="66">
        <v>4746914573.2826986</v>
      </c>
      <c r="G133" s="66">
        <v>18052538131.785797</v>
      </c>
      <c r="O133" s="65" t="str">
        <f t="shared" ref="O133:O144" si="50">O117</f>
        <v>N/A</v>
      </c>
      <c r="P133" s="67">
        <f>C177/C188</f>
        <v>0.17308256825114818</v>
      </c>
      <c r="Q133" s="67">
        <f t="shared" ref="Q133:T143" si="51">D177/D188</f>
        <v>0.28100880311164761</v>
      </c>
      <c r="R133" s="67">
        <f t="shared" si="51"/>
        <v>0.29030613027006724</v>
      </c>
      <c r="S133" s="67">
        <f t="shared" si="51"/>
        <v>0.1318326538612026</v>
      </c>
      <c r="T133" s="67">
        <f t="shared" si="51"/>
        <v>0.15785243488441467</v>
      </c>
    </row>
    <row r="134" spans="1:20" ht="14.4" x14ac:dyDescent="0.3">
      <c r="A134"/>
      <c r="B134" t="s">
        <v>126</v>
      </c>
      <c r="C134" s="66">
        <v>4390928399.2558994</v>
      </c>
      <c r="D134" s="66">
        <v>2975100339.8385987</v>
      </c>
      <c r="E134" s="66">
        <v>2328568617.0970993</v>
      </c>
      <c r="F134" s="66">
        <v>5328204570.901</v>
      </c>
      <c r="G134" s="66">
        <v>15022801927.092598</v>
      </c>
      <c r="O134" s="65" t="str">
        <f t="shared" si="50"/>
        <v>1-2</v>
      </c>
      <c r="P134" s="67">
        <f t="shared" ref="P134:P143" si="52">C178/C189</f>
        <v>0.16875281482777171</v>
      </c>
      <c r="Q134" s="67">
        <f t="shared" si="51"/>
        <v>0.25104324643747455</v>
      </c>
      <c r="R134" s="67">
        <f t="shared" si="51"/>
        <v>0.22629054084036893</v>
      </c>
      <c r="S134" s="67">
        <f t="shared" si="51"/>
        <v>0.22699064697069646</v>
      </c>
      <c r="T134" s="67">
        <f t="shared" si="51"/>
        <v>0.20643453892874791</v>
      </c>
    </row>
    <row r="135" spans="1:20" ht="14.4" x14ac:dyDescent="0.3">
      <c r="A135"/>
      <c r="B135" t="s">
        <v>128</v>
      </c>
      <c r="C135" s="66">
        <v>1761453469.4113007</v>
      </c>
      <c r="D135" s="66">
        <v>2388714625.3038988</v>
      </c>
      <c r="E135" s="66">
        <v>2428229132.7504001</v>
      </c>
      <c r="F135" s="66">
        <v>7096525220.4986973</v>
      </c>
      <c r="G135" s="66">
        <v>13674922447.964296</v>
      </c>
      <c r="O135" s="65" t="str">
        <f t="shared" si="50"/>
        <v>3-4</v>
      </c>
      <c r="P135" s="67">
        <f t="shared" si="52"/>
        <v>8.4955620935056902E-2</v>
      </c>
      <c r="Q135" s="67">
        <f t="shared" si="51"/>
        <v>0.20660221675804691</v>
      </c>
      <c r="R135" s="67">
        <f t="shared" si="51"/>
        <v>0.33025430831568947</v>
      </c>
      <c r="S135" s="67">
        <f t="shared" si="51"/>
        <v>0.15932814439724513</v>
      </c>
      <c r="T135" s="67">
        <f t="shared" si="51"/>
        <v>0.1336711048236203</v>
      </c>
    </row>
    <row r="136" spans="1:20" ht="14.4" x14ac:dyDescent="0.3">
      <c r="A136"/>
      <c r="B136" t="s">
        <v>130</v>
      </c>
      <c r="C136" s="66">
        <v>1233204665.6303999</v>
      </c>
      <c r="D136" s="66">
        <v>1142709513.2585993</v>
      </c>
      <c r="E136" s="66">
        <v>2389551132.5921016</v>
      </c>
      <c r="F136" s="66">
        <v>10828015341.689692</v>
      </c>
      <c r="G136" s="66">
        <v>15593480653.170792</v>
      </c>
      <c r="O136" s="65" t="str">
        <f t="shared" si="50"/>
        <v>5-9</v>
      </c>
      <c r="P136" s="67">
        <f t="shared" si="52"/>
        <v>0.11117076220094432</v>
      </c>
      <c r="Q136" s="67">
        <f t="shared" si="51"/>
        <v>0.13194154307029485</v>
      </c>
      <c r="R136" s="67">
        <f t="shared" si="51"/>
        <v>0.14889464259886029</v>
      </c>
      <c r="S136" s="67">
        <f t="shared" si="51"/>
        <v>0.18259069680514539</v>
      </c>
      <c r="T136" s="67">
        <f t="shared" si="51"/>
        <v>0.14734666655421005</v>
      </c>
    </row>
    <row r="137" spans="1:20" ht="14.4" x14ac:dyDescent="0.3">
      <c r="A137"/>
      <c r="B137" t="s">
        <v>132</v>
      </c>
      <c r="C137" s="66">
        <v>619261372.70360005</v>
      </c>
      <c r="D137" s="66">
        <v>354999248.4801001</v>
      </c>
      <c r="E137" s="66">
        <v>1074907164.1477001</v>
      </c>
      <c r="F137" s="66">
        <v>8367318317.1635962</v>
      </c>
      <c r="G137" s="66">
        <v>10416486102.494997</v>
      </c>
      <c r="O137" s="65" t="str">
        <f t="shared" si="50"/>
        <v>10-19</v>
      </c>
      <c r="P137" s="67">
        <f t="shared" si="52"/>
        <v>9.2057730542868629E-2</v>
      </c>
      <c r="Q137" s="67">
        <f t="shared" si="51"/>
        <v>0.10521835855085615</v>
      </c>
      <c r="R137" s="67">
        <f t="shared" si="51"/>
        <v>0.13716249459543847</v>
      </c>
      <c r="S137" s="67">
        <f t="shared" si="51"/>
        <v>9.8485334970693755E-2</v>
      </c>
      <c r="T137" s="67">
        <f t="shared" si="51"/>
        <v>0.10381313842083793</v>
      </c>
    </row>
    <row r="138" spans="1:20" ht="14.4" x14ac:dyDescent="0.3">
      <c r="A138"/>
      <c r="B138" t="s">
        <v>134</v>
      </c>
      <c r="C138" s="66">
        <v>404306460.28969991</v>
      </c>
      <c r="D138" s="66">
        <v>115809712.89450002</v>
      </c>
      <c r="E138" s="66">
        <v>688665460.0158</v>
      </c>
      <c r="F138" s="66">
        <v>27765640782.011288</v>
      </c>
      <c r="G138" s="66">
        <v>28974422415.211288</v>
      </c>
      <c r="O138" s="65" t="str">
        <f t="shared" si="50"/>
        <v>20-49</v>
      </c>
      <c r="P138" s="67">
        <f t="shared" si="52"/>
        <v>8.6127719474465986E-2</v>
      </c>
      <c r="Q138" s="67">
        <f t="shared" si="51"/>
        <v>8.7636159034042316E-2</v>
      </c>
      <c r="R138" s="67">
        <f t="shared" si="51"/>
        <v>8.3534146730528752E-2</v>
      </c>
      <c r="S138" s="67">
        <f t="shared" si="51"/>
        <v>0.10972719878755291</v>
      </c>
      <c r="T138" s="67">
        <f t="shared" si="51"/>
        <v>9.3505640065064649E-2</v>
      </c>
    </row>
    <row r="139" spans="1:20" ht="14.4" x14ac:dyDescent="0.3">
      <c r="A139" t="s">
        <v>170</v>
      </c>
      <c r="B139" t="s">
        <v>114</v>
      </c>
      <c r="C139" s="66">
        <v>163663365620.47513</v>
      </c>
      <c r="D139" s="66">
        <v>85381591806.441605</v>
      </c>
      <c r="E139" s="66">
        <v>103509750656.54721</v>
      </c>
      <c r="F139" s="66">
        <v>1447397039169.3071</v>
      </c>
      <c r="G139" s="66">
        <v>1799951747252.771</v>
      </c>
      <c r="O139" s="65" t="str">
        <f t="shared" si="50"/>
        <v>50-99</v>
      </c>
      <c r="P139" s="67">
        <f t="shared" si="52"/>
        <v>9.4333420672142884E-2</v>
      </c>
      <c r="Q139" s="67">
        <f t="shared" si="51"/>
        <v>7.7631145870435778E-2</v>
      </c>
      <c r="R139" s="67">
        <f t="shared" si="51"/>
        <v>8.2894623216179769E-2</v>
      </c>
      <c r="S139" s="67">
        <f t="shared" si="51"/>
        <v>8.4157149555521463E-2</v>
      </c>
      <c r="T139" s="67">
        <f t="shared" si="51"/>
        <v>8.5000417868870151E-2</v>
      </c>
    </row>
    <row r="140" spans="1:20" ht="14.4" x14ac:dyDescent="0.3">
      <c r="A140"/>
      <c r="B140" t="s">
        <v>116</v>
      </c>
      <c r="C140" s="66">
        <v>21600386856.742306</v>
      </c>
      <c r="D140" s="66">
        <v>8245650051.5963001</v>
      </c>
      <c r="E140" s="66">
        <v>10580576916.341896</v>
      </c>
      <c r="F140" s="66">
        <v>98791241300.515427</v>
      </c>
      <c r="G140" s="66">
        <v>139217855125.19592</v>
      </c>
      <c r="O140" s="65" t="str">
        <f t="shared" si="50"/>
        <v>100-199</v>
      </c>
      <c r="P140" s="67">
        <f t="shared" si="52"/>
        <v>7.1404808466233149E-2</v>
      </c>
      <c r="Q140" s="67">
        <f t="shared" si="51"/>
        <v>8.1689171058415139E-2</v>
      </c>
      <c r="R140" s="67">
        <f t="shared" si="51"/>
        <v>6.9791369353201932E-2</v>
      </c>
      <c r="S140" s="67">
        <f t="shared" si="51"/>
        <v>8.0629041502751297E-2</v>
      </c>
      <c r="T140" s="67">
        <f t="shared" si="51"/>
        <v>7.7305733146860137E-2</v>
      </c>
    </row>
    <row r="141" spans="1:20" ht="14.4" x14ac:dyDescent="0.3">
      <c r="A141"/>
      <c r="B141" t="s">
        <v>118</v>
      </c>
      <c r="C141" s="66">
        <v>24938054446.360386</v>
      </c>
      <c r="D141" s="66">
        <v>8036499546.3516989</v>
      </c>
      <c r="E141" s="66">
        <v>7727664764.8716955</v>
      </c>
      <c r="F141" s="66">
        <v>42692801428.658997</v>
      </c>
      <c r="G141" s="66">
        <v>83395020186.242767</v>
      </c>
      <c r="O141" s="65" t="str">
        <f t="shared" si="50"/>
        <v>200-499</v>
      </c>
      <c r="P141" s="67">
        <f t="shared" si="52"/>
        <v>7.0945558883727236E-2</v>
      </c>
      <c r="Q141" s="67">
        <f t="shared" si="51"/>
        <v>6.4987524106344785E-2</v>
      </c>
      <c r="R141" s="67">
        <f t="shared" si="51"/>
        <v>7.7182533990469343E-2</v>
      </c>
      <c r="S141" s="67">
        <f t="shared" si="51"/>
        <v>7.1658236032876688E-2</v>
      </c>
      <c r="T141" s="67">
        <f t="shared" si="51"/>
        <v>7.1871132847829367E-2</v>
      </c>
    </row>
    <row r="142" spans="1:20" ht="14.4" x14ac:dyDescent="0.3">
      <c r="A142"/>
      <c r="B142" t="s">
        <v>120</v>
      </c>
      <c r="C142" s="66">
        <v>31723297164.440674</v>
      </c>
      <c r="D142" s="66">
        <v>14475442130.726305</v>
      </c>
      <c r="E142" s="66">
        <v>17481956996.483303</v>
      </c>
      <c r="F142" s="66">
        <v>95946067751.145233</v>
      </c>
      <c r="G142" s="66">
        <v>159626764042.79553</v>
      </c>
      <c r="O142" s="65" t="str">
        <f t="shared" si="50"/>
        <v>500-999</v>
      </c>
      <c r="P142" s="67">
        <f t="shared" si="52"/>
        <v>7.8246770217103037E-2</v>
      </c>
      <c r="Q142" s="67">
        <f t="shared" si="51"/>
        <v>0.10541693288158592</v>
      </c>
      <c r="R142" s="67">
        <f t="shared" si="51"/>
        <v>8.2598930778979396E-2</v>
      </c>
      <c r="S142" s="67">
        <f t="shared" si="51"/>
        <v>5.1352175800890902E-2</v>
      </c>
      <c r="T142" s="67">
        <f t="shared" si="51"/>
        <v>5.5736036657055031E-2</v>
      </c>
    </row>
    <row r="143" spans="1:20" ht="14.4" x14ac:dyDescent="0.3">
      <c r="A143"/>
      <c r="B143" t="s">
        <v>122</v>
      </c>
      <c r="C143" s="66">
        <v>33881051110.330036</v>
      </c>
      <c r="D143" s="66">
        <v>16306427165.838697</v>
      </c>
      <c r="E143" s="66">
        <v>13582381916.681299</v>
      </c>
      <c r="F143" s="66">
        <v>38689111654.236282</v>
      </c>
      <c r="G143" s="66">
        <v>102458971847.0863</v>
      </c>
      <c r="O143" s="65" t="str">
        <f t="shared" si="50"/>
        <v>1000&amp;+</v>
      </c>
      <c r="P143" s="67">
        <f t="shared" si="52"/>
        <v>6.9667318694729363E-2</v>
      </c>
      <c r="Q143" s="67">
        <f t="shared" si="51"/>
        <v>6.4183550311818563E-2</v>
      </c>
      <c r="R143" s="67">
        <f t="shared" si="51"/>
        <v>5.0634660760041882E-2</v>
      </c>
      <c r="S143" s="67">
        <f t="shared" si="51"/>
        <v>4.0102261880255612E-2</v>
      </c>
      <c r="T143" s="67">
        <f t="shared" si="51"/>
        <v>4.0592392642502043E-2</v>
      </c>
    </row>
    <row r="144" spans="1:20" ht="14.4" x14ac:dyDescent="0.3">
      <c r="A144"/>
      <c r="B144" t="s">
        <v>124</v>
      </c>
      <c r="C144" s="66">
        <v>44390602682.588524</v>
      </c>
      <c r="D144" s="66">
        <v>28364843098.098995</v>
      </c>
      <c r="E144" s="66">
        <v>30459066577.787304</v>
      </c>
      <c r="F144" s="66">
        <v>68046479051.449577</v>
      </c>
      <c r="G144" s="66">
        <v>171260991409.92441</v>
      </c>
      <c r="O144" s="65" t="str">
        <f t="shared" si="50"/>
        <v>Total</v>
      </c>
      <c r="P144" s="67">
        <f>C200/C201</f>
        <v>9.3293277775051933E-2</v>
      </c>
      <c r="Q144" s="67">
        <f t="shared" ref="Q144:T144" si="53">D200/D201</f>
        <v>9.6183892312171615E-2</v>
      </c>
      <c r="R144" s="67">
        <f t="shared" si="53"/>
        <v>9.2654811774497858E-2</v>
      </c>
      <c r="S144" s="67">
        <f t="shared" si="53"/>
        <v>5.9675442778035076E-2</v>
      </c>
      <c r="T144" s="67">
        <f t="shared" si="53"/>
        <v>6.860775836761214E-2</v>
      </c>
    </row>
    <row r="145" spans="1:7" ht="14.4" x14ac:dyDescent="0.3">
      <c r="A145"/>
      <c r="B145" t="s">
        <v>126</v>
      </c>
      <c r="C145" s="66">
        <v>35663609067.761391</v>
      </c>
      <c r="D145" s="66">
        <v>25781033313.046711</v>
      </c>
      <c r="E145" s="66">
        <v>28567367899.360615</v>
      </c>
      <c r="F145" s="66">
        <v>93877307097.539124</v>
      </c>
      <c r="G145" s="66">
        <v>183889317377.70782</v>
      </c>
    </row>
    <row r="146" spans="1:7" ht="14.4" x14ac:dyDescent="0.3">
      <c r="A146"/>
      <c r="B146" t="s">
        <v>128</v>
      </c>
      <c r="C146" s="66">
        <v>15341145287.777298</v>
      </c>
      <c r="D146" s="66">
        <v>20637269371.714596</v>
      </c>
      <c r="E146" s="66">
        <v>26385077519.427132</v>
      </c>
      <c r="F146" s="66">
        <v>167467422531.50989</v>
      </c>
      <c r="G146" s="66">
        <v>229830914710.42892</v>
      </c>
    </row>
    <row r="147" spans="1:7" ht="14.4" x14ac:dyDescent="0.3">
      <c r="A147"/>
      <c r="B147" t="s">
        <v>130</v>
      </c>
      <c r="C147" s="66">
        <v>14522209729.165297</v>
      </c>
      <c r="D147" s="66">
        <v>14352578491.877699</v>
      </c>
      <c r="E147" s="66">
        <v>25881995410.633194</v>
      </c>
      <c r="F147" s="66">
        <v>180278303252.07291</v>
      </c>
      <c r="G147" s="66">
        <v>235035086883.74908</v>
      </c>
    </row>
    <row r="148" spans="1:7" ht="14.4" x14ac:dyDescent="0.3">
      <c r="A148"/>
      <c r="B148" t="s">
        <v>132</v>
      </c>
      <c r="C148" s="66">
        <v>5671530831.6479998</v>
      </c>
      <c r="D148" s="66">
        <v>2619169218.5681005</v>
      </c>
      <c r="E148" s="66">
        <v>9531699369.516304</v>
      </c>
      <c r="F148" s="66">
        <v>164220697275.29965</v>
      </c>
      <c r="G148" s="66">
        <v>182043096695.03204</v>
      </c>
    </row>
    <row r="149" spans="1:7" ht="14.4" x14ac:dyDescent="0.3">
      <c r="A149"/>
      <c r="B149" t="s">
        <v>134</v>
      </c>
      <c r="C149" s="66">
        <v>5339689617.1362</v>
      </c>
      <c r="D149" s="66">
        <v>1405382873.5983999</v>
      </c>
      <c r="E149" s="66">
        <v>9189209838.0086994</v>
      </c>
      <c r="F149" s="66">
        <v>814400693581.52502</v>
      </c>
      <c r="G149" s="66">
        <v>830334975910.26831</v>
      </c>
    </row>
    <row r="150" spans="1:7" ht="14.4" x14ac:dyDescent="0.3">
      <c r="A150" t="s">
        <v>171</v>
      </c>
      <c r="B150"/>
      <c r="C150" s="66">
        <v>1133246</v>
      </c>
      <c r="D150" s="66">
        <v>90423</v>
      </c>
      <c r="E150" s="66">
        <v>38123</v>
      </c>
      <c r="F150" s="66">
        <v>23612</v>
      </c>
      <c r="G150" s="66">
        <v>1285404</v>
      </c>
    </row>
    <row r="151" spans="1:7" ht="14.4" x14ac:dyDescent="0.3">
      <c r="A151" t="s">
        <v>172</v>
      </c>
      <c r="B151"/>
      <c r="C151" s="66">
        <v>60991620216.093109</v>
      </c>
      <c r="D151" s="66">
        <v>22730674994.01189</v>
      </c>
      <c r="E151" s="66">
        <v>18662199334.924702</v>
      </c>
      <c r="F151" s="66">
        <v>107715965237.73177</v>
      </c>
      <c r="G151" s="66">
        <v>210100459782.76147</v>
      </c>
    </row>
    <row r="152" spans="1:7" ht="14.4" x14ac:dyDescent="0.3">
      <c r="A152" t="s">
        <v>173</v>
      </c>
      <c r="B152"/>
      <c r="C152" s="66">
        <v>396734942414.42517</v>
      </c>
      <c r="D152" s="66">
        <v>225605887067.8591</v>
      </c>
      <c r="E152" s="66">
        <v>282896747865.65863</v>
      </c>
      <c r="F152" s="66">
        <v>3211807164093.2588</v>
      </c>
      <c r="G152" s="66">
        <v>4117044741441.2021</v>
      </c>
    </row>
    <row r="156" spans="1:7" ht="14.4" x14ac:dyDescent="0.3">
      <c r="A156" t="s">
        <v>174</v>
      </c>
      <c r="B156" t="s">
        <v>165</v>
      </c>
      <c r="C156"/>
      <c r="D156"/>
      <c r="E156"/>
      <c r="F156"/>
      <c r="G156"/>
    </row>
    <row r="157" spans="1:7" ht="14.4" x14ac:dyDescent="0.3">
      <c r="A157" t="s">
        <v>70</v>
      </c>
      <c r="B157" s="64">
        <v>1</v>
      </c>
      <c r="C157"/>
      <c r="D157"/>
      <c r="E157"/>
      <c r="F157"/>
      <c r="G157"/>
    </row>
    <row r="158" spans="1:7" ht="14.4" x14ac:dyDescent="0.3">
      <c r="A158" t="s">
        <v>72</v>
      </c>
      <c r="B158" s="64">
        <v>0</v>
      </c>
      <c r="C158"/>
      <c r="D158"/>
      <c r="E158"/>
      <c r="F158"/>
      <c r="G158"/>
    </row>
    <row r="159" spans="1:7" ht="14.4" x14ac:dyDescent="0.3">
      <c r="A159" t="s">
        <v>79</v>
      </c>
      <c r="B159" s="64">
        <v>0</v>
      </c>
      <c r="C159"/>
      <c r="D159"/>
      <c r="E159"/>
      <c r="F159"/>
      <c r="G159"/>
    </row>
    <row r="160" spans="1:7" ht="14.4" x14ac:dyDescent="0.3">
      <c r="A160" t="s">
        <v>71</v>
      </c>
      <c r="B160" t="s">
        <v>69</v>
      </c>
      <c r="C160"/>
      <c r="D160"/>
      <c r="E160"/>
      <c r="F160"/>
      <c r="G160"/>
    </row>
    <row r="161" spans="1:7" ht="14.4" x14ac:dyDescent="0.3">
      <c r="A161" t="s">
        <v>88</v>
      </c>
      <c r="B161" t="s">
        <v>89</v>
      </c>
      <c r="C161"/>
      <c r="D161"/>
      <c r="E161"/>
      <c r="F161"/>
      <c r="G161"/>
    </row>
    <row r="162" spans="1:7" ht="14.4" x14ac:dyDescent="0.3">
      <c r="A162" t="s">
        <v>73</v>
      </c>
      <c r="B162" t="s">
        <v>74</v>
      </c>
      <c r="C162"/>
      <c r="D162"/>
      <c r="E162"/>
      <c r="F162"/>
      <c r="G162"/>
    </row>
    <row r="163" spans="1:7" ht="14.4" x14ac:dyDescent="0.3">
      <c r="A163"/>
      <c r="B163"/>
      <c r="C163"/>
      <c r="D163"/>
      <c r="E163"/>
      <c r="F163"/>
      <c r="G163"/>
    </row>
    <row r="164" spans="1:7" ht="14.4" x14ac:dyDescent="0.3">
      <c r="A164"/>
      <c r="B164"/>
      <c r="C164" t="s">
        <v>94</v>
      </c>
      <c r="D164"/>
      <c r="E164"/>
      <c r="F164"/>
      <c r="G164"/>
    </row>
    <row r="165" spans="1:7" ht="14.4" x14ac:dyDescent="0.3">
      <c r="A165" t="s">
        <v>101</v>
      </c>
      <c r="B165" t="s">
        <v>109</v>
      </c>
      <c r="C165" t="s">
        <v>95</v>
      </c>
      <c r="D165" t="s">
        <v>143</v>
      </c>
      <c r="E165" t="s">
        <v>153</v>
      </c>
      <c r="F165" t="s">
        <v>161</v>
      </c>
      <c r="G165" t="s">
        <v>136</v>
      </c>
    </row>
    <row r="166" spans="1:7" ht="14.4" x14ac:dyDescent="0.3">
      <c r="A166" t="s">
        <v>167</v>
      </c>
      <c r="B166" t="s">
        <v>114</v>
      </c>
      <c r="C166" s="66">
        <v>58270</v>
      </c>
      <c r="D166" s="66">
        <v>4517</v>
      </c>
      <c r="E166" s="66">
        <v>4148</v>
      </c>
      <c r="F166" s="66">
        <v>3853</v>
      </c>
      <c r="G166" s="66">
        <v>70788</v>
      </c>
    </row>
    <row r="167" spans="1:7" ht="14.4" x14ac:dyDescent="0.3">
      <c r="A167"/>
      <c r="B167" t="s">
        <v>116</v>
      </c>
      <c r="C167" s="66">
        <v>10997</v>
      </c>
      <c r="D167" s="66">
        <v>861</v>
      </c>
      <c r="E167" s="66">
        <v>649</v>
      </c>
      <c r="F167" s="66">
        <v>482</v>
      </c>
      <c r="G167" s="66">
        <v>12989</v>
      </c>
    </row>
    <row r="168" spans="1:7" ht="14.4" x14ac:dyDescent="0.3">
      <c r="A168"/>
      <c r="B168" t="s">
        <v>118</v>
      </c>
      <c r="C168" s="66">
        <v>6094</v>
      </c>
      <c r="D168" s="66">
        <v>788</v>
      </c>
      <c r="E168" s="66">
        <v>609</v>
      </c>
      <c r="F168" s="66">
        <v>512</v>
      </c>
      <c r="G168" s="66">
        <v>8003</v>
      </c>
    </row>
    <row r="169" spans="1:7" ht="14.4" x14ac:dyDescent="0.3">
      <c r="A169"/>
      <c r="B169" t="s">
        <v>120</v>
      </c>
      <c r="C169" s="66">
        <v>5708</v>
      </c>
      <c r="D169" s="66">
        <v>1276</v>
      </c>
      <c r="E169" s="66">
        <v>967</v>
      </c>
      <c r="F169" s="66">
        <v>779</v>
      </c>
      <c r="G169" s="66">
        <v>8730</v>
      </c>
    </row>
    <row r="170" spans="1:7" ht="14.4" x14ac:dyDescent="0.3">
      <c r="A170"/>
      <c r="B170" t="s">
        <v>122</v>
      </c>
      <c r="C170" s="66">
        <v>3675</v>
      </c>
      <c r="D170" s="66">
        <v>1484</v>
      </c>
      <c r="E170" s="66">
        <v>1166</v>
      </c>
      <c r="F170" s="66">
        <v>1037</v>
      </c>
      <c r="G170" s="66">
        <v>7362</v>
      </c>
    </row>
    <row r="171" spans="1:7" ht="14.4" x14ac:dyDescent="0.3">
      <c r="A171"/>
      <c r="B171" t="s">
        <v>124</v>
      </c>
      <c r="C171" s="66">
        <v>3387</v>
      </c>
      <c r="D171" s="66">
        <v>2602</v>
      </c>
      <c r="E171" s="66">
        <v>1806</v>
      </c>
      <c r="F171" s="66">
        <v>1871</v>
      </c>
      <c r="G171" s="66">
        <v>9666</v>
      </c>
    </row>
    <row r="172" spans="1:7" ht="14.4" x14ac:dyDescent="0.3">
      <c r="A172"/>
      <c r="B172" t="s">
        <v>126</v>
      </c>
      <c r="C172" s="66">
        <v>2520</v>
      </c>
      <c r="D172" s="66">
        <v>2568</v>
      </c>
      <c r="E172" s="66">
        <v>1742</v>
      </c>
      <c r="F172" s="66">
        <v>1625</v>
      </c>
      <c r="G172" s="66">
        <v>8455</v>
      </c>
    </row>
    <row r="173" spans="1:7" ht="14.4" x14ac:dyDescent="0.3">
      <c r="A173"/>
      <c r="B173" t="s">
        <v>128</v>
      </c>
      <c r="C173" s="66">
        <v>1291</v>
      </c>
      <c r="D173" s="66">
        <v>1470</v>
      </c>
      <c r="E173" s="66">
        <v>1280</v>
      </c>
      <c r="F173" s="66">
        <v>1560</v>
      </c>
      <c r="G173" s="66">
        <v>5601</v>
      </c>
    </row>
    <row r="174" spans="1:7" ht="14.4" x14ac:dyDescent="0.3">
      <c r="A174"/>
      <c r="B174" t="s">
        <v>130</v>
      </c>
      <c r="C174" s="66">
        <v>537</v>
      </c>
      <c r="D174" s="66">
        <v>591</v>
      </c>
      <c r="E174" s="66">
        <v>722</v>
      </c>
      <c r="F174" s="66">
        <v>1544</v>
      </c>
      <c r="G174" s="66">
        <v>3394</v>
      </c>
    </row>
    <row r="175" spans="1:7" ht="14.4" x14ac:dyDescent="0.3">
      <c r="A175"/>
      <c r="B175" t="s">
        <v>132</v>
      </c>
      <c r="C175" s="66">
        <v>145</v>
      </c>
      <c r="D175" s="66">
        <v>103</v>
      </c>
      <c r="E175" s="66">
        <v>156</v>
      </c>
      <c r="F175" s="66">
        <v>681</v>
      </c>
      <c r="G175" s="66">
        <v>1085</v>
      </c>
    </row>
    <row r="176" spans="1:7" ht="14.4" x14ac:dyDescent="0.3">
      <c r="A176"/>
      <c r="B176" t="s">
        <v>134</v>
      </c>
      <c r="C176" s="66">
        <v>62</v>
      </c>
      <c r="D176" s="66">
        <v>44</v>
      </c>
      <c r="E176" s="66">
        <v>64</v>
      </c>
      <c r="F176" s="66">
        <v>936</v>
      </c>
      <c r="G176" s="66">
        <v>1106</v>
      </c>
    </row>
    <row r="177" spans="1:7" ht="14.4" x14ac:dyDescent="0.3">
      <c r="A177" t="s">
        <v>111</v>
      </c>
      <c r="B177" t="s">
        <v>114</v>
      </c>
      <c r="C177" s="66">
        <v>1936954412.1318002</v>
      </c>
      <c r="D177" s="66">
        <v>1758137453.8390007</v>
      </c>
      <c r="E177" s="66">
        <v>2179602636.3327999</v>
      </c>
      <c r="F177" s="66">
        <v>9806085368.2444935</v>
      </c>
      <c r="G177" s="66">
        <v>15680779870.548094</v>
      </c>
    </row>
    <row r="178" spans="1:7" ht="14.4" x14ac:dyDescent="0.3">
      <c r="A178"/>
      <c r="B178" t="s">
        <v>116</v>
      </c>
      <c r="C178" s="66">
        <v>699813946.26180017</v>
      </c>
      <c r="D178" s="66">
        <v>276759354.36110008</v>
      </c>
      <c r="E178" s="66">
        <v>248372164.66940001</v>
      </c>
      <c r="F178" s="66">
        <v>941851266.50930011</v>
      </c>
      <c r="G178" s="66">
        <v>2166796731.8016005</v>
      </c>
    </row>
    <row r="179" spans="1:7" ht="14.4" x14ac:dyDescent="0.3">
      <c r="A179"/>
      <c r="B179" t="s">
        <v>118</v>
      </c>
      <c r="C179" s="66">
        <v>711928676.23019946</v>
      </c>
      <c r="D179" s="66">
        <v>316318537.90140009</v>
      </c>
      <c r="E179" s="66">
        <v>365515310.25190002</v>
      </c>
      <c r="F179" s="66">
        <v>490599681.05840015</v>
      </c>
      <c r="G179" s="66">
        <v>1884362205.4418998</v>
      </c>
    </row>
    <row r="180" spans="1:7" ht="14.4" x14ac:dyDescent="0.3">
      <c r="A180"/>
      <c r="B180" t="s">
        <v>120</v>
      </c>
      <c r="C180" s="66">
        <v>884655025.44400001</v>
      </c>
      <c r="D180" s="66">
        <v>511466777.70770025</v>
      </c>
      <c r="E180" s="66">
        <v>461073163.5262</v>
      </c>
      <c r="F180" s="66">
        <v>1775953125.4940994</v>
      </c>
      <c r="G180" s="66">
        <v>3633148092.1719999</v>
      </c>
    </row>
    <row r="181" spans="1:7" ht="14.4" x14ac:dyDescent="0.3">
      <c r="A181"/>
      <c r="B181" t="s">
        <v>122</v>
      </c>
      <c r="C181" s="66">
        <v>1199583881.4871988</v>
      </c>
      <c r="D181" s="66">
        <v>890155080.04590023</v>
      </c>
      <c r="E181" s="66">
        <v>917807326.98519969</v>
      </c>
      <c r="F181" s="66">
        <v>1513188324.7097001</v>
      </c>
      <c r="G181" s="66">
        <v>4520734613.2279987</v>
      </c>
    </row>
    <row r="182" spans="1:7" ht="14.4" x14ac:dyDescent="0.3">
      <c r="A182"/>
      <c r="B182" t="s">
        <v>124</v>
      </c>
      <c r="C182" s="66">
        <v>2715633728.0384994</v>
      </c>
      <c r="D182" s="66">
        <v>2044341093.5250001</v>
      </c>
      <c r="E182" s="66">
        <v>1943766939.7553988</v>
      </c>
      <c r="F182" s="66">
        <v>4069236497.9061007</v>
      </c>
      <c r="G182" s="66">
        <v>10772978259.224998</v>
      </c>
    </row>
    <row r="183" spans="1:7" ht="14.4" x14ac:dyDescent="0.3">
      <c r="A183"/>
      <c r="B183" t="s">
        <v>126</v>
      </c>
      <c r="C183" s="66">
        <v>3272466754.4737978</v>
      </c>
      <c r="D183" s="66">
        <v>2391529949.6231995</v>
      </c>
      <c r="E183" s="66">
        <v>2084113156.8641994</v>
      </c>
      <c r="F183" s="66">
        <v>4371427734.2454004</v>
      </c>
      <c r="G183" s="66">
        <v>12119537595.206596</v>
      </c>
    </row>
    <row r="184" spans="1:7" ht="14.4" x14ac:dyDescent="0.3">
      <c r="A184"/>
      <c r="B184" t="s">
        <v>128</v>
      </c>
      <c r="C184" s="66">
        <v>1566915710.4995005</v>
      </c>
      <c r="D184" s="66">
        <v>2236782079.3464999</v>
      </c>
      <c r="E184" s="66">
        <v>2362153813.0272002</v>
      </c>
      <c r="F184" s="66">
        <v>6400123989.9264965</v>
      </c>
      <c r="G184" s="66">
        <v>12565975592.799698</v>
      </c>
    </row>
    <row r="185" spans="1:7" ht="14.4" x14ac:dyDescent="0.3">
      <c r="A185"/>
      <c r="B185" t="s">
        <v>130</v>
      </c>
      <c r="C185" s="66">
        <v>1093862617.6208999</v>
      </c>
      <c r="D185" s="66">
        <v>1075057806.8746991</v>
      </c>
      <c r="E185" s="66">
        <v>2300839217.9336023</v>
      </c>
      <c r="F185" s="66">
        <v>10162123852.958296</v>
      </c>
      <c r="G185" s="66">
        <v>14631883495.387497</v>
      </c>
    </row>
    <row r="186" spans="1:7" ht="14.4" x14ac:dyDescent="0.3">
      <c r="A186"/>
      <c r="B186" t="s">
        <v>132</v>
      </c>
      <c r="C186" s="66">
        <v>600741031.01370001</v>
      </c>
      <c r="D186" s="66">
        <v>339098243.69299996</v>
      </c>
      <c r="E186" s="66">
        <v>1032184253.6759</v>
      </c>
      <c r="F186" s="66">
        <v>7828698434.204196</v>
      </c>
      <c r="G186" s="66">
        <v>9800721962.5867958</v>
      </c>
    </row>
    <row r="187" spans="1:7" ht="14.4" x14ac:dyDescent="0.3">
      <c r="A187"/>
      <c r="B187" t="s">
        <v>134</v>
      </c>
      <c r="C187" s="66">
        <v>388884353.15729988</v>
      </c>
      <c r="D187" s="66">
        <v>114305260.97640002</v>
      </c>
      <c r="E187" s="66">
        <v>659409412.74660003</v>
      </c>
      <c r="F187" s="66">
        <v>27416893832.332893</v>
      </c>
      <c r="G187" s="66">
        <v>28579492859.213192</v>
      </c>
    </row>
    <row r="188" spans="1:7" ht="14.4" x14ac:dyDescent="0.3">
      <c r="A188" t="s">
        <v>175</v>
      </c>
      <c r="B188" t="s">
        <v>114</v>
      </c>
      <c r="C188" s="66">
        <v>11190927149.412407</v>
      </c>
      <c r="D188" s="66">
        <v>6256520914.5440016</v>
      </c>
      <c r="E188" s="66">
        <v>7507945610.0536003</v>
      </c>
      <c r="F188" s="66">
        <v>74382826113.541153</v>
      </c>
      <c r="G188" s="66">
        <v>99338219787.551163</v>
      </c>
    </row>
    <row r="189" spans="1:7" ht="14.4" x14ac:dyDescent="0.3">
      <c r="A189"/>
      <c r="B189" t="s">
        <v>116</v>
      </c>
      <c r="C189" s="66">
        <v>4146976433.9992003</v>
      </c>
      <c r="D189" s="66">
        <v>1102436963.7046995</v>
      </c>
      <c r="E189" s="66">
        <v>1097580852.2398999</v>
      </c>
      <c r="F189" s="66">
        <v>4149295484.5443001</v>
      </c>
      <c r="G189" s="66">
        <v>10496289734.488098</v>
      </c>
    </row>
    <row r="190" spans="1:7" ht="14.4" x14ac:dyDescent="0.3">
      <c r="A190"/>
      <c r="B190" t="s">
        <v>118</v>
      </c>
      <c r="C190" s="66">
        <v>8380006742.278101</v>
      </c>
      <c r="D190" s="66">
        <v>1531051035.4874005</v>
      </c>
      <c r="E190" s="66">
        <v>1106769241.3039002</v>
      </c>
      <c r="F190" s="66">
        <v>3079177774.3623986</v>
      </c>
      <c r="G190" s="66">
        <v>14097004793.431799</v>
      </c>
    </row>
    <row r="191" spans="1:7" ht="14.4" x14ac:dyDescent="0.3">
      <c r="A191"/>
      <c r="B191" t="s">
        <v>120</v>
      </c>
      <c r="C191" s="66">
        <v>7957623100.9819002</v>
      </c>
      <c r="D191" s="66">
        <v>3876465029.9353004</v>
      </c>
      <c r="E191" s="66">
        <v>3096640385.9700003</v>
      </c>
      <c r="F191" s="66">
        <v>9726416277.3272972</v>
      </c>
      <c r="G191" s="66">
        <v>24657144794.214497</v>
      </c>
    </row>
    <row r="192" spans="1:7" ht="14.4" x14ac:dyDescent="0.3">
      <c r="A192"/>
      <c r="B192" t="s">
        <v>122</v>
      </c>
      <c r="C192" s="66">
        <v>13030778343.254805</v>
      </c>
      <c r="D192" s="66">
        <v>8460073815.1189976</v>
      </c>
      <c r="E192" s="66">
        <v>6691386954.5189991</v>
      </c>
      <c r="F192" s="66">
        <v>15364605554.319117</v>
      </c>
      <c r="G192" s="66">
        <v>43546844667.211914</v>
      </c>
    </row>
    <row r="193" spans="1:7" ht="14.4" x14ac:dyDescent="0.3">
      <c r="A193"/>
      <c r="B193" t="s">
        <v>124</v>
      </c>
      <c r="C193" s="66">
        <v>31530310387.976715</v>
      </c>
      <c r="D193" s="66">
        <v>23327598060.646114</v>
      </c>
      <c r="E193" s="66">
        <v>23269130239.945591</v>
      </c>
      <c r="F193" s="66">
        <v>37085030355.916656</v>
      </c>
      <c r="G193" s="66">
        <v>115212069044.48508</v>
      </c>
    </row>
    <row r="194" spans="1:7" ht="14.4" x14ac:dyDescent="0.3">
      <c r="A194"/>
      <c r="B194" t="s">
        <v>126</v>
      </c>
      <c r="C194" s="66">
        <v>34690428176.534607</v>
      </c>
      <c r="D194" s="66">
        <v>30806320360.317707</v>
      </c>
      <c r="E194" s="66">
        <v>25141716989.642006</v>
      </c>
      <c r="F194" s="66">
        <v>51943628762.775696</v>
      </c>
      <c r="G194" s="66">
        <v>142582094289.27002</v>
      </c>
    </row>
    <row r="195" spans="1:7" ht="14.4" x14ac:dyDescent="0.3">
      <c r="A195"/>
      <c r="B195" t="s">
        <v>128</v>
      </c>
      <c r="C195" s="66">
        <v>21944120349.268696</v>
      </c>
      <c r="D195" s="66">
        <v>27381622929.519001</v>
      </c>
      <c r="E195" s="66">
        <v>33845930161.833511</v>
      </c>
      <c r="F195" s="66">
        <v>79377403856.501328</v>
      </c>
      <c r="G195" s="66">
        <v>162549077297.12256</v>
      </c>
    </row>
    <row r="196" spans="1:7" ht="14.4" x14ac:dyDescent="0.3">
      <c r="A196"/>
      <c r="B196" t="s">
        <v>130</v>
      </c>
      <c r="C196" s="66">
        <v>15418338157.200689</v>
      </c>
      <c r="D196" s="66">
        <v>16542525994.920004</v>
      </c>
      <c r="E196" s="66">
        <v>29810361217.444798</v>
      </c>
      <c r="F196" s="66">
        <v>141813759527.87799</v>
      </c>
      <c r="G196" s="66">
        <v>203584984897.44348</v>
      </c>
    </row>
    <row r="197" spans="1:7" ht="14.4" x14ac:dyDescent="0.3">
      <c r="A197"/>
      <c r="B197" t="s">
        <v>132</v>
      </c>
      <c r="C197" s="66">
        <v>7677518565.2632999</v>
      </c>
      <c r="D197" s="66">
        <v>3216734109.2527003</v>
      </c>
      <c r="E197" s="66">
        <v>12496339164.9445</v>
      </c>
      <c r="F197" s="66">
        <v>152451153473.19669</v>
      </c>
      <c r="G197" s="66">
        <v>175841745312.6572</v>
      </c>
    </row>
    <row r="198" spans="1:7" ht="14.4" x14ac:dyDescent="0.3">
      <c r="A198"/>
      <c r="B198" t="s">
        <v>134</v>
      </c>
      <c r="C198" s="66">
        <v>5582019811.3454981</v>
      </c>
      <c r="D198" s="66">
        <v>1780912093.8477004</v>
      </c>
      <c r="E198" s="66">
        <v>13022885960.894402</v>
      </c>
      <c r="F198" s="66">
        <v>683674499812.48132</v>
      </c>
      <c r="G198" s="66">
        <v>704060317678.56897</v>
      </c>
    </row>
    <row r="199" spans="1:7" ht="14.4" x14ac:dyDescent="0.3">
      <c r="A199" t="s">
        <v>171</v>
      </c>
      <c r="B199"/>
      <c r="C199" s="66">
        <v>92686</v>
      </c>
      <c r="D199" s="66">
        <v>16304</v>
      </c>
      <c r="E199" s="66">
        <v>13309</v>
      </c>
      <c r="F199" s="66">
        <v>14880</v>
      </c>
      <c r="G199" s="66">
        <v>137179</v>
      </c>
    </row>
    <row r="200" spans="1:7" ht="14.4" x14ac:dyDescent="0.3">
      <c r="A200" t="s">
        <v>172</v>
      </c>
      <c r="B200"/>
      <c r="C200" s="66">
        <v>15071440136.358694</v>
      </c>
      <c r="D200" s="66">
        <v>11953951637.893902</v>
      </c>
      <c r="E200" s="66">
        <v>14554837395.7684</v>
      </c>
      <c r="F200" s="66">
        <v>74776182107.589371</v>
      </c>
      <c r="G200" s="66">
        <v>116356411277.61037</v>
      </c>
    </row>
    <row r="201" spans="1:7" ht="14.4" x14ac:dyDescent="0.3">
      <c r="A201" t="s">
        <v>176</v>
      </c>
      <c r="B201"/>
      <c r="C201" s="66">
        <v>161549047217.51593</v>
      </c>
      <c r="D201" s="66">
        <v>124282261307.29361</v>
      </c>
      <c r="E201" s="66">
        <v>157086686778.7912</v>
      </c>
      <c r="F201" s="66">
        <v>1253047796992.844</v>
      </c>
      <c r="G201" s="66">
        <v>1695965792296.4448</v>
      </c>
    </row>
  </sheetData>
  <mergeCells count="4">
    <mergeCell ref="AM51:AQ51"/>
    <mergeCell ref="AT67:BE67"/>
    <mergeCell ref="AT68:AT69"/>
    <mergeCell ref="AU68:BE68"/>
  </mergeCells>
  <conditionalFormatting sqref="AN53:AQ54">
    <cfRule type="colorScale" priority="10">
      <colorScale>
        <cfvo type="min"/>
        <cfvo type="percentile" val="50"/>
        <cfvo type="max"/>
        <color rgb="FFF8696B"/>
        <color rgb="FFFFEB84"/>
        <color rgb="FF63BE7B"/>
      </colorScale>
    </cfRule>
  </conditionalFormatting>
  <conditionalFormatting sqref="AN55:AQ63">
    <cfRule type="colorScale" priority="9">
      <colorScale>
        <cfvo type="min"/>
        <cfvo type="percentile" val="50"/>
        <cfvo type="max"/>
        <color rgb="FFF8696B"/>
        <color rgb="FFFFEB84"/>
        <color rgb="FF63BE7B"/>
      </colorScale>
    </cfRule>
  </conditionalFormatting>
  <conditionalFormatting sqref="AG70:AH70 AG71:AG73">
    <cfRule type="colorScale" priority="8">
      <colorScale>
        <cfvo type="min"/>
        <cfvo type="percentile" val="50"/>
        <cfvo type="max"/>
        <color rgb="FFF8696B"/>
        <color rgb="FFFFEB84"/>
        <color rgb="FF63BE7B"/>
      </colorScale>
    </cfRule>
  </conditionalFormatting>
  <conditionalFormatting sqref="AI70:AQ70">
    <cfRule type="colorScale" priority="7">
      <colorScale>
        <cfvo type="min"/>
        <cfvo type="percentile" val="50"/>
        <cfvo type="max"/>
        <color rgb="FFF8696B"/>
        <color rgb="FFFFEB84"/>
        <color rgb="FF63BE7B"/>
      </colorScale>
    </cfRule>
  </conditionalFormatting>
  <conditionalFormatting sqref="AH71">
    <cfRule type="colorScale" priority="6">
      <colorScale>
        <cfvo type="min"/>
        <cfvo type="percentile" val="50"/>
        <cfvo type="max"/>
        <color rgb="FFF8696B"/>
        <color rgb="FFFFEB84"/>
        <color rgb="FF63BE7B"/>
      </colorScale>
    </cfRule>
  </conditionalFormatting>
  <conditionalFormatting sqref="AI71:AQ71">
    <cfRule type="colorScale" priority="5">
      <colorScale>
        <cfvo type="min"/>
        <cfvo type="percentile" val="50"/>
        <cfvo type="max"/>
        <color rgb="FFF8696B"/>
        <color rgb="FFFFEB84"/>
        <color rgb="FF63BE7B"/>
      </colorScale>
    </cfRule>
  </conditionalFormatting>
  <conditionalFormatting sqref="AH72">
    <cfRule type="colorScale" priority="4">
      <colorScale>
        <cfvo type="min"/>
        <cfvo type="percentile" val="50"/>
        <cfvo type="max"/>
        <color rgb="FFF8696B"/>
        <color rgb="FFFFEB84"/>
        <color rgb="FF63BE7B"/>
      </colorScale>
    </cfRule>
  </conditionalFormatting>
  <conditionalFormatting sqref="AI72:AQ72">
    <cfRule type="colorScale" priority="3">
      <colorScale>
        <cfvo type="min"/>
        <cfvo type="percentile" val="50"/>
        <cfvo type="max"/>
        <color rgb="FFF8696B"/>
        <color rgb="FFFFEB84"/>
        <color rgb="FF63BE7B"/>
      </colorScale>
    </cfRule>
  </conditionalFormatting>
  <conditionalFormatting sqref="AH73">
    <cfRule type="colorScale" priority="2">
      <colorScale>
        <cfvo type="min"/>
        <cfvo type="percentile" val="50"/>
        <cfvo type="max"/>
        <color rgb="FFF8696B"/>
        <color rgb="FFFFEB84"/>
        <color rgb="FF63BE7B"/>
      </colorScale>
    </cfRule>
  </conditionalFormatting>
  <conditionalFormatting sqref="AI73:AQ73">
    <cfRule type="colorScale" priority="1">
      <colorScale>
        <cfvo type="min"/>
        <cfvo type="percentile" val="50"/>
        <cfvo type="max"/>
        <color rgb="FFF8696B"/>
        <color rgb="FFFFEB84"/>
        <color rgb="FF63BE7B"/>
      </colorScale>
    </cfRule>
  </conditionalFormatting>
  <conditionalFormatting sqref="AU70:BE73">
    <cfRule type="colorScale" priority="1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6"/>
  <sheetViews>
    <sheetView topLeftCell="B7" zoomScale="70" zoomScaleNormal="70" workbookViewId="0">
      <selection activeCell="D55" sqref="D55"/>
    </sheetView>
  </sheetViews>
  <sheetFormatPr defaultRowHeight="14.4" x14ac:dyDescent="0.3"/>
  <cols>
    <col min="1" max="1" width="32.33203125" customWidth="1"/>
    <col min="2" max="2" width="35.44140625" bestFit="1" customWidth="1"/>
    <col min="3" max="4" width="19.44140625" bestFit="1" customWidth="1"/>
    <col min="5" max="6" width="20.44140625" bestFit="1" customWidth="1"/>
    <col min="7" max="8" width="19.44140625" bestFit="1" customWidth="1"/>
    <col min="9" max="9" width="20.44140625" bestFit="1" customWidth="1"/>
    <col min="10" max="10" width="20.5546875" bestFit="1" customWidth="1"/>
    <col min="11" max="11" width="18" bestFit="1" customWidth="1"/>
    <col min="12" max="13" width="18" customWidth="1"/>
    <col min="15" max="15" width="42.33203125" customWidth="1"/>
    <col min="16" max="22" width="19" customWidth="1"/>
    <col min="23" max="24" width="17" customWidth="1"/>
    <col min="25" max="25" width="34" bestFit="1" customWidth="1"/>
    <col min="26" max="27" width="15.33203125" bestFit="1" customWidth="1"/>
    <col min="28" max="28" width="12.33203125" bestFit="1" customWidth="1"/>
    <col min="29" max="31" width="15.33203125" bestFit="1" customWidth="1"/>
    <col min="32" max="32" width="15.5546875" bestFit="1" customWidth="1"/>
    <col min="33" max="33" width="15.33203125" bestFit="1" customWidth="1"/>
    <col min="34" max="34" width="40.44140625" customWidth="1"/>
    <col min="35" max="41" width="19.109375" customWidth="1"/>
  </cols>
  <sheetData>
    <row r="1" spans="1:23" ht="15" x14ac:dyDescent="0.25">
      <c r="A1" t="s">
        <v>177</v>
      </c>
      <c r="B1" t="s">
        <v>165</v>
      </c>
      <c r="C1" t="s">
        <v>178</v>
      </c>
    </row>
    <row r="2" spans="1:23" ht="15" x14ac:dyDescent="0.25">
      <c r="A2" t="s">
        <v>70</v>
      </c>
      <c r="B2" s="64">
        <v>1</v>
      </c>
    </row>
    <row r="3" spans="1:23" x14ac:dyDescent="0.3">
      <c r="A3" t="s">
        <v>72</v>
      </c>
      <c r="B3" s="64">
        <v>0</v>
      </c>
      <c r="O3" s="470" t="s">
        <v>179</v>
      </c>
      <c r="P3" s="470"/>
      <c r="Q3" s="470"/>
      <c r="R3" s="470"/>
      <c r="S3" s="470"/>
      <c r="T3" s="470"/>
      <c r="U3" s="470"/>
      <c r="V3" s="470"/>
      <c r="W3" s="470"/>
    </row>
    <row r="4" spans="1:23" ht="15" x14ac:dyDescent="0.25">
      <c r="A4" t="s">
        <v>79</v>
      </c>
      <c r="B4" s="64">
        <v>0</v>
      </c>
      <c r="O4" s="52" t="s">
        <v>180</v>
      </c>
      <c r="P4" s="69" t="str">
        <f t="shared" ref="P4:V4" si="0">MID(C9,3,99)</f>
        <v>indep 1-4</v>
      </c>
      <c r="Q4" s="69" t="str">
        <f t="shared" si="0"/>
        <v>indep 5-49</v>
      </c>
      <c r="R4" s="69" t="str">
        <f t="shared" si="0"/>
        <v>indep 50-249</v>
      </c>
      <c r="S4" s="69" t="str">
        <f t="shared" si="0"/>
        <v>indep 250+</v>
      </c>
      <c r="T4" s="69" t="str">
        <f t="shared" si="0"/>
        <v>group simple</v>
      </c>
      <c r="U4" s="69" t="str">
        <f t="shared" si="0"/>
        <v>group medium</v>
      </c>
      <c r="V4" s="69" t="str">
        <f t="shared" si="0"/>
        <v>group complex</v>
      </c>
      <c r="W4" s="69" t="str">
        <f>MID(J9,7,99)</f>
        <v>Total</v>
      </c>
    </row>
    <row r="5" spans="1:23" ht="15" x14ac:dyDescent="0.25">
      <c r="A5" t="s">
        <v>71</v>
      </c>
      <c r="B5" t="s">
        <v>69</v>
      </c>
      <c r="O5" s="70" t="str">
        <f t="shared" ref="O5:O18" si="1">MID(B10,3,99)</f>
        <v>Agriculture, forrestry and fishing</v>
      </c>
      <c r="P5" s="71">
        <f t="shared" ref="P5:W18" si="2">C24/C10</f>
        <v>48391.067049580328</v>
      </c>
      <c r="Q5" s="71">
        <f t="shared" si="2"/>
        <v>138881.04815758948</v>
      </c>
      <c r="R5" s="71">
        <f t="shared" si="2"/>
        <v>475450.93054338236</v>
      </c>
      <c r="S5" s="71">
        <f t="shared" si="2"/>
        <v>1894.5862499999996</v>
      </c>
      <c r="T5" s="71">
        <f t="shared" si="2"/>
        <v>210522.71367827459</v>
      </c>
      <c r="U5" s="71">
        <f t="shared" si="2"/>
        <v>269115.52154169959</v>
      </c>
      <c r="V5" s="71">
        <f t="shared" si="2"/>
        <v>767485.29375069262</v>
      </c>
      <c r="W5" s="72">
        <f t="shared" si="2"/>
        <v>97874.997564053599</v>
      </c>
    </row>
    <row r="6" spans="1:23" ht="15" x14ac:dyDescent="0.25">
      <c r="A6" t="s">
        <v>88</v>
      </c>
      <c r="B6" t="s">
        <v>181</v>
      </c>
      <c r="O6" s="73" t="str">
        <f t="shared" si="1"/>
        <v>Mining and quarrying</v>
      </c>
      <c r="P6" s="74">
        <f t="shared" si="2"/>
        <v>59154.186523407079</v>
      </c>
      <c r="Q6" s="74">
        <f t="shared" si="2"/>
        <v>366064.72878262907</v>
      </c>
      <c r="R6" s="74">
        <f t="shared" si="2"/>
        <v>2178358.3010416664</v>
      </c>
      <c r="S6" s="74">
        <f t="shared" si="2"/>
        <v>814194.51249999995</v>
      </c>
      <c r="T6" s="74">
        <f t="shared" si="2"/>
        <v>343226.11057270895</v>
      </c>
      <c r="U6" s="74">
        <f t="shared" si="2"/>
        <v>661829.83177261148</v>
      </c>
      <c r="V6" s="74">
        <f t="shared" si="2"/>
        <v>9230099.6192559134</v>
      </c>
      <c r="W6" s="75">
        <f t="shared" si="2"/>
        <v>1183107.3503798654</v>
      </c>
    </row>
    <row r="7" spans="1:23" ht="15" x14ac:dyDescent="0.25">
      <c r="O7" s="70" t="str">
        <f t="shared" si="1"/>
        <v>Manufacturing</v>
      </c>
      <c r="P7" s="71">
        <f t="shared" si="2"/>
        <v>33780.43017775668</v>
      </c>
      <c r="Q7" s="71">
        <f t="shared" si="2"/>
        <v>112864.41986874322</v>
      </c>
      <c r="R7" s="71">
        <f t="shared" si="2"/>
        <v>424237.41446078889</v>
      </c>
      <c r="S7" s="71">
        <f t="shared" si="2"/>
        <v>2323816.1516053756</v>
      </c>
      <c r="T7" s="71">
        <f t="shared" si="2"/>
        <v>279430.86135804345</v>
      </c>
      <c r="U7" s="71">
        <f t="shared" si="2"/>
        <v>432428.45102033007</v>
      </c>
      <c r="V7" s="71">
        <f t="shared" si="2"/>
        <v>3066776.4033297906</v>
      </c>
      <c r="W7" s="72">
        <f t="shared" si="2"/>
        <v>274832.77713470889</v>
      </c>
    </row>
    <row r="8" spans="1:23" ht="15" x14ac:dyDescent="0.25">
      <c r="C8" t="s">
        <v>182</v>
      </c>
      <c r="O8" s="73" t="str">
        <f t="shared" si="1"/>
        <v>Electricity and gas</v>
      </c>
      <c r="P8" s="74">
        <f t="shared" si="2"/>
        <v>29382.175697745897</v>
      </c>
      <c r="Q8" s="74">
        <f t="shared" si="2"/>
        <v>143193.52688297874</v>
      </c>
      <c r="R8" s="74">
        <f t="shared" si="2"/>
        <v>242839.93571428568</v>
      </c>
      <c r="S8" s="74">
        <f t="shared" si="2"/>
        <v>0</v>
      </c>
      <c r="T8" s="74">
        <f t="shared" si="2"/>
        <v>832507.20366379316</v>
      </c>
      <c r="U8" s="74">
        <f t="shared" si="2"/>
        <v>2020601.1676250005</v>
      </c>
      <c r="V8" s="74">
        <f t="shared" si="2"/>
        <v>6797260.0156899458</v>
      </c>
      <c r="W8" s="75">
        <f t="shared" si="2"/>
        <v>2385302.4755892348</v>
      </c>
    </row>
    <row r="9" spans="1:23" ht="15" x14ac:dyDescent="0.25">
      <c r="A9" t="s">
        <v>101</v>
      </c>
      <c r="B9" t="s">
        <v>183</v>
      </c>
      <c r="C9" t="s">
        <v>184</v>
      </c>
      <c r="D9" t="s">
        <v>185</v>
      </c>
      <c r="E9" t="s">
        <v>186</v>
      </c>
      <c r="F9" t="s">
        <v>187</v>
      </c>
      <c r="G9" t="s">
        <v>143</v>
      </c>
      <c r="H9" t="s">
        <v>153</v>
      </c>
      <c r="I9" t="s">
        <v>161</v>
      </c>
      <c r="J9" t="s">
        <v>136</v>
      </c>
      <c r="O9" s="70" t="str">
        <f t="shared" si="1"/>
        <v>Water and waste</v>
      </c>
      <c r="P9" s="71">
        <f t="shared" si="2"/>
        <v>35060.573220718616</v>
      </c>
      <c r="Q9" s="71">
        <f t="shared" si="2"/>
        <v>108670.55114838966</v>
      </c>
      <c r="R9" s="71">
        <f t="shared" si="2"/>
        <v>430221.72685617977</v>
      </c>
      <c r="S9" s="71">
        <f t="shared" si="2"/>
        <v>661529.70000000007</v>
      </c>
      <c r="T9" s="71">
        <f t="shared" si="2"/>
        <v>247988.02279836652</v>
      </c>
      <c r="U9" s="71">
        <f t="shared" si="2"/>
        <v>273251.72441836738</v>
      </c>
      <c r="V9" s="71">
        <f t="shared" si="2"/>
        <v>3404885.2804275439</v>
      </c>
      <c r="W9" s="72">
        <f t="shared" si="2"/>
        <v>343804.76488169463</v>
      </c>
    </row>
    <row r="10" spans="1:23" ht="15" x14ac:dyDescent="0.25">
      <c r="A10" t="s">
        <v>167</v>
      </c>
      <c r="B10" t="s">
        <v>188</v>
      </c>
      <c r="C10" s="76">
        <v>13106</v>
      </c>
      <c r="D10" s="76">
        <v>2207</v>
      </c>
      <c r="E10" s="76">
        <v>136</v>
      </c>
      <c r="F10" s="76">
        <v>6</v>
      </c>
      <c r="G10" s="76">
        <v>1588</v>
      </c>
      <c r="H10" s="76">
        <v>506</v>
      </c>
      <c r="I10" s="76">
        <v>361</v>
      </c>
      <c r="J10" s="76">
        <v>17910</v>
      </c>
      <c r="O10" s="73" t="str">
        <f t="shared" si="1"/>
        <v>Construction</v>
      </c>
      <c r="P10" s="74">
        <f t="shared" si="2"/>
        <v>37520.634309685782</v>
      </c>
      <c r="Q10" s="74">
        <f t="shared" si="2"/>
        <v>103243.47089381462</v>
      </c>
      <c r="R10" s="74">
        <f t="shared" si="2"/>
        <v>420628.83151185629</v>
      </c>
      <c r="S10" s="74">
        <f t="shared" si="2"/>
        <v>930324.62156363635</v>
      </c>
      <c r="T10" s="74">
        <f t="shared" si="2"/>
        <v>326755.99184436561</v>
      </c>
      <c r="U10" s="74">
        <f t="shared" si="2"/>
        <v>322752.61164715624</v>
      </c>
      <c r="V10" s="74">
        <f t="shared" si="2"/>
        <v>1792316.8811090086</v>
      </c>
      <c r="W10" s="75">
        <f t="shared" si="2"/>
        <v>144300.16110544064</v>
      </c>
    </row>
    <row r="11" spans="1:23" ht="15" x14ac:dyDescent="0.25">
      <c r="B11" t="s">
        <v>189</v>
      </c>
      <c r="C11" s="76">
        <v>2260</v>
      </c>
      <c r="D11" s="76">
        <v>213</v>
      </c>
      <c r="E11" s="76">
        <v>24</v>
      </c>
      <c r="F11" s="76">
        <v>2</v>
      </c>
      <c r="G11" s="76">
        <v>491</v>
      </c>
      <c r="H11" s="76">
        <v>314</v>
      </c>
      <c r="I11" s="76">
        <v>406</v>
      </c>
      <c r="J11" s="76">
        <v>3710</v>
      </c>
      <c r="O11" s="70" t="str">
        <f t="shared" si="1"/>
        <v>Distribution</v>
      </c>
      <c r="P11" s="71">
        <f t="shared" si="2"/>
        <v>33371.951236381028</v>
      </c>
      <c r="Q11" s="71">
        <f t="shared" si="2"/>
        <v>112030.89642111935</v>
      </c>
      <c r="R11" s="71">
        <f t="shared" si="2"/>
        <v>449330.91273582052</v>
      </c>
      <c r="S11" s="71">
        <f t="shared" si="2"/>
        <v>1245043.1602076334</v>
      </c>
      <c r="T11" s="71">
        <f t="shared" si="2"/>
        <v>233777.41444235519</v>
      </c>
      <c r="U11" s="71">
        <f t="shared" si="2"/>
        <v>454010.03562042682</v>
      </c>
      <c r="V11" s="71">
        <f t="shared" si="2"/>
        <v>2588981.2399606421</v>
      </c>
      <c r="W11" s="72">
        <f t="shared" si="2"/>
        <v>185689.93855132558</v>
      </c>
    </row>
    <row r="12" spans="1:23" ht="15" x14ac:dyDescent="0.25">
      <c r="B12" t="s">
        <v>190</v>
      </c>
      <c r="C12" s="76">
        <v>51076</v>
      </c>
      <c r="D12" s="76">
        <v>33084</v>
      </c>
      <c r="E12" s="76">
        <v>2155</v>
      </c>
      <c r="F12" s="76">
        <v>93</v>
      </c>
      <c r="G12" s="76">
        <v>17709</v>
      </c>
      <c r="H12" s="76">
        <v>6916</v>
      </c>
      <c r="I12" s="76">
        <v>5726</v>
      </c>
      <c r="J12" s="76">
        <v>116759</v>
      </c>
      <c r="O12" s="73" t="str">
        <f t="shared" si="1"/>
        <v>Transport</v>
      </c>
      <c r="P12" s="74">
        <f t="shared" si="2"/>
        <v>21726.532598323454</v>
      </c>
      <c r="Q12" s="74">
        <f t="shared" si="2"/>
        <v>107801.11138334154</v>
      </c>
      <c r="R12" s="74">
        <f t="shared" si="2"/>
        <v>273159.40304661926</v>
      </c>
      <c r="S12" s="74">
        <f t="shared" si="2"/>
        <v>388080.06316111115</v>
      </c>
      <c r="T12" s="74">
        <f t="shared" si="2"/>
        <v>279232.67392191716</v>
      </c>
      <c r="U12" s="74">
        <f t="shared" si="2"/>
        <v>691784.23970103881</v>
      </c>
      <c r="V12" s="74">
        <f t="shared" si="2"/>
        <v>4157168.5863420395</v>
      </c>
      <c r="W12" s="75">
        <f t="shared" si="2"/>
        <v>248049.44669467292</v>
      </c>
    </row>
    <row r="13" spans="1:23" ht="15" x14ac:dyDescent="0.25">
      <c r="B13" t="s">
        <v>191</v>
      </c>
      <c r="C13" s="76">
        <v>488</v>
      </c>
      <c r="D13" s="76">
        <v>94</v>
      </c>
      <c r="E13" s="76">
        <v>7</v>
      </c>
      <c r="F13" s="76">
        <v>1</v>
      </c>
      <c r="G13" s="76">
        <v>116</v>
      </c>
      <c r="H13" s="76">
        <v>180</v>
      </c>
      <c r="I13" s="76">
        <v>368</v>
      </c>
      <c r="J13" s="76">
        <v>1254</v>
      </c>
      <c r="O13" s="70" t="str">
        <f t="shared" si="1"/>
        <v>Accommodation and food services</v>
      </c>
      <c r="P13" s="71">
        <f t="shared" si="2"/>
        <v>25118.913331397762</v>
      </c>
      <c r="Q13" s="71">
        <f t="shared" si="2"/>
        <v>50720.797401119744</v>
      </c>
      <c r="R13" s="71">
        <f t="shared" si="2"/>
        <v>280778.60216193902</v>
      </c>
      <c r="S13" s="71">
        <f t="shared" si="2"/>
        <v>495413.04390694451</v>
      </c>
      <c r="T13" s="71">
        <f t="shared" si="2"/>
        <v>188426.74309087309</v>
      </c>
      <c r="U13" s="71">
        <f t="shared" si="2"/>
        <v>290534.37236478186</v>
      </c>
      <c r="V13" s="71">
        <f t="shared" si="2"/>
        <v>1900209.5551368971</v>
      </c>
      <c r="W13" s="72">
        <f t="shared" si="2"/>
        <v>107204.15235216857</v>
      </c>
    </row>
    <row r="14" spans="1:23" ht="15" x14ac:dyDescent="0.25">
      <c r="B14" t="s">
        <v>192</v>
      </c>
      <c r="C14" s="76">
        <v>2143</v>
      </c>
      <c r="D14" s="76">
        <v>1273</v>
      </c>
      <c r="E14" s="76">
        <v>89</v>
      </c>
      <c r="F14" s="76">
        <v>3</v>
      </c>
      <c r="G14" s="76">
        <v>551</v>
      </c>
      <c r="H14" s="76">
        <v>245</v>
      </c>
      <c r="I14" s="76">
        <v>334</v>
      </c>
      <c r="J14" s="76">
        <v>4638</v>
      </c>
      <c r="O14" s="73" t="str">
        <f t="shared" si="1"/>
        <v>Information and communication</v>
      </c>
      <c r="P14" s="74">
        <f t="shared" si="2"/>
        <v>28827.453322326674</v>
      </c>
      <c r="Q14" s="74">
        <f t="shared" si="2"/>
        <v>118951.82740437708</v>
      </c>
      <c r="R14" s="74">
        <f t="shared" si="2"/>
        <v>609074.80268367345</v>
      </c>
      <c r="S14" s="74">
        <f t="shared" si="2"/>
        <v>795135.94775000005</v>
      </c>
      <c r="T14" s="74">
        <f t="shared" si="2"/>
        <v>226186.87059962994</v>
      </c>
      <c r="U14" s="74">
        <f t="shared" si="2"/>
        <v>585384.71489829046</v>
      </c>
      <c r="V14" s="74">
        <f t="shared" si="2"/>
        <v>4686205.7300022943</v>
      </c>
      <c r="W14" s="75">
        <f t="shared" si="2"/>
        <v>187462.5890989558</v>
      </c>
    </row>
    <row r="15" spans="1:23" ht="15" x14ac:dyDescent="0.25">
      <c r="B15" t="s">
        <v>193</v>
      </c>
      <c r="C15" s="76">
        <v>138812</v>
      </c>
      <c r="D15" s="76">
        <v>29925</v>
      </c>
      <c r="E15" s="76">
        <v>1670</v>
      </c>
      <c r="F15" s="76">
        <v>66</v>
      </c>
      <c r="G15" s="76">
        <v>14074</v>
      </c>
      <c r="H15" s="76">
        <v>8809</v>
      </c>
      <c r="I15" s="76">
        <v>6916</v>
      </c>
      <c r="J15" s="76">
        <v>200272</v>
      </c>
      <c r="O15" s="70" t="str">
        <f t="shared" si="1"/>
        <v>Real estate</v>
      </c>
      <c r="P15" s="71">
        <f t="shared" si="2"/>
        <v>45795.452691468054</v>
      </c>
      <c r="Q15" s="71">
        <f t="shared" si="2"/>
        <v>162066.66387500952</v>
      </c>
      <c r="R15" s="71">
        <f t="shared" si="2"/>
        <v>628320.60251834523</v>
      </c>
      <c r="S15" s="71">
        <f t="shared" si="2"/>
        <v>1760822.0455902778</v>
      </c>
      <c r="T15" s="71">
        <f t="shared" si="2"/>
        <v>230752.14338473807</v>
      </c>
      <c r="U15" s="71">
        <f t="shared" si="2"/>
        <v>287226.66400460445</v>
      </c>
      <c r="V15" s="71">
        <f t="shared" si="2"/>
        <v>1483628.4491549025</v>
      </c>
      <c r="W15" s="72">
        <f t="shared" si="2"/>
        <v>156343.60008282855</v>
      </c>
    </row>
    <row r="16" spans="1:23" ht="15" x14ac:dyDescent="0.25">
      <c r="B16" t="s">
        <v>194</v>
      </c>
      <c r="C16" s="76">
        <v>111231</v>
      </c>
      <c r="D16" s="76">
        <v>38912</v>
      </c>
      <c r="E16" s="76">
        <v>1957</v>
      </c>
      <c r="F16" s="76">
        <v>131</v>
      </c>
      <c r="G16" s="76">
        <v>18090</v>
      </c>
      <c r="H16" s="76">
        <v>6511</v>
      </c>
      <c r="I16" s="76">
        <v>6881</v>
      </c>
      <c r="J16" s="76">
        <v>183713</v>
      </c>
      <c r="O16" s="73" t="str">
        <f t="shared" si="1"/>
        <v>Professional business services</v>
      </c>
      <c r="P16" s="74">
        <f t="shared" si="2"/>
        <v>31828.339963398157</v>
      </c>
      <c r="Q16" s="74">
        <f t="shared" si="2"/>
        <v>111212.5581967763</v>
      </c>
      <c r="R16" s="74">
        <f t="shared" si="2"/>
        <v>418075.99020313926</v>
      </c>
      <c r="S16" s="74">
        <f t="shared" si="2"/>
        <v>836179.10043076961</v>
      </c>
      <c r="T16" s="74">
        <f t="shared" si="2"/>
        <v>168749.46107872674</v>
      </c>
      <c r="U16" s="74">
        <f t="shared" si="2"/>
        <v>357959.52616932767</v>
      </c>
      <c r="V16" s="74">
        <f t="shared" si="2"/>
        <v>2016092.7406772291</v>
      </c>
      <c r="W16" s="75">
        <f t="shared" si="2"/>
        <v>145716.97044703216</v>
      </c>
    </row>
    <row r="17" spans="1:23" ht="15" x14ac:dyDescent="0.25">
      <c r="B17" t="s">
        <v>195</v>
      </c>
      <c r="C17" s="76">
        <v>31195</v>
      </c>
      <c r="D17" s="76">
        <v>8140</v>
      </c>
      <c r="E17" s="76">
        <v>843</v>
      </c>
      <c r="F17" s="76">
        <v>36</v>
      </c>
      <c r="G17" s="76">
        <v>3860</v>
      </c>
      <c r="H17" s="76">
        <v>1829</v>
      </c>
      <c r="I17" s="76">
        <v>1853</v>
      </c>
      <c r="J17" s="76">
        <v>47756</v>
      </c>
      <c r="O17" s="70" t="str">
        <f t="shared" si="1"/>
        <v>Administrative and support services</v>
      </c>
      <c r="P17" s="71">
        <f t="shared" si="2"/>
        <v>17137.921241452044</v>
      </c>
      <c r="Q17" s="71">
        <f t="shared" si="2"/>
        <v>95283.831318389202</v>
      </c>
      <c r="R17" s="71">
        <f t="shared" si="2"/>
        <v>260009.81136848984</v>
      </c>
      <c r="S17" s="71">
        <f t="shared" si="2"/>
        <v>343499.07510961534</v>
      </c>
      <c r="T17" s="71">
        <f t="shared" si="2"/>
        <v>131670.36781279914</v>
      </c>
      <c r="U17" s="71">
        <f t="shared" si="2"/>
        <v>133577.11238663684</v>
      </c>
      <c r="V17" s="71">
        <f t="shared" si="2"/>
        <v>1233826.2043953775</v>
      </c>
      <c r="W17" s="72">
        <f t="shared" si="2"/>
        <v>78049.162611668406</v>
      </c>
    </row>
    <row r="18" spans="1:23" ht="15" x14ac:dyDescent="0.25">
      <c r="B18" t="s">
        <v>196</v>
      </c>
      <c r="C18" s="76">
        <v>33754</v>
      </c>
      <c r="D18" s="76">
        <v>8484</v>
      </c>
      <c r="E18" s="76">
        <v>557</v>
      </c>
      <c r="F18" s="76">
        <v>72</v>
      </c>
      <c r="G18" s="76">
        <v>4032</v>
      </c>
      <c r="H18" s="76">
        <v>2087</v>
      </c>
      <c r="I18" s="76">
        <v>1347</v>
      </c>
      <c r="J18" s="76">
        <v>50333</v>
      </c>
      <c r="O18" s="73" t="str">
        <f t="shared" si="1"/>
        <v>Arts, recreation and other services</v>
      </c>
      <c r="P18" s="74">
        <f t="shared" si="2"/>
        <v>34218.889426876922</v>
      </c>
      <c r="Q18" s="74">
        <f t="shared" si="2"/>
        <v>71193.07569042375</v>
      </c>
      <c r="R18" s="74">
        <f t="shared" si="2"/>
        <v>291629.42594320403</v>
      </c>
      <c r="S18" s="74">
        <f t="shared" si="2"/>
        <v>770212.74386447365</v>
      </c>
      <c r="T18" s="74">
        <f t="shared" si="2"/>
        <v>171346.14539893105</v>
      </c>
      <c r="U18" s="74">
        <f t="shared" si="2"/>
        <v>271261.16151100112</v>
      </c>
      <c r="V18" s="74">
        <f t="shared" si="2"/>
        <v>1827926.017938118</v>
      </c>
      <c r="W18" s="75">
        <f t="shared" si="2"/>
        <v>107496.9740123277</v>
      </c>
    </row>
    <row r="19" spans="1:23" ht="15" x14ac:dyDescent="0.25">
      <c r="B19" t="s">
        <v>197</v>
      </c>
      <c r="C19" s="76">
        <v>110406</v>
      </c>
      <c r="D19" s="76">
        <v>11926</v>
      </c>
      <c r="E19" s="76">
        <v>441</v>
      </c>
      <c r="F19" s="76">
        <v>38</v>
      </c>
      <c r="G19" s="76">
        <v>9461</v>
      </c>
      <c r="H19" s="76">
        <v>4679</v>
      </c>
      <c r="I19" s="76">
        <v>3533</v>
      </c>
      <c r="J19" s="76">
        <v>140484</v>
      </c>
      <c r="O19" s="52" t="s">
        <v>137</v>
      </c>
      <c r="P19" s="60">
        <f t="shared" ref="P19:W19" si="3">C53/C52</f>
        <v>30624.166234892178</v>
      </c>
      <c r="Q19" s="60">
        <f t="shared" si="3"/>
        <v>106194.01367059701</v>
      </c>
      <c r="R19" s="60">
        <f t="shared" si="3"/>
        <v>399740.37213821377</v>
      </c>
      <c r="S19" s="60">
        <f t="shared" si="3"/>
        <v>957488.91148603335</v>
      </c>
      <c r="T19" s="60">
        <f t="shared" si="3"/>
        <v>225688.9884435242</v>
      </c>
      <c r="U19" s="60">
        <f t="shared" si="3"/>
        <v>331241.16635570274</v>
      </c>
      <c r="V19" s="60">
        <f t="shared" si="3"/>
        <v>2353317.205008795</v>
      </c>
      <c r="W19" s="60">
        <f t="shared" si="3"/>
        <v>158730.09522383686</v>
      </c>
    </row>
    <row r="20" spans="1:23" ht="15" x14ac:dyDescent="0.25">
      <c r="B20" t="s">
        <v>198</v>
      </c>
      <c r="C20" s="76">
        <v>76735</v>
      </c>
      <c r="D20" s="76">
        <v>5266</v>
      </c>
      <c r="E20" s="76">
        <v>278</v>
      </c>
      <c r="F20" s="76">
        <v>72</v>
      </c>
      <c r="G20" s="76">
        <v>11925</v>
      </c>
      <c r="H20" s="76">
        <v>8448</v>
      </c>
      <c r="I20" s="76">
        <v>4681</v>
      </c>
      <c r="J20" s="76">
        <v>107405</v>
      </c>
    </row>
    <row r="21" spans="1:23" ht="15" x14ac:dyDescent="0.25">
      <c r="B21" t="s">
        <v>199</v>
      </c>
      <c r="C21" s="76">
        <v>127540</v>
      </c>
      <c r="D21" s="76">
        <v>19512</v>
      </c>
      <c r="E21" s="76">
        <v>860</v>
      </c>
      <c r="F21" s="76">
        <v>91</v>
      </c>
      <c r="G21" s="76">
        <v>16805</v>
      </c>
      <c r="H21" s="76">
        <v>7554</v>
      </c>
      <c r="I21" s="76">
        <v>6903</v>
      </c>
      <c r="J21" s="76">
        <v>179265</v>
      </c>
    </row>
    <row r="22" spans="1:23" x14ac:dyDescent="0.3">
      <c r="B22" t="s">
        <v>200</v>
      </c>
      <c r="C22" s="76">
        <v>195035</v>
      </c>
      <c r="D22" s="76">
        <v>16178</v>
      </c>
      <c r="E22" s="76">
        <v>1225</v>
      </c>
      <c r="F22" s="76">
        <v>208</v>
      </c>
      <c r="G22" s="76">
        <v>15376</v>
      </c>
      <c r="H22" s="76">
        <v>16119</v>
      </c>
      <c r="I22" s="76">
        <v>8309</v>
      </c>
      <c r="J22" s="76">
        <v>252450</v>
      </c>
      <c r="O22" s="470" t="s">
        <v>201</v>
      </c>
      <c r="P22" s="470"/>
      <c r="Q22" s="470"/>
      <c r="R22" s="470"/>
      <c r="S22" s="470"/>
      <c r="T22" s="470"/>
      <c r="U22" s="470"/>
      <c r="V22" s="470"/>
      <c r="W22" s="77"/>
    </row>
    <row r="23" spans="1:23" ht="15" x14ac:dyDescent="0.25">
      <c r="B23" t="s">
        <v>202</v>
      </c>
      <c r="C23" s="76">
        <v>67850</v>
      </c>
      <c r="D23" s="76">
        <v>11539</v>
      </c>
      <c r="E23" s="76">
        <v>618</v>
      </c>
      <c r="F23" s="76">
        <v>76</v>
      </c>
      <c r="G23" s="76">
        <v>6547</v>
      </c>
      <c r="H23" s="76">
        <v>3236</v>
      </c>
      <c r="I23" s="76">
        <v>2487</v>
      </c>
      <c r="J23" s="76">
        <v>92353</v>
      </c>
      <c r="O23" s="52" t="s">
        <v>180</v>
      </c>
      <c r="P23" s="69" t="str">
        <f>P4</f>
        <v>indep 1-4</v>
      </c>
      <c r="Q23" s="69" t="str">
        <f t="shared" ref="Q23:W23" si="4">Q4</f>
        <v>indep 5-49</v>
      </c>
      <c r="R23" s="69" t="str">
        <f t="shared" si="4"/>
        <v>indep 50-249</v>
      </c>
      <c r="S23" s="69" t="str">
        <f t="shared" si="4"/>
        <v>indep 250+</v>
      </c>
      <c r="T23" s="69" t="str">
        <f t="shared" si="4"/>
        <v>group simple</v>
      </c>
      <c r="U23" s="69" t="str">
        <f t="shared" si="4"/>
        <v>group medium</v>
      </c>
      <c r="V23" s="69" t="str">
        <f t="shared" si="4"/>
        <v>group complex</v>
      </c>
      <c r="W23" s="69" t="str">
        <f t="shared" si="4"/>
        <v>Total</v>
      </c>
    </row>
    <row r="24" spans="1:23" ht="15" x14ac:dyDescent="0.25">
      <c r="A24" t="s">
        <v>111</v>
      </c>
      <c r="B24" t="s">
        <v>188</v>
      </c>
      <c r="C24" s="76">
        <v>634213324.75179982</v>
      </c>
      <c r="D24" s="76">
        <v>306510473.28380001</v>
      </c>
      <c r="E24" s="76">
        <v>64661326.553900003</v>
      </c>
      <c r="F24" s="76">
        <v>11367.517499999998</v>
      </c>
      <c r="G24" s="76">
        <v>334310069.32110006</v>
      </c>
      <c r="H24" s="76">
        <v>136172453.90009999</v>
      </c>
      <c r="I24" s="76">
        <v>277062191.04400003</v>
      </c>
      <c r="J24" s="76">
        <v>1752941206.3722</v>
      </c>
      <c r="O24" s="70" t="str">
        <f>O5</f>
        <v>Agriculture, forrestry and fishing</v>
      </c>
      <c r="P24" s="71">
        <f t="shared" ref="P24:W37" si="5">C80/C66</f>
        <v>51029.577840683654</v>
      </c>
      <c r="Q24" s="71">
        <f t="shared" si="5"/>
        <v>140077.39909672792</v>
      </c>
      <c r="R24" s="71">
        <f t="shared" si="5"/>
        <v>510209.78931071429</v>
      </c>
      <c r="S24" s="71">
        <f t="shared" si="5"/>
        <v>113241.16666666667</v>
      </c>
      <c r="T24" s="71">
        <f t="shared" si="5"/>
        <v>169559.02617000003</v>
      </c>
      <c r="U24" s="71">
        <f t="shared" si="5"/>
        <v>250436.9668100877</v>
      </c>
      <c r="V24" s="71">
        <f t="shared" si="5"/>
        <v>1025356.5784102893</v>
      </c>
      <c r="W24" s="72">
        <f t="shared" si="5"/>
        <v>91380.084555955473</v>
      </c>
    </row>
    <row r="25" spans="1:23" ht="15" x14ac:dyDescent="0.25">
      <c r="B25" t="s">
        <v>189</v>
      </c>
      <c r="C25" s="76">
        <v>133688461.5429</v>
      </c>
      <c r="D25" s="76">
        <v>77971787.230699986</v>
      </c>
      <c r="E25" s="76">
        <v>52280599.224999994</v>
      </c>
      <c r="F25" s="76">
        <v>1628389.0249999999</v>
      </c>
      <c r="G25" s="76">
        <v>168524020.2912001</v>
      </c>
      <c r="H25" s="76">
        <v>207814567.17660001</v>
      </c>
      <c r="I25" s="76">
        <v>3747420445.4179006</v>
      </c>
      <c r="J25" s="76">
        <v>4389328269.9093008</v>
      </c>
      <c r="O25" s="73" t="str">
        <f t="shared" ref="O25:O38" si="6">O6</f>
        <v>Mining and quarrying</v>
      </c>
      <c r="P25" s="74">
        <f t="shared" si="5"/>
        <v>59396.876367327292</v>
      </c>
      <c r="Q25" s="74">
        <f t="shared" si="5"/>
        <v>327010.76768451609</v>
      </c>
      <c r="R25" s="74">
        <f t="shared" si="5"/>
        <v>1654239.2666666666</v>
      </c>
      <c r="S25" s="74">
        <f t="shared" si="5"/>
        <v>884163</v>
      </c>
      <c r="T25" s="74">
        <f t="shared" si="5"/>
        <v>524255.2648509728</v>
      </c>
      <c r="U25" s="74">
        <f t="shared" si="5"/>
        <v>675891.63718096877</v>
      </c>
      <c r="V25" s="74">
        <f t="shared" si="5"/>
        <v>4611966.3078497304</v>
      </c>
      <c r="W25" s="75">
        <f t="shared" si="5"/>
        <v>504134.87853702338</v>
      </c>
    </row>
    <row r="26" spans="1:23" ht="15" x14ac:dyDescent="0.25">
      <c r="B26" t="s">
        <v>190</v>
      </c>
      <c r="C26" s="76">
        <v>1725369251.7591002</v>
      </c>
      <c r="D26" s="76">
        <v>3734006466.937501</v>
      </c>
      <c r="E26" s="76">
        <v>914231628.16300011</v>
      </c>
      <c r="F26" s="76">
        <v>216114902.09929994</v>
      </c>
      <c r="G26" s="76">
        <v>4948441123.7895918</v>
      </c>
      <c r="H26" s="76">
        <v>2990675167.2566028</v>
      </c>
      <c r="I26" s="76">
        <v>17560361685.466381</v>
      </c>
      <c r="J26" s="76">
        <v>32089200225.471478</v>
      </c>
      <c r="O26" s="70" t="str">
        <f t="shared" si="6"/>
        <v>Manufacturing</v>
      </c>
      <c r="P26" s="71">
        <f t="shared" si="5"/>
        <v>35081.932353310338</v>
      </c>
      <c r="Q26" s="71">
        <f t="shared" si="5"/>
        <v>125150.59656969598</v>
      </c>
      <c r="R26" s="71">
        <f t="shared" si="5"/>
        <v>549004.13658259902</v>
      </c>
      <c r="S26" s="71">
        <f t="shared" si="5"/>
        <v>2138884.9415087719</v>
      </c>
      <c r="T26" s="71">
        <f t="shared" si="5"/>
        <v>303824.65450395481</v>
      </c>
      <c r="U26" s="71">
        <f t="shared" si="5"/>
        <v>564401.6751763447</v>
      </c>
      <c r="V26" s="71">
        <f t="shared" si="5"/>
        <v>3391419.6804150552</v>
      </c>
      <c r="W26" s="72">
        <f t="shared" si="5"/>
        <v>265269.31360039103</v>
      </c>
    </row>
    <row r="27" spans="1:23" ht="15" x14ac:dyDescent="0.25">
      <c r="B27" t="s">
        <v>191</v>
      </c>
      <c r="C27" s="76">
        <v>14338501.740499998</v>
      </c>
      <c r="D27" s="76">
        <v>13460191.527000003</v>
      </c>
      <c r="E27" s="76">
        <v>1699879.5499999998</v>
      </c>
      <c r="F27" s="76">
        <v>0</v>
      </c>
      <c r="G27" s="76">
        <v>96570835.625</v>
      </c>
      <c r="H27" s="76">
        <v>363708210.17250007</v>
      </c>
      <c r="I27" s="76">
        <v>2501391685.7739</v>
      </c>
      <c r="J27" s="76">
        <v>2991169304.3889003</v>
      </c>
      <c r="O27" s="73" t="str">
        <f t="shared" si="6"/>
        <v>Electricity and gas</v>
      </c>
      <c r="P27" s="74">
        <f t="shared" si="5"/>
        <v>69127.847440489131</v>
      </c>
      <c r="Q27" s="74">
        <f t="shared" si="5"/>
        <v>958523.92990617291</v>
      </c>
      <c r="R27" s="74">
        <f t="shared" si="5"/>
        <v>1204231.8333333333</v>
      </c>
      <c r="S27" s="74"/>
      <c r="T27" s="74">
        <f t="shared" si="5"/>
        <v>955033.55215452134</v>
      </c>
      <c r="U27" s="74">
        <f t="shared" si="5"/>
        <v>1108490.2876880381</v>
      </c>
      <c r="V27" s="74">
        <f t="shared" si="5"/>
        <v>3428569.147917056</v>
      </c>
      <c r="W27" s="75">
        <f t="shared" si="5"/>
        <v>1138213.0386114083</v>
      </c>
    </row>
    <row r="28" spans="1:23" ht="15" x14ac:dyDescent="0.25">
      <c r="B28" t="s">
        <v>192</v>
      </c>
      <c r="C28" s="76">
        <v>75134808.412</v>
      </c>
      <c r="D28" s="76">
        <v>138337611.61190003</v>
      </c>
      <c r="E28" s="76">
        <v>38289733.690200001</v>
      </c>
      <c r="F28" s="76">
        <v>1984589.1</v>
      </c>
      <c r="G28" s="76">
        <v>136641400.56189996</v>
      </c>
      <c r="H28" s="76">
        <v>66946672.482500002</v>
      </c>
      <c r="I28" s="76">
        <v>1137231683.6627996</v>
      </c>
      <c r="J28" s="76">
        <v>1594566499.5212996</v>
      </c>
      <c r="O28" s="70" t="str">
        <f t="shared" si="6"/>
        <v>Water and waste</v>
      </c>
      <c r="P28" s="71">
        <f t="shared" si="5"/>
        <v>39060.042283154122</v>
      </c>
      <c r="Q28" s="71">
        <f t="shared" si="5"/>
        <v>111131.36129743056</v>
      </c>
      <c r="R28" s="71">
        <f t="shared" si="5"/>
        <v>676198.54820714297</v>
      </c>
      <c r="S28" s="71">
        <f t="shared" si="5"/>
        <v>819916.5</v>
      </c>
      <c r="T28" s="71">
        <f t="shared" si="5"/>
        <v>297513.12605226482</v>
      </c>
      <c r="U28" s="71">
        <f t="shared" si="5"/>
        <v>695744.04839623289</v>
      </c>
      <c r="V28" s="71">
        <f t="shared" si="5"/>
        <v>4641106.199461177</v>
      </c>
      <c r="W28" s="72">
        <f t="shared" si="5"/>
        <v>396299.81782490149</v>
      </c>
    </row>
    <row r="29" spans="1:23" ht="15" x14ac:dyDescent="0.25">
      <c r="B29" t="s">
        <v>193</v>
      </c>
      <c r="C29" s="76">
        <v>5208314289.7961025</v>
      </c>
      <c r="D29" s="76">
        <v>3089560866.4974027</v>
      </c>
      <c r="E29" s="76">
        <v>702450148.62479997</v>
      </c>
      <c r="F29" s="76">
        <v>61401425.023199998</v>
      </c>
      <c r="G29" s="76">
        <v>4598763829.2176018</v>
      </c>
      <c r="H29" s="76">
        <v>2843127755.9997993</v>
      </c>
      <c r="I29" s="76">
        <v>12395663549.749903</v>
      </c>
      <c r="J29" s="76">
        <v>28899281864.908806</v>
      </c>
      <c r="O29" s="73" t="str">
        <f t="shared" si="6"/>
        <v>Construction</v>
      </c>
      <c r="P29" s="74">
        <f t="shared" si="5"/>
        <v>27826.724956516802</v>
      </c>
      <c r="Q29" s="74">
        <f t="shared" si="5"/>
        <v>96200.65264272847</v>
      </c>
      <c r="R29" s="74">
        <f t="shared" si="5"/>
        <v>500272.2717263418</v>
      </c>
      <c r="S29" s="74">
        <f t="shared" si="5"/>
        <v>1028296.7307055556</v>
      </c>
      <c r="T29" s="74">
        <f t="shared" si="5"/>
        <v>215109.25438049142</v>
      </c>
      <c r="U29" s="74">
        <f t="shared" si="5"/>
        <v>292928.40889942844</v>
      </c>
      <c r="V29" s="74">
        <f t="shared" si="5"/>
        <v>1775310.8851874173</v>
      </c>
      <c r="W29" s="75">
        <f t="shared" si="5"/>
        <v>96672.887756090495</v>
      </c>
    </row>
    <row r="30" spans="1:23" ht="15" x14ac:dyDescent="0.25">
      <c r="B30" t="s">
        <v>194</v>
      </c>
      <c r="C30" s="76">
        <v>3711995507.9738984</v>
      </c>
      <c r="D30" s="76">
        <v>4359346241.5385962</v>
      </c>
      <c r="E30" s="76">
        <v>879340596.22400069</v>
      </c>
      <c r="F30" s="76">
        <v>163100653.98719996</v>
      </c>
      <c r="G30" s="76">
        <v>4229033427.2622056</v>
      </c>
      <c r="H30" s="76">
        <v>2956059341.9245992</v>
      </c>
      <c r="I30" s="76">
        <v>17814779912.169178</v>
      </c>
      <c r="J30" s="76">
        <v>34113655681.079678</v>
      </c>
      <c r="O30" s="70" t="str">
        <f t="shared" si="6"/>
        <v>Distribution</v>
      </c>
      <c r="P30" s="71">
        <f t="shared" si="5"/>
        <v>30176.422403190027</v>
      </c>
      <c r="Q30" s="71">
        <f t="shared" si="5"/>
        <v>112041.21134802079</v>
      </c>
      <c r="R30" s="71">
        <f t="shared" si="5"/>
        <v>492903.26147873921</v>
      </c>
      <c r="S30" s="71">
        <f t="shared" si="5"/>
        <v>2123779.8318252251</v>
      </c>
      <c r="T30" s="71">
        <f t="shared" si="5"/>
        <v>221908.88544329422</v>
      </c>
      <c r="U30" s="71">
        <f t="shared" si="5"/>
        <v>403428.74689653405</v>
      </c>
      <c r="V30" s="71">
        <f t="shared" si="5"/>
        <v>2682556.6252640686</v>
      </c>
      <c r="W30" s="72">
        <f t="shared" si="5"/>
        <v>152085.31448845376</v>
      </c>
    </row>
    <row r="31" spans="1:23" ht="15" x14ac:dyDescent="0.25">
      <c r="B31" t="s">
        <v>195</v>
      </c>
      <c r="C31" s="76">
        <v>677759184.40470016</v>
      </c>
      <c r="D31" s="76">
        <v>877501046.66040015</v>
      </c>
      <c r="E31" s="76">
        <v>230273376.76830006</v>
      </c>
      <c r="F31" s="76">
        <v>13970882.273800001</v>
      </c>
      <c r="G31" s="76">
        <v>1077838121.3386002</v>
      </c>
      <c r="H31" s="76">
        <v>1265273374.4131999</v>
      </c>
      <c r="I31" s="76">
        <v>7703233390.4917994</v>
      </c>
      <c r="J31" s="76">
        <v>11845849376.3508</v>
      </c>
      <c r="O31" s="73" t="str">
        <f t="shared" si="6"/>
        <v>Transport</v>
      </c>
      <c r="P31" s="74">
        <f t="shared" si="5"/>
        <v>24302.637066586231</v>
      </c>
      <c r="Q31" s="74">
        <f t="shared" si="5"/>
        <v>105539.38973723528</v>
      </c>
      <c r="R31" s="74">
        <f t="shared" si="5"/>
        <v>306973.94090511807</v>
      </c>
      <c r="S31" s="74">
        <f t="shared" si="5"/>
        <v>557553.15281250002</v>
      </c>
      <c r="T31" s="74">
        <f t="shared" si="5"/>
        <v>765627.73555196053</v>
      </c>
      <c r="U31" s="74">
        <f t="shared" si="5"/>
        <v>404714.45477682637</v>
      </c>
      <c r="V31" s="74">
        <f t="shared" si="5"/>
        <v>4643712.3119275896</v>
      </c>
      <c r="W31" s="75">
        <f t="shared" si="5"/>
        <v>281741.8136874371</v>
      </c>
    </row>
    <row r="32" spans="1:23" ht="15" x14ac:dyDescent="0.25">
      <c r="B32" t="s">
        <v>196</v>
      </c>
      <c r="C32" s="76">
        <v>847863800.58800006</v>
      </c>
      <c r="D32" s="76">
        <v>430315245.15109992</v>
      </c>
      <c r="E32" s="76">
        <v>156393681.40420005</v>
      </c>
      <c r="F32" s="76">
        <v>35669739.161300004</v>
      </c>
      <c r="G32" s="76">
        <v>759736628.14240026</v>
      </c>
      <c r="H32" s="76">
        <v>606345235.12529969</v>
      </c>
      <c r="I32" s="76">
        <v>2559582270.7694006</v>
      </c>
      <c r="J32" s="76">
        <v>5395906600.3417006</v>
      </c>
      <c r="O32" s="70" t="str">
        <f t="shared" si="6"/>
        <v>Accommodation and food services</v>
      </c>
      <c r="P32" s="71">
        <f t="shared" si="5"/>
        <v>20404.270098403103</v>
      </c>
      <c r="Q32" s="71">
        <f t="shared" si="5"/>
        <v>44359.865302222934</v>
      </c>
      <c r="R32" s="71">
        <f t="shared" si="5"/>
        <v>319463.03402913531</v>
      </c>
      <c r="S32" s="71">
        <f t="shared" si="5"/>
        <v>913706.89405656571</v>
      </c>
      <c r="T32" s="71">
        <f t="shared" si="5"/>
        <v>135937.46106827771</v>
      </c>
      <c r="U32" s="71">
        <f t="shared" si="5"/>
        <v>217581.94115811426</v>
      </c>
      <c r="V32" s="71">
        <f t="shared" si="5"/>
        <v>2433860.7799815745</v>
      </c>
      <c r="W32" s="72">
        <f t="shared" si="5"/>
        <v>89695.758037666601</v>
      </c>
    </row>
    <row r="33" spans="1:23" ht="15" x14ac:dyDescent="0.25">
      <c r="B33" t="s">
        <v>197</v>
      </c>
      <c r="C33" s="76">
        <v>3182723811.5047989</v>
      </c>
      <c r="D33" s="76">
        <v>1418619493.6246011</v>
      </c>
      <c r="E33" s="76">
        <v>268601987.9835</v>
      </c>
      <c r="F33" s="76">
        <v>30215166.014500003</v>
      </c>
      <c r="G33" s="76">
        <v>2139953982.743099</v>
      </c>
      <c r="H33" s="76">
        <v>2739015081.0091009</v>
      </c>
      <c r="I33" s="76">
        <v>16556364844.098104</v>
      </c>
      <c r="J33" s="76">
        <v>26335494366.977707</v>
      </c>
      <c r="O33" s="73" t="str">
        <f t="shared" si="6"/>
        <v>Information and communication</v>
      </c>
      <c r="P33" s="74">
        <f t="shared" si="5"/>
        <v>30521.188617268184</v>
      </c>
      <c r="Q33" s="74">
        <f t="shared" si="5"/>
        <v>129874.34232911476</v>
      </c>
      <c r="R33" s="74">
        <f t="shared" si="5"/>
        <v>801208.36105723388</v>
      </c>
      <c r="S33" s="74">
        <f t="shared" si="5"/>
        <v>2937985.9275589287</v>
      </c>
      <c r="T33" s="74">
        <f t="shared" si="5"/>
        <v>217115.5364333966</v>
      </c>
      <c r="U33" s="74">
        <f t="shared" si="5"/>
        <v>786445.47399289883</v>
      </c>
      <c r="V33" s="74">
        <f t="shared" si="5"/>
        <v>5664208.1586144548</v>
      </c>
      <c r="W33" s="75">
        <f t="shared" si="5"/>
        <v>169160.09646061499</v>
      </c>
    </row>
    <row r="34" spans="1:23" ht="15" x14ac:dyDescent="0.25">
      <c r="B34" t="s">
        <v>198</v>
      </c>
      <c r="C34" s="76">
        <v>3514114062.2798009</v>
      </c>
      <c r="D34" s="76">
        <v>853443051.96580017</v>
      </c>
      <c r="E34" s="76">
        <v>174673127.50009999</v>
      </c>
      <c r="F34" s="76">
        <v>126779187.2825</v>
      </c>
      <c r="G34" s="76">
        <v>2751719309.8630013</v>
      </c>
      <c r="H34" s="76">
        <v>2426490857.5108986</v>
      </c>
      <c r="I34" s="76">
        <v>6944864770.4940987</v>
      </c>
      <c r="J34" s="76">
        <v>16792084366.8962</v>
      </c>
      <c r="O34" s="70" t="str">
        <f t="shared" si="6"/>
        <v>Real estate</v>
      </c>
      <c r="P34" s="71">
        <f t="shared" si="5"/>
        <v>34318.073524647574</v>
      </c>
      <c r="Q34" s="71">
        <f t="shared" si="5"/>
        <v>142427.95430872083</v>
      </c>
      <c r="R34" s="71">
        <f t="shared" si="5"/>
        <v>793104.88124060142</v>
      </c>
      <c r="S34" s="71">
        <f t="shared" si="5"/>
        <v>2156648.1399944443</v>
      </c>
      <c r="T34" s="71">
        <f t="shared" si="5"/>
        <v>143534.63174973868</v>
      </c>
      <c r="U34" s="71">
        <f t="shared" si="5"/>
        <v>174343.99703565988</v>
      </c>
      <c r="V34" s="71">
        <f t="shared" si="5"/>
        <v>1043791.318392447</v>
      </c>
      <c r="W34" s="72">
        <f t="shared" si="5"/>
        <v>99409.244112420754</v>
      </c>
    </row>
    <row r="35" spans="1:23" ht="15" x14ac:dyDescent="0.25">
      <c r="B35" t="s">
        <v>199</v>
      </c>
      <c r="C35" s="76">
        <v>4059386478.9318008</v>
      </c>
      <c r="D35" s="76">
        <v>2169979435.5354991</v>
      </c>
      <c r="E35" s="76">
        <v>359545351.57469976</v>
      </c>
      <c r="F35" s="76">
        <v>76092298.139200032</v>
      </c>
      <c r="G35" s="76">
        <v>2835834693.4280028</v>
      </c>
      <c r="H35" s="76">
        <v>2704026260.6831012</v>
      </c>
      <c r="I35" s="76">
        <v>13917088188.894913</v>
      </c>
      <c r="J35" s="76">
        <v>26121952707.187218</v>
      </c>
      <c r="O35" s="73" t="str">
        <f t="shared" si="6"/>
        <v>Professional business services</v>
      </c>
      <c r="P35" s="74">
        <f t="shared" si="5"/>
        <v>31030.249458648101</v>
      </c>
      <c r="Q35" s="74">
        <f t="shared" si="5"/>
        <v>123299.03216503085</v>
      </c>
      <c r="R35" s="74">
        <f t="shared" si="5"/>
        <v>494953.25811411411</v>
      </c>
      <c r="S35" s="74">
        <f t="shared" si="5"/>
        <v>1931155.4383207315</v>
      </c>
      <c r="T35" s="74">
        <f t="shared" si="5"/>
        <v>159136.80051101447</v>
      </c>
      <c r="U35" s="74">
        <f t="shared" si="5"/>
        <v>279292.39302885788</v>
      </c>
      <c r="V35" s="74">
        <f t="shared" si="5"/>
        <v>2287848.2287751324</v>
      </c>
      <c r="W35" s="75">
        <f t="shared" si="5"/>
        <v>118451.53869383747</v>
      </c>
    </row>
    <row r="36" spans="1:23" ht="15" x14ac:dyDescent="0.25">
      <c r="B36" t="s">
        <v>200</v>
      </c>
      <c r="C36" s="76">
        <v>3342494469.3265991</v>
      </c>
      <c r="D36" s="76">
        <v>1541501823.0689006</v>
      </c>
      <c r="E36" s="76">
        <v>318512018.92640007</v>
      </c>
      <c r="F36" s="76">
        <v>71447807.622799993</v>
      </c>
      <c r="G36" s="76">
        <v>2024563575.4895997</v>
      </c>
      <c r="H36" s="76">
        <v>2153129474.5601993</v>
      </c>
      <c r="I36" s="76">
        <v>10251861932.321192</v>
      </c>
      <c r="J36" s="76">
        <v>19703511101.315689</v>
      </c>
      <c r="O36" s="70" t="str">
        <f t="shared" si="6"/>
        <v>Administrative and support services</v>
      </c>
      <c r="P36" s="71">
        <f t="shared" si="5"/>
        <v>27553.292979345661</v>
      </c>
      <c r="Q36" s="71">
        <f t="shared" si="5"/>
        <v>120744.7688977595</v>
      </c>
      <c r="R36" s="71">
        <f t="shared" si="5"/>
        <v>296940.75542997033</v>
      </c>
      <c r="S36" s="71">
        <f t="shared" si="5"/>
        <v>1068390.1863989073</v>
      </c>
      <c r="T36" s="71">
        <f t="shared" si="5"/>
        <v>248760.71366543468</v>
      </c>
      <c r="U36" s="71">
        <f t="shared" si="5"/>
        <v>199948.72191597725</v>
      </c>
      <c r="V36" s="71">
        <f t="shared" si="5"/>
        <v>2351431.3508954672</v>
      </c>
      <c r="W36" s="72">
        <f t="shared" si="5"/>
        <v>145771.02380159765</v>
      </c>
    </row>
    <row r="37" spans="1:23" ht="15" x14ac:dyDescent="0.25">
      <c r="B37" t="s">
        <v>202</v>
      </c>
      <c r="C37" s="76">
        <v>2321751647.6135993</v>
      </c>
      <c r="D37" s="76">
        <v>821496900.39179969</v>
      </c>
      <c r="E37" s="76">
        <v>180226985.23290008</v>
      </c>
      <c r="F37" s="76">
        <v>58536168.533699997</v>
      </c>
      <c r="G37" s="76">
        <v>1121803213.9268017</v>
      </c>
      <c r="H37" s="76">
        <v>877801118.64959967</v>
      </c>
      <c r="I37" s="76">
        <v>4546052006.6120996</v>
      </c>
      <c r="J37" s="76">
        <v>9927668040.9605007</v>
      </c>
      <c r="O37" s="73" t="str">
        <f t="shared" si="6"/>
        <v>Arts, recreation and other services</v>
      </c>
      <c r="P37" s="74">
        <f t="shared" si="5"/>
        <v>21930.532260353884</v>
      </c>
      <c r="Q37" s="74">
        <f t="shared" si="5"/>
        <v>65973.763527828967</v>
      </c>
      <c r="R37" s="74">
        <f t="shared" si="5"/>
        <v>427316.92430355877</v>
      </c>
      <c r="S37" s="74">
        <f t="shared" si="5"/>
        <v>3869545.1097298511</v>
      </c>
      <c r="T37" s="74">
        <f t="shared" si="5"/>
        <v>149777.91498571215</v>
      </c>
      <c r="U37" s="74">
        <f t="shared" si="5"/>
        <v>410383.83140387014</v>
      </c>
      <c r="V37" s="74">
        <f t="shared" si="5"/>
        <v>2526312.4115600353</v>
      </c>
      <c r="W37" s="75">
        <f t="shared" si="5"/>
        <v>89906.726396737868</v>
      </c>
    </row>
    <row r="38" spans="1:23" ht="15" x14ac:dyDescent="0.25">
      <c r="A38" t="s">
        <v>175</v>
      </c>
      <c r="B38" t="s">
        <v>188</v>
      </c>
      <c r="C38" s="76">
        <v>460617426.0498001</v>
      </c>
      <c r="D38" s="76">
        <v>347786815.99469995</v>
      </c>
      <c r="E38" s="76">
        <v>261564730.03310001</v>
      </c>
      <c r="F38" s="76">
        <v>170915648.25099999</v>
      </c>
      <c r="G38" s="76">
        <v>866870640.56549954</v>
      </c>
      <c r="H38" s="76">
        <v>1033088086.6114002</v>
      </c>
      <c r="I38" s="76">
        <v>4050046391.4122992</v>
      </c>
      <c r="J38" s="76">
        <v>7190889738.917799</v>
      </c>
      <c r="O38" s="52" t="str">
        <f t="shared" si="6"/>
        <v>tot</v>
      </c>
      <c r="P38" s="60">
        <f t="shared" ref="P38:W38" si="7">C109/C108</f>
        <v>29422.116828300004</v>
      </c>
      <c r="Q38" s="60">
        <f t="shared" si="7"/>
        <v>109785.31131125802</v>
      </c>
      <c r="R38" s="60">
        <f t="shared" si="7"/>
        <v>483762.75377916655</v>
      </c>
      <c r="S38" s="60">
        <f t="shared" si="7"/>
        <v>1760161.1333743811</v>
      </c>
      <c r="T38" s="60">
        <f t="shared" si="7"/>
        <v>229660.1756909806</v>
      </c>
      <c r="U38" s="60">
        <f t="shared" si="7"/>
        <v>352293.86746495741</v>
      </c>
      <c r="V38" s="60">
        <f t="shared" si="7"/>
        <v>2691194.1416267417</v>
      </c>
      <c r="W38" s="60">
        <f t="shared" si="7"/>
        <v>143642.41489674104</v>
      </c>
    </row>
    <row r="39" spans="1:23" ht="15" x14ac:dyDescent="0.25">
      <c r="B39" t="s">
        <v>189</v>
      </c>
      <c r="C39" s="76">
        <v>82091420.174300015</v>
      </c>
      <c r="D39" s="76">
        <v>76565162.83950001</v>
      </c>
      <c r="E39" s="76">
        <v>54151653.950000003</v>
      </c>
      <c r="F39" s="76">
        <v>63582876.049999997</v>
      </c>
      <c r="G39" s="76">
        <v>589802040.597</v>
      </c>
      <c r="H39" s="76">
        <v>2189375368.4442</v>
      </c>
      <c r="I39" s="76">
        <v>42316790504.174995</v>
      </c>
      <c r="J39" s="76">
        <v>45372359026.229996</v>
      </c>
    </row>
    <row r="40" spans="1:23" ht="15" x14ac:dyDescent="0.25">
      <c r="B40" t="s">
        <v>190</v>
      </c>
      <c r="C40" s="76">
        <v>2061287177.3679006</v>
      </c>
      <c r="D40" s="76">
        <v>5930446978.0424967</v>
      </c>
      <c r="E40" s="76">
        <v>5497607926.1599016</v>
      </c>
      <c r="F40" s="76">
        <v>2524749315.0085001</v>
      </c>
      <c r="G40" s="76">
        <v>32793350210.152447</v>
      </c>
      <c r="H40" s="76">
        <v>39371219400.903099</v>
      </c>
      <c r="I40" s="76">
        <v>406020590947.21588</v>
      </c>
      <c r="J40" s="76">
        <v>494199251954.85022</v>
      </c>
    </row>
    <row r="41" spans="1:23" ht="15" x14ac:dyDescent="0.25">
      <c r="B41" t="s">
        <v>191</v>
      </c>
      <c r="C41" s="76">
        <v>19262538.188199997</v>
      </c>
      <c r="D41" s="76">
        <v>325808046.70000005</v>
      </c>
      <c r="E41" s="76">
        <v>868856.1</v>
      </c>
      <c r="F41" s="76">
        <v>0</v>
      </c>
      <c r="G41" s="76">
        <v>192874968.94999999</v>
      </c>
      <c r="H41" s="76">
        <v>1163896757.0330002</v>
      </c>
      <c r="I41" s="76">
        <v>57796000813.166901</v>
      </c>
      <c r="J41" s="76">
        <v>59498711980.1381</v>
      </c>
      <c r="O41" s="471" t="s">
        <v>203</v>
      </c>
      <c r="P41" s="471"/>
      <c r="Q41" s="471"/>
      <c r="R41" s="471"/>
      <c r="S41" s="471"/>
      <c r="T41" s="471"/>
      <c r="U41" s="471"/>
      <c r="V41" s="471"/>
      <c r="W41" s="471"/>
    </row>
    <row r="42" spans="1:23" ht="15" x14ac:dyDescent="0.25">
      <c r="B42" t="s">
        <v>192</v>
      </c>
      <c r="C42" s="76">
        <v>101086749.64690003</v>
      </c>
      <c r="D42" s="76">
        <v>222595731.36439991</v>
      </c>
      <c r="E42" s="76">
        <v>125077911.05000001</v>
      </c>
      <c r="F42" s="76">
        <v>13270903.550000001</v>
      </c>
      <c r="G42" s="76">
        <v>780596325.24989998</v>
      </c>
      <c r="H42" s="76">
        <v>977696102.57839978</v>
      </c>
      <c r="I42" s="76">
        <v>13283677703.985098</v>
      </c>
      <c r="J42" s="76">
        <v>15504001427.424698</v>
      </c>
      <c r="O42" s="52" t="s">
        <v>180</v>
      </c>
      <c r="P42" s="69" t="s">
        <v>204</v>
      </c>
      <c r="Q42" s="69" t="s">
        <v>205</v>
      </c>
      <c r="R42" s="69" t="s">
        <v>206</v>
      </c>
      <c r="S42" s="69" t="s">
        <v>207</v>
      </c>
      <c r="T42" s="69" t="s">
        <v>208</v>
      </c>
      <c r="U42" s="69" t="s">
        <v>209</v>
      </c>
      <c r="V42" s="69" t="s">
        <v>210</v>
      </c>
      <c r="W42" s="69" t="s">
        <v>211</v>
      </c>
    </row>
    <row r="43" spans="1:23" ht="15" x14ac:dyDescent="0.25">
      <c r="B43" t="s">
        <v>193</v>
      </c>
      <c r="C43" s="76">
        <v>6340792529.6908026</v>
      </c>
      <c r="D43" s="76">
        <v>5814238045.7949934</v>
      </c>
      <c r="E43" s="76">
        <v>3858183253.4459996</v>
      </c>
      <c r="F43" s="76">
        <v>1098569871.8429999</v>
      </c>
      <c r="G43" s="76">
        <v>13764150951.422388</v>
      </c>
      <c r="H43" s="76">
        <v>16109049611.747602</v>
      </c>
      <c r="I43" s="76">
        <v>119820534309.60219</v>
      </c>
      <c r="J43" s="76">
        <v>166805518573.54697</v>
      </c>
      <c r="O43" s="70" t="s">
        <v>212</v>
      </c>
      <c r="P43" s="78">
        <f t="shared" ref="P43:W57" si="8">(P24-P5)/P5</f>
        <v>5.4524749131900141E-2</v>
      </c>
      <c r="Q43" s="78">
        <f t="shared" si="8"/>
        <v>8.6142130622526257E-3</v>
      </c>
      <c r="R43" s="78">
        <f t="shared" si="8"/>
        <v>7.3107142155777877E-2</v>
      </c>
      <c r="S43" s="79">
        <f t="shared" si="8"/>
        <v>58.770921839355005</v>
      </c>
      <c r="T43" s="78">
        <f t="shared" si="8"/>
        <v>-0.19458084494804759</v>
      </c>
      <c r="U43" s="78">
        <f t="shared" si="8"/>
        <v>-6.9407199646482065E-2</v>
      </c>
      <c r="V43" s="78">
        <f t="shared" si="8"/>
        <v>0.33599508258898664</v>
      </c>
      <c r="W43" s="78">
        <f t="shared" si="8"/>
        <v>-6.635926610212764E-2</v>
      </c>
    </row>
    <row r="44" spans="1:23" ht="15" x14ac:dyDescent="0.25">
      <c r="B44" t="s">
        <v>194</v>
      </c>
      <c r="C44" s="76">
        <v>8267320510.5701008</v>
      </c>
      <c r="D44" s="76">
        <v>13429348079.983091</v>
      </c>
      <c r="E44" s="76">
        <v>10599314885.671997</v>
      </c>
      <c r="F44" s="76">
        <v>4213554679.4233994</v>
      </c>
      <c r="G44" s="76">
        <v>34354456709.918274</v>
      </c>
      <c r="H44" s="76">
        <v>55580824339.385414</v>
      </c>
      <c r="I44" s="76">
        <v>481851133263.87683</v>
      </c>
      <c r="J44" s="76">
        <v>608295952468.8291</v>
      </c>
      <c r="O44" s="73" t="s">
        <v>213</v>
      </c>
      <c r="P44" s="78">
        <f t="shared" si="8"/>
        <v>4.1026655623804557E-3</v>
      </c>
      <c r="Q44" s="78">
        <f t="shared" si="8"/>
        <v>-0.10668594384383698</v>
      </c>
      <c r="R44" s="78">
        <f t="shared" si="8"/>
        <v>-0.2406027668287499</v>
      </c>
      <c r="S44" s="78">
        <f t="shared" si="8"/>
        <v>8.5935837721578909E-2</v>
      </c>
      <c r="T44" s="78">
        <f t="shared" si="8"/>
        <v>0.52743409869429114</v>
      </c>
      <c r="U44" s="78">
        <f t="shared" si="8"/>
        <v>2.1246859439223019E-2</v>
      </c>
      <c r="V44" s="78">
        <f t="shared" si="8"/>
        <v>-0.50033407025984789</v>
      </c>
      <c r="W44" s="78">
        <f t="shared" si="8"/>
        <v>-0.57388915014756803</v>
      </c>
    </row>
    <row r="45" spans="1:23" ht="15" x14ac:dyDescent="0.25">
      <c r="B45" t="s">
        <v>195</v>
      </c>
      <c r="C45" s="76">
        <v>1549653302.0942996</v>
      </c>
      <c r="D45" s="76">
        <v>2080046443.3048997</v>
      </c>
      <c r="E45" s="76">
        <v>1348149758.573</v>
      </c>
      <c r="F45" s="76">
        <v>852150645.80599999</v>
      </c>
      <c r="G45" s="76">
        <v>7139521575.1245947</v>
      </c>
      <c r="H45" s="76">
        <v>34493472570.171089</v>
      </c>
      <c r="I45" s="76">
        <v>90568634860.048492</v>
      </c>
      <c r="J45" s="76">
        <v>138031629155.12238</v>
      </c>
      <c r="O45" s="70" t="s">
        <v>214</v>
      </c>
      <c r="P45" s="78">
        <f t="shared" si="8"/>
        <v>3.8528288973970946E-2</v>
      </c>
      <c r="Q45" s="78">
        <f t="shared" si="8"/>
        <v>0.10885783770687948</v>
      </c>
      <c r="R45" s="78">
        <f t="shared" si="8"/>
        <v>0.29409646077630897</v>
      </c>
      <c r="S45" s="78">
        <f t="shared" si="8"/>
        <v>-7.9580826550691888E-2</v>
      </c>
      <c r="T45" s="78">
        <f t="shared" si="8"/>
        <v>8.729813531460591E-2</v>
      </c>
      <c r="U45" s="78">
        <f t="shared" si="8"/>
        <v>0.3051908907580414</v>
      </c>
      <c r="V45" s="78">
        <f t="shared" si="8"/>
        <v>0.10585815018427142</v>
      </c>
      <c r="W45" s="78">
        <f t="shared" si="8"/>
        <v>-3.4797390740735172E-2</v>
      </c>
    </row>
    <row r="46" spans="1:23" ht="15" x14ac:dyDescent="0.25">
      <c r="B46" t="s">
        <v>196</v>
      </c>
      <c r="C46" s="76">
        <v>1390329558.2402999</v>
      </c>
      <c r="D46" s="76">
        <v>972156480.00929976</v>
      </c>
      <c r="E46" s="76">
        <v>574060780.00510001</v>
      </c>
      <c r="F46" s="76">
        <v>578762864.50000012</v>
      </c>
      <c r="G46" s="76">
        <v>3303349309.9635</v>
      </c>
      <c r="H46" s="76">
        <v>3658528240.6185007</v>
      </c>
      <c r="I46" s="76">
        <v>29880832173.467022</v>
      </c>
      <c r="J46" s="76">
        <v>40358019406.803726</v>
      </c>
      <c r="O46" s="73" t="s">
        <v>215</v>
      </c>
      <c r="P46" s="78">
        <f t="shared" si="8"/>
        <v>1.3527137047850539</v>
      </c>
      <c r="Q46" s="78">
        <f t="shared" si="8"/>
        <v>5.693905449298013</v>
      </c>
      <c r="R46" s="78">
        <f t="shared" si="8"/>
        <v>3.9589530230735077</v>
      </c>
      <c r="S46" s="80" t="s">
        <v>216</v>
      </c>
      <c r="T46" s="78">
        <f t="shared" si="8"/>
        <v>0.14717752345144905</v>
      </c>
      <c r="U46" s="78">
        <f t="shared" si="8"/>
        <v>-0.45140569774541439</v>
      </c>
      <c r="V46" s="78">
        <f t="shared" si="8"/>
        <v>-0.49559541050320638</v>
      </c>
      <c r="W46" s="78">
        <f t="shared" si="8"/>
        <v>-0.52282234632308477</v>
      </c>
    </row>
    <row r="47" spans="1:23" ht="15" x14ac:dyDescent="0.25">
      <c r="B47" t="s">
        <v>197</v>
      </c>
      <c r="C47" s="76">
        <v>4180000218.8813004</v>
      </c>
      <c r="D47" s="76">
        <v>3150126790.0921006</v>
      </c>
      <c r="E47" s="76">
        <v>1164613403.6740997</v>
      </c>
      <c r="F47" s="76">
        <v>323781263.99740005</v>
      </c>
      <c r="G47" s="76">
        <v>8825211735.0996017</v>
      </c>
      <c r="H47" s="76">
        <v>22844012701.191624</v>
      </c>
      <c r="I47" s="76">
        <v>95138925048.687271</v>
      </c>
      <c r="J47" s="76">
        <v>135626671161.6234</v>
      </c>
      <c r="O47" s="70" t="s">
        <v>217</v>
      </c>
      <c r="P47" s="78">
        <f t="shared" si="8"/>
        <v>0.11407312245745227</v>
      </c>
      <c r="Q47" s="78">
        <f t="shared" si="8"/>
        <v>2.2644682694952619E-2</v>
      </c>
      <c r="R47" s="78">
        <f t="shared" si="8"/>
        <v>0.57174430298633339</v>
      </c>
      <c r="S47" s="78">
        <f t="shared" si="8"/>
        <v>0.23942507796702084</v>
      </c>
      <c r="T47" s="78">
        <f t="shared" si="8"/>
        <v>0.19970764190561754</v>
      </c>
      <c r="U47" s="78">
        <f t="shared" si="8"/>
        <v>1.5461652616361916</v>
      </c>
      <c r="V47" s="78">
        <f t="shared" si="8"/>
        <v>0.36307270795285168</v>
      </c>
      <c r="W47" s="78">
        <f t="shared" si="8"/>
        <v>0.15268855555643837</v>
      </c>
    </row>
    <row r="48" spans="1:23" ht="15" x14ac:dyDescent="0.25">
      <c r="B48" t="s">
        <v>198</v>
      </c>
      <c r="C48" s="76">
        <v>2314901885.7157989</v>
      </c>
      <c r="D48" s="76">
        <v>897691133.8420006</v>
      </c>
      <c r="E48" s="76">
        <v>1117144608.2340999</v>
      </c>
      <c r="F48" s="76">
        <v>1245383868.4426</v>
      </c>
      <c r="G48" s="76">
        <v>3611092215.2219987</v>
      </c>
      <c r="H48" s="76">
        <v>5629054436.2140999</v>
      </c>
      <c r="I48" s="76">
        <v>21966803844.135403</v>
      </c>
      <c r="J48" s="76">
        <v>36782071991.806</v>
      </c>
      <c r="O48" s="73" t="s">
        <v>218</v>
      </c>
      <c r="P48" s="78">
        <f t="shared" si="8"/>
        <v>-0.25836208612993894</v>
      </c>
      <c r="Q48" s="78">
        <f t="shared" si="8"/>
        <v>-6.8215628456831462E-2</v>
      </c>
      <c r="R48" s="78">
        <f t="shared" si="8"/>
        <v>0.18934374975729784</v>
      </c>
      <c r="S48" s="78">
        <f t="shared" si="8"/>
        <v>0.105309595028511</v>
      </c>
      <c r="T48" s="78">
        <f t="shared" si="8"/>
        <v>-0.34168229581250253</v>
      </c>
      <c r="U48" s="78">
        <f t="shared" si="8"/>
        <v>-9.2405767363185898E-2</v>
      </c>
      <c r="V48" s="78">
        <f t="shared" si="8"/>
        <v>-9.4882752602702247E-3</v>
      </c>
      <c r="W48" s="78">
        <f t="shared" si="8"/>
        <v>-0.33005696587233002</v>
      </c>
    </row>
    <row r="49" spans="1:24" ht="15" x14ac:dyDescent="0.25">
      <c r="B49" t="s">
        <v>199</v>
      </c>
      <c r="C49" s="76">
        <v>3338779512.0878997</v>
      </c>
      <c r="D49" s="76">
        <v>3367022715.106698</v>
      </c>
      <c r="E49" s="76">
        <v>1807045420.6279998</v>
      </c>
      <c r="F49" s="76">
        <v>742994532.77199996</v>
      </c>
      <c r="G49" s="76">
        <v>8475652279.8231955</v>
      </c>
      <c r="H49" s="76">
        <v>12809052466.902792</v>
      </c>
      <c r="I49" s="76">
        <v>78644553211.453354</v>
      </c>
      <c r="J49" s="76">
        <v>109185100138.77394</v>
      </c>
      <c r="O49" s="70" t="s">
        <v>219</v>
      </c>
      <c r="P49" s="78">
        <f t="shared" si="8"/>
        <v>-9.5754929358381022E-2</v>
      </c>
      <c r="Q49" s="78">
        <f t="shared" si="8"/>
        <v>9.2072162510116416E-5</v>
      </c>
      <c r="R49" s="78">
        <f t="shared" si="8"/>
        <v>9.6971624938114606E-2</v>
      </c>
      <c r="S49" s="78">
        <f t="shared" si="8"/>
        <v>0.70578812020544457</v>
      </c>
      <c r="T49" s="78">
        <f t="shared" si="8"/>
        <v>-5.0768501428471037E-2</v>
      </c>
      <c r="U49" s="78">
        <f t="shared" si="8"/>
        <v>-0.11141006752146122</v>
      </c>
      <c r="V49" s="78">
        <f t="shared" si="8"/>
        <v>3.6143709293486065E-2</v>
      </c>
      <c r="W49" s="78">
        <f t="shared" si="8"/>
        <v>-0.18097170113276409</v>
      </c>
    </row>
    <row r="50" spans="1:24" ht="15" x14ac:dyDescent="0.25">
      <c r="B50" t="s">
        <v>200</v>
      </c>
      <c r="C50" s="76">
        <v>5253380880.9565001</v>
      </c>
      <c r="D50" s="76">
        <v>3729091632.1460991</v>
      </c>
      <c r="E50" s="76">
        <v>1778041401.6241999</v>
      </c>
      <c r="F50" s="76">
        <v>1403478863.5158002</v>
      </c>
      <c r="G50" s="76">
        <v>8327195649.5994024</v>
      </c>
      <c r="H50" s="76">
        <v>13491304849.307501</v>
      </c>
      <c r="I50" s="76">
        <v>107399850485.37541</v>
      </c>
      <c r="J50" s="76">
        <v>141382343762.5249</v>
      </c>
      <c r="O50" s="73" t="s">
        <v>220</v>
      </c>
      <c r="P50" s="78">
        <f t="shared" si="8"/>
        <v>0.1185695166315477</v>
      </c>
      <c r="Q50" s="78">
        <f t="shared" si="8"/>
        <v>-2.0980503977028258E-2</v>
      </c>
      <c r="R50" s="78">
        <f t="shared" si="8"/>
        <v>0.12379049551784159</v>
      </c>
      <c r="S50" s="78">
        <f t="shared" si="8"/>
        <v>0.4366962019922993</v>
      </c>
      <c r="T50" s="78">
        <f t="shared" si="8"/>
        <v>1.7418988071791905</v>
      </c>
      <c r="U50" s="78">
        <f t="shared" si="8"/>
        <v>-0.41497011416199997</v>
      </c>
      <c r="V50" s="78">
        <f t="shared" si="8"/>
        <v>0.11703728522919198</v>
      </c>
      <c r="W50" s="78">
        <f t="shared" si="8"/>
        <v>0.13582923663698601</v>
      </c>
    </row>
    <row r="51" spans="1:24" ht="15" x14ac:dyDescent="0.25">
      <c r="B51" t="s">
        <v>202</v>
      </c>
      <c r="C51" s="76">
        <v>1938229676.7762995</v>
      </c>
      <c r="D51" s="76">
        <v>1736650004.9685998</v>
      </c>
      <c r="E51" s="76">
        <v>979271460.82069993</v>
      </c>
      <c r="F51" s="76">
        <v>469160020.43150002</v>
      </c>
      <c r="G51" s="76">
        <v>3921697799.0772004</v>
      </c>
      <c r="H51" s="76">
        <v>4745403458.2817993</v>
      </c>
      <c r="I51" s="76">
        <v>220517908587.78812</v>
      </c>
      <c r="J51" s="76">
        <v>234308321008.14423</v>
      </c>
      <c r="O51" s="70" t="s">
        <v>221</v>
      </c>
      <c r="P51" s="78">
        <f t="shared" si="8"/>
        <v>-0.18769296150648043</v>
      </c>
      <c r="Q51" s="78">
        <f t="shared" si="8"/>
        <v>-0.12541072744957243</v>
      </c>
      <c r="R51" s="78">
        <f t="shared" si="8"/>
        <v>0.13777556968135712</v>
      </c>
      <c r="S51" s="78">
        <f t="shared" si="8"/>
        <v>0.84433354206998046</v>
      </c>
      <c r="T51" s="78">
        <f t="shared" si="8"/>
        <v>-0.27856598889087214</v>
      </c>
      <c r="U51" s="78">
        <f t="shared" si="8"/>
        <v>-0.25109741960263415</v>
      </c>
      <c r="V51" s="78">
        <f t="shared" si="8"/>
        <v>0.2808380914631447</v>
      </c>
      <c r="W51" s="78">
        <f t="shared" si="8"/>
        <v>-0.16331824775766537</v>
      </c>
    </row>
    <row r="52" spans="1:24" ht="15" x14ac:dyDescent="0.25">
      <c r="A52" t="s">
        <v>171</v>
      </c>
      <c r="C52" s="76">
        <v>961631</v>
      </c>
      <c r="D52" s="76">
        <v>186753</v>
      </c>
      <c r="E52" s="76">
        <v>10860</v>
      </c>
      <c r="F52" s="76">
        <v>895</v>
      </c>
      <c r="G52" s="76">
        <v>120625</v>
      </c>
      <c r="H52" s="76">
        <v>67433</v>
      </c>
      <c r="I52" s="76">
        <v>50105</v>
      </c>
      <c r="J52" s="76">
        <v>1398302</v>
      </c>
      <c r="O52" s="73" t="s">
        <v>222</v>
      </c>
      <c r="P52" s="78">
        <f t="shared" si="8"/>
        <v>5.875424637769594E-2</v>
      </c>
      <c r="Q52" s="78">
        <f t="shared" si="8"/>
        <v>9.1823010735316929E-2</v>
      </c>
      <c r="R52" s="78">
        <f t="shared" si="8"/>
        <v>0.31545149713465676</v>
      </c>
      <c r="S52" s="78">
        <f t="shared" si="8"/>
        <v>2.6949479342149743</v>
      </c>
      <c r="T52" s="78">
        <f t="shared" si="8"/>
        <v>-4.0105485089319687E-2</v>
      </c>
      <c r="U52" s="78">
        <f t="shared" si="8"/>
        <v>0.34346772981515639</v>
      </c>
      <c r="V52" s="78">
        <f t="shared" si="8"/>
        <v>0.20869814194258213</v>
      </c>
      <c r="W52" s="78">
        <f t="shared" si="8"/>
        <v>-9.7632774231446645E-2</v>
      </c>
    </row>
    <row r="53" spans="1:24" ht="15" x14ac:dyDescent="0.25">
      <c r="A53" t="s">
        <v>172</v>
      </c>
      <c r="C53" s="76">
        <v>29449147600.625599</v>
      </c>
      <c r="D53" s="76">
        <v>19832050635.025002</v>
      </c>
      <c r="E53" s="76">
        <v>4341180441.4210014</v>
      </c>
      <c r="F53" s="76">
        <v>856952575.77999985</v>
      </c>
      <c r="G53" s="76">
        <v>27223734231.000107</v>
      </c>
      <c r="H53" s="76">
        <v>22336585570.864101</v>
      </c>
      <c r="I53" s="76">
        <v>117912958556.96567</v>
      </c>
      <c r="J53" s="76">
        <v>221952609611.68152</v>
      </c>
      <c r="O53" s="70" t="s">
        <v>223</v>
      </c>
      <c r="P53" s="78">
        <f t="shared" si="8"/>
        <v>-0.2506226817790313</v>
      </c>
      <c r="Q53" s="78">
        <f t="shared" si="8"/>
        <v>-0.12117673737909868</v>
      </c>
      <c r="R53" s="78">
        <f t="shared" si="8"/>
        <v>0.26226146025101088</v>
      </c>
      <c r="S53" s="78">
        <f t="shared" si="8"/>
        <v>0.22479619413867252</v>
      </c>
      <c r="T53" s="78">
        <f t="shared" si="8"/>
        <v>-0.3779705373725597</v>
      </c>
      <c r="U53" s="78">
        <f t="shared" si="8"/>
        <v>-0.393009010358227</v>
      </c>
      <c r="V53" s="78">
        <f t="shared" si="8"/>
        <v>-0.29646043186418641</v>
      </c>
      <c r="W53" s="78">
        <f t="shared" si="8"/>
        <v>-0.36416173057448342</v>
      </c>
    </row>
    <row r="54" spans="1:24" ht="15" x14ac:dyDescent="0.25">
      <c r="A54" t="s">
        <v>176</v>
      </c>
      <c r="C54" s="76">
        <v>37297733386.440399</v>
      </c>
      <c r="D54" s="76">
        <v>42079574060.188873</v>
      </c>
      <c r="E54" s="76">
        <v>29165096049.9702</v>
      </c>
      <c r="F54" s="76">
        <v>13700355353.5912</v>
      </c>
      <c r="G54" s="76">
        <v>126945822410.76497</v>
      </c>
      <c r="H54" s="76">
        <v>214095978389.39053</v>
      </c>
      <c r="I54" s="76">
        <v>1769256282144.3894</v>
      </c>
      <c r="J54" s="76">
        <v>2232540841794.7354</v>
      </c>
      <c r="O54" s="73" t="s">
        <v>224</v>
      </c>
      <c r="P54" s="78">
        <f t="shared" si="8"/>
        <v>-2.5074839142344266E-2</v>
      </c>
      <c r="Q54" s="78">
        <f t="shared" si="8"/>
        <v>0.10867903916812244</v>
      </c>
      <c r="R54" s="78">
        <f t="shared" si="8"/>
        <v>0.18388347982772438</v>
      </c>
      <c r="S54" s="78">
        <f t="shared" si="8"/>
        <v>1.3094997678438378</v>
      </c>
      <c r="T54" s="78">
        <f t="shared" si="8"/>
        <v>-5.696409639630004E-2</v>
      </c>
      <c r="U54" s="78">
        <f t="shared" si="8"/>
        <v>-0.21976544103273121</v>
      </c>
      <c r="V54" s="78">
        <f t="shared" si="8"/>
        <v>0.13479314845735593</v>
      </c>
      <c r="W54" s="78">
        <f t="shared" si="8"/>
        <v>-0.18711226063477363</v>
      </c>
    </row>
    <row r="55" spans="1:24" ht="15" x14ac:dyDescent="0.25">
      <c r="O55" s="70" t="s">
        <v>225</v>
      </c>
      <c r="P55" s="78">
        <f t="shared" si="8"/>
        <v>0.60773833600668092</v>
      </c>
      <c r="Q55" s="78">
        <f t="shared" si="8"/>
        <v>0.267211521903365</v>
      </c>
      <c r="R55" s="78">
        <f t="shared" si="8"/>
        <v>0.14203673264137481</v>
      </c>
      <c r="S55" s="78">
        <f t="shared" si="8"/>
        <v>2.1103145941745813</v>
      </c>
      <c r="T55" s="78">
        <f t="shared" si="8"/>
        <v>0.88926876865041804</v>
      </c>
      <c r="U55" s="78">
        <f t="shared" si="8"/>
        <v>0.49687860699689951</v>
      </c>
      <c r="V55" s="78">
        <f t="shared" si="8"/>
        <v>0.9058043527676245</v>
      </c>
      <c r="W55" s="78">
        <f t="shared" si="8"/>
        <v>0.86768209835738552</v>
      </c>
    </row>
    <row r="56" spans="1:24" ht="15" x14ac:dyDescent="0.25">
      <c r="O56" s="73" t="s">
        <v>226</v>
      </c>
      <c r="P56" s="78">
        <f t="shared" si="8"/>
        <v>-0.3591103443839781</v>
      </c>
      <c r="Q56" s="78">
        <f t="shared" si="8"/>
        <v>-7.3312075816059127E-2</v>
      </c>
      <c r="R56" s="78">
        <f t="shared" si="8"/>
        <v>0.46527368739113595</v>
      </c>
      <c r="S56" s="78">
        <f t="shared" si="8"/>
        <v>4.0239951760792145</v>
      </c>
      <c r="T56" s="78">
        <f t="shared" si="8"/>
        <v>-0.12587520053633758</v>
      </c>
      <c r="U56" s="78">
        <f t="shared" si="8"/>
        <v>0.51287353161033644</v>
      </c>
      <c r="V56" s="78">
        <f t="shared" si="8"/>
        <v>0.38206491223845596</v>
      </c>
      <c r="W56" s="78">
        <f t="shared" si="8"/>
        <v>-0.16363481648862593</v>
      </c>
    </row>
    <row r="57" spans="1:24" ht="15" x14ac:dyDescent="0.25">
      <c r="A57" t="s">
        <v>177</v>
      </c>
      <c r="B57" t="s">
        <v>165</v>
      </c>
      <c r="C57" t="s">
        <v>178</v>
      </c>
      <c r="O57" s="52" t="s">
        <v>137</v>
      </c>
      <c r="P57" s="81">
        <f>(P38-P19)/P19</f>
        <v>-3.9251661494137204E-2</v>
      </c>
      <c r="Q57" s="82">
        <f t="shared" si="8"/>
        <v>3.3818268248159915E-2</v>
      </c>
      <c r="R57" s="81">
        <f t="shared" si="8"/>
        <v>0.21019238360017661</v>
      </c>
      <c r="S57" s="81">
        <f>(S38-S19)/S19</f>
        <v>0.8383096788479687</v>
      </c>
      <c r="T57" s="81">
        <f t="shared" si="8"/>
        <v>1.7595839632424688E-2</v>
      </c>
      <c r="U57" s="81">
        <f t="shared" si="8"/>
        <v>6.3557019016915517E-2</v>
      </c>
      <c r="V57" s="81">
        <f t="shared" si="8"/>
        <v>0.1435747530757053</v>
      </c>
      <c r="W57" s="81">
        <f t="shared" si="8"/>
        <v>-9.505242409021164E-2</v>
      </c>
    </row>
    <row r="58" spans="1:24" x14ac:dyDescent="0.3">
      <c r="A58" t="s">
        <v>70</v>
      </c>
      <c r="B58" s="64">
        <v>1</v>
      </c>
      <c r="O58" t="s">
        <v>227</v>
      </c>
    </row>
    <row r="59" spans="1:24" ht="15" x14ac:dyDescent="0.25">
      <c r="A59" t="s">
        <v>72</v>
      </c>
      <c r="B59" s="64">
        <v>0</v>
      </c>
      <c r="O59" t="s">
        <v>625</v>
      </c>
    </row>
    <row r="60" spans="1:24" ht="15" x14ac:dyDescent="0.25">
      <c r="A60" t="s">
        <v>79</v>
      </c>
      <c r="B60" s="64">
        <v>0</v>
      </c>
      <c r="O60" s="52" t="s">
        <v>180</v>
      </c>
      <c r="P60" s="69" t="s">
        <v>626</v>
      </c>
      <c r="Q60" s="69" t="s">
        <v>627</v>
      </c>
      <c r="R60" s="69" t="s">
        <v>628</v>
      </c>
      <c r="S60" s="69" t="s">
        <v>629</v>
      </c>
      <c r="T60" s="69"/>
      <c r="U60" s="69" t="s">
        <v>639</v>
      </c>
      <c r="V60" s="69" t="s">
        <v>640</v>
      </c>
      <c r="W60" s="69" t="s">
        <v>641</v>
      </c>
      <c r="X60" s="69" t="s">
        <v>211</v>
      </c>
    </row>
    <row r="61" spans="1:24" ht="15" x14ac:dyDescent="0.25">
      <c r="A61" t="s">
        <v>71</v>
      </c>
      <c r="B61" t="s">
        <v>69</v>
      </c>
      <c r="O61" t="s">
        <v>623</v>
      </c>
      <c r="P61" s="83">
        <f>P57</f>
        <v>-3.9251661494137204E-2</v>
      </c>
      <c r="Q61" s="83">
        <f t="shared" ref="Q61:S61" si="9">Q57</f>
        <v>3.3818268248159915E-2</v>
      </c>
      <c r="R61" s="83">
        <f t="shared" si="9"/>
        <v>0.21019238360017661</v>
      </c>
      <c r="S61" s="83">
        <f t="shared" si="9"/>
        <v>0.8383096788479687</v>
      </c>
      <c r="T61" s="83"/>
      <c r="U61" s="83">
        <f>T57</f>
        <v>1.7595839632424688E-2</v>
      </c>
      <c r="V61" s="83">
        <f>U57</f>
        <v>6.3557019016915517E-2</v>
      </c>
      <c r="W61" s="83">
        <f>V57</f>
        <v>0.1435747530757053</v>
      </c>
      <c r="X61" s="83">
        <f>W57</f>
        <v>-9.505242409021164E-2</v>
      </c>
    </row>
    <row r="62" spans="1:24" ht="15" x14ac:dyDescent="0.25">
      <c r="A62" t="s">
        <v>88</v>
      </c>
      <c r="B62" t="s">
        <v>228</v>
      </c>
      <c r="O62" t="s">
        <v>624</v>
      </c>
      <c r="P62" s="84">
        <f>((B162/B163)-(B148/B149))/(B148/B149)</f>
        <v>8.6125466849483856E-2</v>
      </c>
      <c r="Q62" s="84">
        <f>((C162/C163)-(C148/C149))/(C148/C149)</f>
        <v>-3.989701694557922E-2</v>
      </c>
      <c r="R62" s="84">
        <f>((D162/D163)-(D148/D149))/(D148/D149)</f>
        <v>0.12750625705067919</v>
      </c>
      <c r="S62" s="84">
        <f>((E162/E163)-(E148/E149))/(E148/E149)</f>
        <v>0.49131330392731126</v>
      </c>
      <c r="T62" s="84"/>
      <c r="U62" s="84">
        <f>((F162/F163)-(F148/F149))/(F148/F149)</f>
        <v>2.5373888636038487E-4</v>
      </c>
      <c r="V62" s="84">
        <f>((G162/G163)-(G148/G149))/(G148/G149)</f>
        <v>9.4425320666450541E-2</v>
      </c>
      <c r="W62" s="84">
        <f>((H162/H163)-(H148/H149))/(H148/H149)</f>
        <v>0.14670250077752164</v>
      </c>
      <c r="X62" s="84">
        <f>((I162/I163)-(I148/I149))/(I148/I149)</f>
        <v>0.11025962694509724</v>
      </c>
    </row>
    <row r="63" spans="1:24" ht="15" x14ac:dyDescent="0.25">
      <c r="O63" t="s">
        <v>229</v>
      </c>
      <c r="P63" s="84">
        <f>(B135-B123)/B123</f>
        <v>-0.52599798411066134</v>
      </c>
      <c r="Q63" s="84">
        <f>(C135-C123)/C123</f>
        <v>1.1724675932989344E-2</v>
      </c>
      <c r="R63" s="84">
        <f>(D135-D123)/D123</f>
        <v>0.61497601420967463</v>
      </c>
      <c r="S63" s="84">
        <f>(E135-E123)/E123</f>
        <v>0.29574192691333373</v>
      </c>
      <c r="U63" s="84">
        <f>(F135-F123)/F123</f>
        <v>8.0078506492735568E-2</v>
      </c>
      <c r="V63" s="84">
        <f>(G135-G123)/G123</f>
        <v>-7.7352837085647622E-2</v>
      </c>
      <c r="W63" s="84">
        <f>(H135-H123)/H123</f>
        <v>-0.16970050034474532</v>
      </c>
      <c r="X63" s="84">
        <f>(I135-I123)/I123</f>
        <v>-0.13615006251004313</v>
      </c>
    </row>
    <row r="64" spans="1:24" x14ac:dyDescent="0.3">
      <c r="C64" t="s">
        <v>182</v>
      </c>
      <c r="O64" t="s">
        <v>621</v>
      </c>
      <c r="P64" s="85">
        <f>C109</f>
        <v>34500697836.149696</v>
      </c>
      <c r="Q64" s="85">
        <f t="shared" ref="Q64:S64" si="10">D109</f>
        <v>19365031062.192802</v>
      </c>
      <c r="R64" s="85">
        <f t="shared" si="10"/>
        <v>4655732742.3706989</v>
      </c>
      <c r="S64" s="85">
        <f t="shared" si="10"/>
        <v>1422210195.7665</v>
      </c>
      <c r="T64" s="85"/>
      <c r="U64" s="85">
        <f>G109</f>
        <v>28185045061.675594</v>
      </c>
      <c r="V64" s="85">
        <f>H109</f>
        <v>21202454119.510998</v>
      </c>
      <c r="W64" s="85">
        <f>I109</f>
        <v>118541719550.37471</v>
      </c>
      <c r="X64" s="85">
        <f>J109</f>
        <v>227872890568.04102</v>
      </c>
    </row>
    <row r="65" spans="1:24" ht="15" x14ac:dyDescent="0.25">
      <c r="A65" t="s">
        <v>101</v>
      </c>
      <c r="B65" t="s">
        <v>183</v>
      </c>
      <c r="C65" t="s">
        <v>184</v>
      </c>
      <c r="D65" t="s">
        <v>185</v>
      </c>
      <c r="E65" t="s">
        <v>186</v>
      </c>
      <c r="F65" t="s">
        <v>187</v>
      </c>
      <c r="G65" t="s">
        <v>143</v>
      </c>
      <c r="H65" t="s">
        <v>153</v>
      </c>
      <c r="I65" t="s">
        <v>161</v>
      </c>
      <c r="J65" t="s">
        <v>136</v>
      </c>
      <c r="O65" t="s">
        <v>622</v>
      </c>
      <c r="P65" s="76">
        <f>C108*100000</f>
        <v>117261100000</v>
      </c>
      <c r="Q65" s="76">
        <f t="shared" ref="Q65:S65" si="11">D108*100000</f>
        <v>17639000000</v>
      </c>
      <c r="R65" s="76">
        <f t="shared" si="11"/>
        <v>962400000</v>
      </c>
      <c r="S65" s="76">
        <f t="shared" si="11"/>
        <v>80800000</v>
      </c>
      <c r="U65">
        <f>G108*100000</f>
        <v>12272500000</v>
      </c>
      <c r="V65">
        <f t="shared" ref="V65:X65" si="12">H108*100000</f>
        <v>6018400000</v>
      </c>
      <c r="W65">
        <f t="shared" si="12"/>
        <v>4404800000</v>
      </c>
      <c r="X65">
        <f t="shared" si="12"/>
        <v>158639000000</v>
      </c>
    </row>
    <row r="66" spans="1:24" ht="15" x14ac:dyDescent="0.25">
      <c r="A66" t="s">
        <v>167</v>
      </c>
      <c r="B66" t="s">
        <v>188</v>
      </c>
      <c r="C66" s="76">
        <v>16090</v>
      </c>
      <c r="D66" s="76">
        <v>2231</v>
      </c>
      <c r="E66" s="76">
        <v>140</v>
      </c>
      <c r="F66" s="76">
        <v>6</v>
      </c>
      <c r="G66" s="76">
        <v>1520</v>
      </c>
      <c r="H66" s="76">
        <v>456</v>
      </c>
      <c r="I66" s="76">
        <v>311</v>
      </c>
      <c r="J66" s="76">
        <v>20754</v>
      </c>
    </row>
    <row r="67" spans="1:24" ht="15" x14ac:dyDescent="0.25">
      <c r="B67" t="s">
        <v>189</v>
      </c>
      <c r="C67" s="76">
        <v>3532</v>
      </c>
      <c r="D67" s="76">
        <v>155</v>
      </c>
      <c r="E67" s="76">
        <v>15</v>
      </c>
      <c r="F67" s="76">
        <v>3</v>
      </c>
      <c r="G67" s="76">
        <v>514</v>
      </c>
      <c r="H67" s="76">
        <v>289</v>
      </c>
      <c r="I67" s="76">
        <v>370</v>
      </c>
      <c r="J67" s="76">
        <v>4878</v>
      </c>
    </row>
    <row r="68" spans="1:24" ht="15" x14ac:dyDescent="0.25">
      <c r="B68" t="s">
        <v>190</v>
      </c>
      <c r="C68" s="76">
        <v>60915</v>
      </c>
      <c r="D68" s="76">
        <v>29369</v>
      </c>
      <c r="E68" s="76">
        <v>1793</v>
      </c>
      <c r="F68" s="76">
        <v>57</v>
      </c>
      <c r="G68" s="76">
        <v>15778</v>
      </c>
      <c r="H68" s="76">
        <v>6210</v>
      </c>
      <c r="I68" s="76">
        <v>4816</v>
      </c>
      <c r="J68" s="76">
        <v>118938</v>
      </c>
    </row>
    <row r="69" spans="1:24" ht="15" x14ac:dyDescent="0.25">
      <c r="B69" t="s">
        <v>191</v>
      </c>
      <c r="C69" s="76">
        <v>1104</v>
      </c>
      <c r="D69" s="76">
        <v>81</v>
      </c>
      <c r="E69" s="76">
        <v>6</v>
      </c>
      <c r="F69" s="76"/>
      <c r="G69" s="76">
        <v>376</v>
      </c>
      <c r="H69" s="76">
        <v>418</v>
      </c>
      <c r="I69" s="76">
        <v>557</v>
      </c>
      <c r="J69" s="76">
        <v>2542</v>
      </c>
    </row>
    <row r="70" spans="1:24" x14ac:dyDescent="0.3">
      <c r="B70" t="s">
        <v>192</v>
      </c>
      <c r="C70" s="76">
        <v>3069</v>
      </c>
      <c r="D70" s="76">
        <v>1440</v>
      </c>
      <c r="E70" s="76">
        <v>112</v>
      </c>
      <c r="F70" s="76">
        <v>4</v>
      </c>
      <c r="G70" s="76">
        <v>574</v>
      </c>
      <c r="H70" s="76">
        <v>292</v>
      </c>
      <c r="I70" s="76">
        <v>340</v>
      </c>
      <c r="J70" s="76">
        <v>5831</v>
      </c>
    </row>
    <row r="71" spans="1:24" x14ac:dyDescent="0.3">
      <c r="B71" t="s">
        <v>193</v>
      </c>
      <c r="C71" s="76">
        <v>164981</v>
      </c>
      <c r="D71" s="76">
        <v>26418</v>
      </c>
      <c r="E71" s="76">
        <v>1211</v>
      </c>
      <c r="F71" s="76">
        <v>54</v>
      </c>
      <c r="G71" s="76">
        <v>12656</v>
      </c>
      <c r="H71" s="76">
        <v>7174</v>
      </c>
      <c r="I71" s="76">
        <v>4721</v>
      </c>
      <c r="J71" s="76">
        <v>217215</v>
      </c>
    </row>
    <row r="72" spans="1:24" x14ac:dyDescent="0.3">
      <c r="B72" t="s">
        <v>194</v>
      </c>
      <c r="C72" s="76">
        <v>139968</v>
      </c>
      <c r="D72" s="76">
        <v>36278</v>
      </c>
      <c r="E72" s="76">
        <v>1745</v>
      </c>
      <c r="F72" s="76">
        <v>111</v>
      </c>
      <c r="G72" s="76">
        <v>16665</v>
      </c>
      <c r="H72" s="76">
        <v>6261</v>
      </c>
      <c r="I72" s="76">
        <v>5914</v>
      </c>
      <c r="J72" s="76">
        <v>206942</v>
      </c>
      <c r="M72" s="86"/>
    </row>
    <row r="73" spans="1:24" x14ac:dyDescent="0.3">
      <c r="B73" t="s">
        <v>195</v>
      </c>
      <c r="C73" s="76">
        <v>30667</v>
      </c>
      <c r="D73" s="76">
        <v>7697</v>
      </c>
      <c r="E73" s="76">
        <v>762</v>
      </c>
      <c r="F73" s="76">
        <v>32</v>
      </c>
      <c r="G73" s="76">
        <v>3672</v>
      </c>
      <c r="H73" s="76">
        <v>1670</v>
      </c>
      <c r="I73" s="76">
        <v>1660</v>
      </c>
      <c r="J73" s="76">
        <v>46160</v>
      </c>
      <c r="M73" s="86"/>
    </row>
    <row r="74" spans="1:24" x14ac:dyDescent="0.3">
      <c r="B74" t="s">
        <v>196</v>
      </c>
      <c r="C74" s="76">
        <v>45651</v>
      </c>
      <c r="D74" s="76">
        <v>9492</v>
      </c>
      <c r="E74" s="76">
        <v>532</v>
      </c>
      <c r="F74" s="76">
        <v>99</v>
      </c>
      <c r="G74" s="76">
        <v>4221</v>
      </c>
      <c r="H74" s="76">
        <v>2397</v>
      </c>
      <c r="I74" s="76">
        <v>1232</v>
      </c>
      <c r="J74" s="76">
        <v>63624</v>
      </c>
      <c r="M74" s="86"/>
    </row>
    <row r="75" spans="1:24" x14ac:dyDescent="0.3">
      <c r="B75" t="s">
        <v>197</v>
      </c>
      <c r="C75" s="76">
        <v>155633</v>
      </c>
      <c r="D75" s="76">
        <v>10438</v>
      </c>
      <c r="E75" s="76">
        <v>470</v>
      </c>
      <c r="F75" s="76">
        <v>56</v>
      </c>
      <c r="G75" s="76">
        <v>10534</v>
      </c>
      <c r="H75" s="76">
        <v>4816</v>
      </c>
      <c r="I75" s="76">
        <v>3286</v>
      </c>
      <c r="J75" s="76">
        <v>185233</v>
      </c>
      <c r="M75" s="86"/>
    </row>
    <row r="76" spans="1:24" x14ac:dyDescent="0.3">
      <c r="B76" t="s">
        <v>198</v>
      </c>
      <c r="C76" s="76">
        <v>92216</v>
      </c>
      <c r="D76" s="76">
        <v>5699</v>
      </c>
      <c r="E76" s="76">
        <v>266</v>
      </c>
      <c r="F76" s="76">
        <v>54</v>
      </c>
      <c r="G76" s="76">
        <v>12819</v>
      </c>
      <c r="H76" s="76">
        <v>8940</v>
      </c>
      <c r="I76" s="76">
        <v>4475</v>
      </c>
      <c r="J76" s="76">
        <v>124469</v>
      </c>
      <c r="M76" s="86"/>
    </row>
    <row r="77" spans="1:24" x14ac:dyDescent="0.3">
      <c r="B77" t="s">
        <v>199</v>
      </c>
      <c r="C77" s="76">
        <v>194898</v>
      </c>
      <c r="D77" s="76">
        <v>21702</v>
      </c>
      <c r="E77" s="76">
        <v>999</v>
      </c>
      <c r="F77" s="76">
        <v>82</v>
      </c>
      <c r="G77" s="76">
        <v>19211</v>
      </c>
      <c r="H77" s="76">
        <v>7880</v>
      </c>
      <c r="I77" s="76">
        <v>6619</v>
      </c>
      <c r="J77" s="76">
        <v>251391</v>
      </c>
      <c r="M77" s="86"/>
    </row>
    <row r="78" spans="1:24" x14ac:dyDescent="0.3">
      <c r="B78" t="s">
        <v>200</v>
      </c>
      <c r="C78" s="76">
        <v>159274</v>
      </c>
      <c r="D78" s="76">
        <v>13345</v>
      </c>
      <c r="E78" s="76">
        <v>1011</v>
      </c>
      <c r="F78" s="76">
        <v>183</v>
      </c>
      <c r="G78" s="76">
        <v>17396</v>
      </c>
      <c r="H78" s="76">
        <v>10177</v>
      </c>
      <c r="I78" s="76">
        <v>7480</v>
      </c>
      <c r="J78" s="76">
        <v>208866</v>
      </c>
      <c r="M78" s="86"/>
    </row>
    <row r="79" spans="1:24" x14ac:dyDescent="0.3">
      <c r="B79" t="s">
        <v>202</v>
      </c>
      <c r="C79" s="76">
        <v>104613</v>
      </c>
      <c r="D79" s="76">
        <v>12045</v>
      </c>
      <c r="E79" s="76">
        <v>562</v>
      </c>
      <c r="F79" s="76">
        <v>67</v>
      </c>
      <c r="G79" s="76">
        <v>6789</v>
      </c>
      <c r="H79" s="76">
        <v>3204</v>
      </c>
      <c r="I79" s="76">
        <v>2267</v>
      </c>
      <c r="J79" s="76">
        <v>129547</v>
      </c>
      <c r="M79" s="86"/>
    </row>
    <row r="80" spans="1:24" x14ac:dyDescent="0.3">
      <c r="A80" t="s">
        <v>111</v>
      </c>
      <c r="B80" t="s">
        <v>188</v>
      </c>
      <c r="C80" s="76">
        <v>821065907.45659995</v>
      </c>
      <c r="D80" s="76">
        <v>312512677.38480002</v>
      </c>
      <c r="E80" s="76">
        <v>71429370.5035</v>
      </c>
      <c r="F80" s="76">
        <v>679447</v>
      </c>
      <c r="G80" s="76">
        <v>257729719.77840003</v>
      </c>
      <c r="H80" s="76">
        <v>114199256.86539999</v>
      </c>
      <c r="I80" s="76">
        <v>318885895.88559997</v>
      </c>
      <c r="J80" s="76">
        <v>1896502274.8743</v>
      </c>
      <c r="M80" s="86"/>
    </row>
    <row r="81" spans="1:13" x14ac:dyDescent="0.3">
      <c r="B81" t="s">
        <v>189</v>
      </c>
      <c r="C81" s="76">
        <v>209789767.3294</v>
      </c>
      <c r="D81" s="76">
        <v>50686668.991099998</v>
      </c>
      <c r="E81" s="76">
        <v>24813589</v>
      </c>
      <c r="F81" s="76">
        <v>2652489</v>
      </c>
      <c r="G81" s="76">
        <v>269467206.13340002</v>
      </c>
      <c r="H81" s="76">
        <v>195332683.14529997</v>
      </c>
      <c r="I81" s="76">
        <v>1706427533.9044001</v>
      </c>
      <c r="J81" s="76">
        <v>2459169937.5036001</v>
      </c>
      <c r="M81" s="86"/>
    </row>
    <row r="82" spans="1:13" x14ac:dyDescent="0.3">
      <c r="B82" t="s">
        <v>190</v>
      </c>
      <c r="C82" s="76">
        <v>2137015909.3018992</v>
      </c>
      <c r="D82" s="76">
        <v>3675547870.6554012</v>
      </c>
      <c r="E82" s="76">
        <v>984364416.89260006</v>
      </c>
      <c r="F82" s="76">
        <v>121916441.66599999</v>
      </c>
      <c r="G82" s="76">
        <v>4793745398.7633991</v>
      </c>
      <c r="H82" s="76">
        <v>3504934402.8451009</v>
      </c>
      <c r="I82" s="76">
        <v>16333077180.878906</v>
      </c>
      <c r="J82" s="76">
        <v>31550601621.003307</v>
      </c>
      <c r="M82" s="86"/>
    </row>
    <row r="83" spans="1:13" x14ac:dyDescent="0.3">
      <c r="B83" t="s">
        <v>191</v>
      </c>
      <c r="C83" s="76">
        <v>76317143.574300006</v>
      </c>
      <c r="D83" s="76">
        <v>77640438.322400004</v>
      </c>
      <c r="E83" s="76">
        <v>7225391</v>
      </c>
      <c r="F83" s="76"/>
      <c r="G83" s="76">
        <v>359092615.61010003</v>
      </c>
      <c r="H83" s="76">
        <v>463348940.25359994</v>
      </c>
      <c r="I83" s="76">
        <v>1909713015.3898001</v>
      </c>
      <c r="J83" s="76">
        <v>2893337544.1501999</v>
      </c>
      <c r="M83" s="86"/>
    </row>
    <row r="84" spans="1:13" x14ac:dyDescent="0.3">
      <c r="B84" t="s">
        <v>192</v>
      </c>
      <c r="C84" s="76">
        <v>119875269.767</v>
      </c>
      <c r="D84" s="76">
        <v>160029160.2683</v>
      </c>
      <c r="E84" s="76">
        <v>75734237.399200007</v>
      </c>
      <c r="F84" s="76">
        <v>3279666</v>
      </c>
      <c r="G84" s="76">
        <v>170772534.354</v>
      </c>
      <c r="H84" s="76">
        <v>203157262.13170001</v>
      </c>
      <c r="I84" s="76">
        <v>1577976107.8168001</v>
      </c>
      <c r="J84" s="76">
        <v>2310824237.7370005</v>
      </c>
      <c r="M84" s="86"/>
    </row>
    <row r="85" spans="1:13" x14ac:dyDescent="0.3">
      <c r="B85" t="s">
        <v>193</v>
      </c>
      <c r="C85" s="76">
        <v>4590880910.0510988</v>
      </c>
      <c r="D85" s="76">
        <v>2541428841.5156007</v>
      </c>
      <c r="E85" s="76">
        <v>605829721.06059992</v>
      </c>
      <c r="F85" s="76">
        <v>55528023.458100006</v>
      </c>
      <c r="G85" s="76">
        <v>2722422723.4394994</v>
      </c>
      <c r="H85" s="76">
        <v>2101468405.4444997</v>
      </c>
      <c r="I85" s="76">
        <v>8381242688.9697971</v>
      </c>
      <c r="J85" s="76">
        <v>20998801313.939198</v>
      </c>
      <c r="M85" s="86"/>
    </row>
    <row r="86" spans="1:13" x14ac:dyDescent="0.3">
      <c r="B86" t="s">
        <v>194</v>
      </c>
      <c r="C86" s="76">
        <v>4223733490.9297018</v>
      </c>
      <c r="D86" s="76">
        <v>4064631065.2834983</v>
      </c>
      <c r="E86" s="76">
        <v>860116191.28039992</v>
      </c>
      <c r="F86" s="76">
        <v>235739561.3326</v>
      </c>
      <c r="G86" s="76">
        <v>3698111575.912498</v>
      </c>
      <c r="H86" s="76">
        <v>2525867384.3191996</v>
      </c>
      <c r="I86" s="76">
        <v>15864639881.811703</v>
      </c>
      <c r="J86" s="76">
        <v>31472839150.869598</v>
      </c>
      <c r="M86" s="86"/>
    </row>
    <row r="87" spans="1:13" x14ac:dyDescent="0.3">
      <c r="B87" t="s">
        <v>195</v>
      </c>
      <c r="C87" s="76">
        <v>745288970.92099988</v>
      </c>
      <c r="D87" s="76">
        <v>812336682.8075</v>
      </c>
      <c r="E87" s="76">
        <v>233914142.96969998</v>
      </c>
      <c r="F87" s="76">
        <v>17841700.890000001</v>
      </c>
      <c r="G87" s="76">
        <v>2811385044.9467993</v>
      </c>
      <c r="H87" s="76">
        <v>675873139.47730005</v>
      </c>
      <c r="I87" s="76">
        <v>7708562437.799798</v>
      </c>
      <c r="J87" s="76">
        <v>13005202119.812096</v>
      </c>
    </row>
    <row r="88" spans="1:13" x14ac:dyDescent="0.3">
      <c r="B88" t="s">
        <v>196</v>
      </c>
      <c r="C88" s="76">
        <v>931475334.2622</v>
      </c>
      <c r="D88" s="76">
        <v>421063841.44870007</v>
      </c>
      <c r="E88" s="76">
        <v>169954334.10349998</v>
      </c>
      <c r="F88" s="76">
        <v>90456982.511600003</v>
      </c>
      <c r="G88" s="76">
        <v>573792023.16920018</v>
      </c>
      <c r="H88" s="76">
        <v>521543912.95599991</v>
      </c>
      <c r="I88" s="76">
        <v>2998516480.9372997</v>
      </c>
      <c r="J88" s="76">
        <v>5706802909.3885002</v>
      </c>
    </row>
    <row r="89" spans="1:13" x14ac:dyDescent="0.3">
      <c r="B89" t="s">
        <v>197</v>
      </c>
      <c r="C89" s="76">
        <v>4750104148.0712996</v>
      </c>
      <c r="D89" s="76">
        <v>1355628385.2312999</v>
      </c>
      <c r="E89" s="76">
        <v>376567929.69689995</v>
      </c>
      <c r="F89" s="76">
        <v>164527211.94330001</v>
      </c>
      <c r="G89" s="76">
        <v>2287095060.7893996</v>
      </c>
      <c r="H89" s="76">
        <v>3787521402.7498007</v>
      </c>
      <c r="I89" s="76">
        <v>18612588009.2071</v>
      </c>
      <c r="J89" s="76">
        <v>31334032147.689098</v>
      </c>
    </row>
    <row r="90" spans="1:13" x14ac:dyDescent="0.3">
      <c r="B90" t="s">
        <v>198</v>
      </c>
      <c r="C90" s="76">
        <v>3164675468.1489005</v>
      </c>
      <c r="D90" s="76">
        <v>811696911.60540009</v>
      </c>
      <c r="E90" s="76">
        <v>210965898.40999997</v>
      </c>
      <c r="F90" s="76">
        <v>116458999.5597</v>
      </c>
      <c r="G90" s="76">
        <v>1839970444.3999002</v>
      </c>
      <c r="H90" s="76">
        <v>1558635333.4987993</v>
      </c>
      <c r="I90" s="76">
        <v>4670966149.8062</v>
      </c>
      <c r="J90" s="76">
        <v>12373369205.4289</v>
      </c>
    </row>
    <row r="91" spans="1:13" x14ac:dyDescent="0.3">
      <c r="B91" t="s">
        <v>199</v>
      </c>
      <c r="C91" s="76">
        <v>6047733558.9915972</v>
      </c>
      <c r="D91" s="76">
        <v>2675835596.0454993</v>
      </c>
      <c r="E91" s="76">
        <v>494458304.85600001</v>
      </c>
      <c r="F91" s="76">
        <v>158354745.94229999</v>
      </c>
      <c r="G91" s="76">
        <v>3057177074.6170988</v>
      </c>
      <c r="H91" s="76">
        <v>2200824057.0674</v>
      </c>
      <c r="I91" s="76">
        <v>15143267426.262602</v>
      </c>
      <c r="J91" s="76">
        <v>29777650763.782497</v>
      </c>
    </row>
    <row r="92" spans="1:13" x14ac:dyDescent="0.3">
      <c r="B92" t="s">
        <v>200</v>
      </c>
      <c r="C92" s="76">
        <v>4388523185.992301</v>
      </c>
      <c r="D92" s="76">
        <v>1611338940.9406004</v>
      </c>
      <c r="E92" s="76">
        <v>300207103.73970002</v>
      </c>
      <c r="F92" s="76">
        <v>195515404.11100003</v>
      </c>
      <c r="G92" s="76">
        <v>4327441374.9239016</v>
      </c>
      <c r="H92" s="76">
        <v>2034878142.9389005</v>
      </c>
      <c r="I92" s="76">
        <v>17588706504.698093</v>
      </c>
      <c r="J92" s="76">
        <v>30446610657.344498</v>
      </c>
    </row>
    <row r="93" spans="1:13" x14ac:dyDescent="0.3">
      <c r="B93" t="s">
        <v>202</v>
      </c>
      <c r="C93" s="76">
        <v>2294218771.3524008</v>
      </c>
      <c r="D93" s="76">
        <v>794653981.69269991</v>
      </c>
      <c r="E93" s="76">
        <v>240152111.45860001</v>
      </c>
      <c r="F93" s="76">
        <v>259259522.35190001</v>
      </c>
      <c r="G93" s="76">
        <v>1016842264.8379998</v>
      </c>
      <c r="H93" s="76">
        <v>1314869795.8179998</v>
      </c>
      <c r="I93" s="76">
        <v>5727150237.0066004</v>
      </c>
      <c r="J93" s="76">
        <v>11647146684.5182</v>
      </c>
      <c r="M93" s="86"/>
    </row>
    <row r="94" spans="1:13" x14ac:dyDescent="0.3">
      <c r="A94" t="s">
        <v>175</v>
      </c>
      <c r="B94" t="s">
        <v>188</v>
      </c>
      <c r="C94" s="76">
        <v>301088632.17299998</v>
      </c>
      <c r="D94" s="76">
        <v>684695674.88679993</v>
      </c>
      <c r="E94" s="76">
        <v>909080570</v>
      </c>
      <c r="F94" s="76">
        <v>72824307</v>
      </c>
      <c r="G94" s="76">
        <v>1123678509.5188999</v>
      </c>
      <c r="H94" s="76">
        <v>1287542706.8738999</v>
      </c>
      <c r="I94" s="76">
        <v>4343610087.1054993</v>
      </c>
      <c r="J94" s="76">
        <v>8722520487.5580997</v>
      </c>
      <c r="M94" s="86"/>
    </row>
    <row r="95" spans="1:13" x14ac:dyDescent="0.3">
      <c r="B95" t="s">
        <v>189</v>
      </c>
      <c r="C95" s="76">
        <v>45061979.763799995</v>
      </c>
      <c r="D95" s="76">
        <v>67462861.770999998</v>
      </c>
      <c r="E95" s="76">
        <v>76814279</v>
      </c>
      <c r="F95" s="76">
        <v>106236334</v>
      </c>
      <c r="G95" s="76">
        <v>813168537.51689994</v>
      </c>
      <c r="H95" s="76">
        <v>2125477194.9304998</v>
      </c>
      <c r="I95" s="76">
        <v>32089031531.6814</v>
      </c>
      <c r="J95" s="76">
        <v>35323252718.663597</v>
      </c>
      <c r="M95" s="86"/>
    </row>
    <row r="96" spans="1:13" x14ac:dyDescent="0.3">
      <c r="B96" t="s">
        <v>190</v>
      </c>
      <c r="C96" s="76">
        <v>1318270456.680299</v>
      </c>
      <c r="D96" s="76">
        <v>6351772813.1382999</v>
      </c>
      <c r="E96" s="76">
        <v>10338893688.447199</v>
      </c>
      <c r="F96" s="76">
        <v>1433087006</v>
      </c>
      <c r="G96" s="76">
        <v>37569419375.970299</v>
      </c>
      <c r="H96" s="76">
        <v>53375723989.451408</v>
      </c>
      <c r="I96" s="76">
        <v>315821095166.46045</v>
      </c>
      <c r="J96" s="76">
        <v>426208262496.14795</v>
      </c>
      <c r="M96" s="86"/>
    </row>
    <row r="97" spans="1:13" x14ac:dyDescent="0.3">
      <c r="B97" t="s">
        <v>191</v>
      </c>
      <c r="C97" s="76">
        <v>86156210.951699987</v>
      </c>
      <c r="D97" s="76">
        <v>521398380.88139999</v>
      </c>
      <c r="E97" s="76">
        <v>0</v>
      </c>
      <c r="F97" s="76"/>
      <c r="G97" s="76">
        <v>216472607.26010001</v>
      </c>
      <c r="H97" s="76">
        <v>3255979334.7863002</v>
      </c>
      <c r="I97" s="76">
        <v>60626932835.712601</v>
      </c>
      <c r="J97" s="76">
        <v>64706939369.592102</v>
      </c>
      <c r="M97" s="86"/>
    </row>
    <row r="98" spans="1:13" x14ac:dyDescent="0.3">
      <c r="B98" t="s">
        <v>192</v>
      </c>
      <c r="C98" s="76">
        <v>60521013.231399998</v>
      </c>
      <c r="D98" s="76">
        <v>331486347.27850002</v>
      </c>
      <c r="E98" s="76">
        <v>797124503.25559998</v>
      </c>
      <c r="F98" s="76">
        <v>413355000</v>
      </c>
      <c r="G98" s="76">
        <v>1519550027.9426</v>
      </c>
      <c r="H98" s="76">
        <v>1816198198.7922003</v>
      </c>
      <c r="I98" s="76">
        <v>13462052172.278801</v>
      </c>
      <c r="J98" s="76">
        <v>18400287262.779102</v>
      </c>
      <c r="M98" s="86"/>
    </row>
    <row r="99" spans="1:13" x14ac:dyDescent="0.3">
      <c r="B99" t="s">
        <v>193</v>
      </c>
      <c r="C99" s="76">
        <v>2531681645.4296989</v>
      </c>
      <c r="D99" s="76">
        <v>3617826592.6077991</v>
      </c>
      <c r="E99" s="76">
        <v>5046808867.5622005</v>
      </c>
      <c r="F99" s="76">
        <v>831732432.82449996</v>
      </c>
      <c r="G99" s="76">
        <v>11651351614.373903</v>
      </c>
      <c r="H99" s="76">
        <v>14495243758.0221</v>
      </c>
      <c r="I99" s="76">
        <v>93756450614.532806</v>
      </c>
      <c r="J99" s="76">
        <v>131931095525.35301</v>
      </c>
      <c r="M99" s="86"/>
    </row>
    <row r="100" spans="1:13" x14ac:dyDescent="0.3">
      <c r="B100" t="s">
        <v>194</v>
      </c>
      <c r="C100" s="76">
        <v>3933300873.7255998</v>
      </c>
      <c r="D100" s="76">
        <v>17068042466.739401</v>
      </c>
      <c r="E100" s="76">
        <v>16219190804.814301</v>
      </c>
      <c r="F100" s="76">
        <v>5872022658.3661003</v>
      </c>
      <c r="G100" s="76">
        <v>37289058931.728088</v>
      </c>
      <c r="H100" s="76">
        <v>53110314226.173706</v>
      </c>
      <c r="I100" s="76">
        <v>439401808867.47125</v>
      </c>
      <c r="J100" s="76">
        <v>572893738829.01843</v>
      </c>
      <c r="M100" s="86"/>
    </row>
    <row r="101" spans="1:13" x14ac:dyDescent="0.3">
      <c r="B101" t="s">
        <v>195</v>
      </c>
      <c r="C101" s="76">
        <v>741758056.02990007</v>
      </c>
      <c r="D101" s="76">
        <v>2318783031.4103003</v>
      </c>
      <c r="E101" s="76">
        <v>2708049208.8551998</v>
      </c>
      <c r="F101" s="76">
        <v>445408341.85220003</v>
      </c>
      <c r="G101" s="76">
        <v>8231031495.0426006</v>
      </c>
      <c r="H101" s="76">
        <v>10735377596.328701</v>
      </c>
      <c r="I101" s="76">
        <v>91203535428.266205</v>
      </c>
      <c r="J101" s="76">
        <v>116383943157.78511</v>
      </c>
      <c r="M101" s="86"/>
    </row>
    <row r="102" spans="1:13" x14ac:dyDescent="0.3">
      <c r="B102" t="s">
        <v>196</v>
      </c>
      <c r="C102" s="76">
        <v>733424094.4605</v>
      </c>
      <c r="D102" s="76">
        <v>506673620.67270005</v>
      </c>
      <c r="E102" s="76">
        <v>1089448351.8915</v>
      </c>
      <c r="F102" s="76">
        <v>1524691504.2995</v>
      </c>
      <c r="G102" s="76">
        <v>3450942079.2031999</v>
      </c>
      <c r="H102" s="76">
        <v>4385686960.6929998</v>
      </c>
      <c r="I102" s="76">
        <v>28655730877.457195</v>
      </c>
      <c r="J102" s="76">
        <v>40346597488.677597</v>
      </c>
      <c r="M102" s="86"/>
    </row>
    <row r="103" spans="1:13" x14ac:dyDescent="0.3">
      <c r="B103" t="s">
        <v>197</v>
      </c>
      <c r="C103" s="76">
        <v>1462854926.0522001</v>
      </c>
      <c r="D103" s="76">
        <v>1902086734.9244003</v>
      </c>
      <c r="E103" s="76">
        <v>1792543855.3699</v>
      </c>
      <c r="F103" s="76">
        <v>708826326.88310003</v>
      </c>
      <c r="G103" s="76">
        <v>9195872380.4482956</v>
      </c>
      <c r="H103" s="76">
        <v>19323716441.671799</v>
      </c>
      <c r="I103" s="76">
        <v>114064427657.86879</v>
      </c>
      <c r="J103" s="76">
        <v>148450328323.21848</v>
      </c>
      <c r="M103" s="86"/>
    </row>
    <row r="104" spans="1:13" x14ac:dyDescent="0.3">
      <c r="B104" t="s">
        <v>198</v>
      </c>
      <c r="C104" s="76">
        <v>1098348953.6541002</v>
      </c>
      <c r="D104" s="76">
        <v>690061482.71980011</v>
      </c>
      <c r="E104" s="76">
        <v>1142196319.3783998</v>
      </c>
      <c r="F104" s="76">
        <v>981734878.30000007</v>
      </c>
      <c r="G104" s="76">
        <v>2387876899.348</v>
      </c>
      <c r="H104" s="76">
        <v>4489192589.8011007</v>
      </c>
      <c r="I104" s="76">
        <v>19032929820.590004</v>
      </c>
      <c r="J104" s="76">
        <v>29822340943.791405</v>
      </c>
      <c r="M104" s="86"/>
    </row>
    <row r="105" spans="1:13" x14ac:dyDescent="0.3">
      <c r="B105" t="s">
        <v>199</v>
      </c>
      <c r="C105" s="76">
        <v>1459465435.7349005</v>
      </c>
      <c r="D105" s="76">
        <v>3330905861.2441988</v>
      </c>
      <c r="E105" s="76">
        <v>3180303267.3647003</v>
      </c>
      <c r="F105" s="76">
        <v>1117549425.7681999</v>
      </c>
      <c r="G105" s="76">
        <v>9800758980.1863976</v>
      </c>
      <c r="H105" s="76">
        <v>13295799100.899704</v>
      </c>
      <c r="I105" s="76">
        <v>75201945650.099075</v>
      </c>
      <c r="J105" s="76">
        <v>107386727721.29718</v>
      </c>
      <c r="M105" s="86"/>
    </row>
    <row r="106" spans="1:13" x14ac:dyDescent="0.3">
      <c r="B106" t="s">
        <v>200</v>
      </c>
      <c r="C106" s="76">
        <v>2710915421.0898018</v>
      </c>
      <c r="D106" s="76">
        <v>3856187237.4229002</v>
      </c>
      <c r="E106" s="76">
        <v>2643865045.5855999</v>
      </c>
      <c r="F106" s="76">
        <v>1816782212.3000002</v>
      </c>
      <c r="G106" s="76">
        <v>9762042157.0991993</v>
      </c>
      <c r="H106" s="76">
        <v>10693272639.867899</v>
      </c>
      <c r="I106" s="76">
        <v>118981343202.0412</v>
      </c>
      <c r="J106" s="76">
        <v>150464407915.40659</v>
      </c>
      <c r="M106" s="86"/>
    </row>
    <row r="107" spans="1:13" x14ac:dyDescent="0.3">
      <c r="B107" t="s">
        <v>202</v>
      </c>
      <c r="C107" s="76">
        <v>1124931079.7277002</v>
      </c>
      <c r="D107" s="76">
        <v>1323029319.6814997</v>
      </c>
      <c r="E107" s="76">
        <v>1167592675.6750002</v>
      </c>
      <c r="F107" s="76">
        <v>2427875898.9646001</v>
      </c>
      <c r="G107" s="76">
        <v>4130635793.7832994</v>
      </c>
      <c r="H107" s="76">
        <v>5298809654.9808006</v>
      </c>
      <c r="I107" s="76">
        <v>67261732658.789307</v>
      </c>
      <c r="J107" s="76">
        <v>82734607081.602203</v>
      </c>
      <c r="M107" s="86"/>
    </row>
    <row r="108" spans="1:13" x14ac:dyDescent="0.3">
      <c r="A108" t="s">
        <v>171</v>
      </c>
      <c r="C108" s="76">
        <v>1172611</v>
      </c>
      <c r="D108" s="76">
        <v>176390</v>
      </c>
      <c r="E108" s="76">
        <v>9624</v>
      </c>
      <c r="F108" s="76">
        <v>808</v>
      </c>
      <c r="G108" s="76">
        <v>122725</v>
      </c>
      <c r="H108" s="76">
        <v>60184</v>
      </c>
      <c r="I108" s="76">
        <v>44048</v>
      </c>
      <c r="J108" s="76">
        <v>1586390</v>
      </c>
    </row>
    <row r="109" spans="1:13" x14ac:dyDescent="0.3">
      <c r="A109" t="s">
        <v>172</v>
      </c>
      <c r="C109" s="76">
        <v>34500697836.149696</v>
      </c>
      <c r="D109" s="76">
        <v>19365031062.192802</v>
      </c>
      <c r="E109" s="76">
        <v>4655732742.3706989</v>
      </c>
      <c r="F109" s="76">
        <v>1422210195.7665</v>
      </c>
      <c r="G109" s="76">
        <v>28185045061.675594</v>
      </c>
      <c r="H109" s="76">
        <v>21202454119.510998</v>
      </c>
      <c r="I109" s="76">
        <v>118541719550.37471</v>
      </c>
      <c r="J109" s="76">
        <v>227872890568.04102</v>
      </c>
    </row>
    <row r="110" spans="1:13" x14ac:dyDescent="0.3">
      <c r="A110" t="s">
        <v>176</v>
      </c>
      <c r="C110" s="76">
        <v>17607778778.704601</v>
      </c>
      <c r="D110" s="76">
        <v>42570412425.378998</v>
      </c>
      <c r="E110" s="76">
        <v>47111911437.199615</v>
      </c>
      <c r="F110" s="76">
        <v>17752126326.558201</v>
      </c>
      <c r="G110" s="76">
        <v>137141859389.42178</v>
      </c>
      <c r="H110" s="76">
        <v>197688334393.27307</v>
      </c>
      <c r="I110" s="76">
        <v>1473902626570.3547</v>
      </c>
      <c r="J110" s="76">
        <v>1933775049320.8909</v>
      </c>
    </row>
    <row r="113" spans="1:10" x14ac:dyDescent="0.3">
      <c r="A113" t="s">
        <v>230</v>
      </c>
      <c r="B113" t="s">
        <v>165</v>
      </c>
      <c r="C113" t="s">
        <v>178</v>
      </c>
      <c r="J113" s="76"/>
    </row>
    <row r="114" spans="1:10" x14ac:dyDescent="0.3">
      <c r="A114" t="s">
        <v>70</v>
      </c>
      <c r="B114" s="64">
        <v>1</v>
      </c>
      <c r="J114" s="76"/>
    </row>
    <row r="115" spans="1:10" x14ac:dyDescent="0.3">
      <c r="A115" t="s">
        <v>72</v>
      </c>
      <c r="B115" s="64">
        <v>0</v>
      </c>
      <c r="J115" s="76"/>
    </row>
    <row r="116" spans="1:10" x14ac:dyDescent="0.3">
      <c r="A116" t="s">
        <v>79</v>
      </c>
      <c r="B116" s="64">
        <v>0</v>
      </c>
      <c r="J116" s="76"/>
    </row>
    <row r="117" spans="1:10" x14ac:dyDescent="0.3">
      <c r="A117" t="s">
        <v>71</v>
      </c>
      <c r="B117" t="s">
        <v>69</v>
      </c>
      <c r="J117" s="76"/>
    </row>
    <row r="118" spans="1:10" x14ac:dyDescent="0.3">
      <c r="A118" t="s">
        <v>88</v>
      </c>
      <c r="B118" t="s">
        <v>181</v>
      </c>
      <c r="J118" s="76"/>
    </row>
    <row r="119" spans="1:10" x14ac:dyDescent="0.3">
      <c r="J119" s="76"/>
    </row>
    <row r="120" spans="1:10" x14ac:dyDescent="0.3">
      <c r="B120" t="s">
        <v>182</v>
      </c>
      <c r="J120" s="76"/>
    </row>
    <row r="121" spans="1:10" x14ac:dyDescent="0.3">
      <c r="A121" t="s">
        <v>101</v>
      </c>
      <c r="B121" t="s">
        <v>184</v>
      </c>
      <c r="C121" t="s">
        <v>185</v>
      </c>
      <c r="D121" t="s">
        <v>186</v>
      </c>
      <c r="E121" t="s">
        <v>187</v>
      </c>
      <c r="F121" t="s">
        <v>143</v>
      </c>
      <c r="G121" t="s">
        <v>153</v>
      </c>
      <c r="H121" t="s">
        <v>161</v>
      </c>
      <c r="I121" t="s">
        <v>136</v>
      </c>
      <c r="J121" s="76"/>
    </row>
    <row r="122" spans="1:10" x14ac:dyDescent="0.3">
      <c r="A122" t="s">
        <v>167</v>
      </c>
      <c r="B122" s="76">
        <v>198578</v>
      </c>
      <c r="C122" s="76">
        <v>27712</v>
      </c>
      <c r="D122" s="76">
        <v>2507</v>
      </c>
      <c r="E122" s="76">
        <v>410</v>
      </c>
      <c r="F122" s="76">
        <v>24400</v>
      </c>
      <c r="G122" s="76">
        <v>22852</v>
      </c>
      <c r="H122" s="76">
        <v>22824</v>
      </c>
      <c r="I122" s="76">
        <v>299283</v>
      </c>
      <c r="J122" s="76"/>
    </row>
    <row r="123" spans="1:10" x14ac:dyDescent="0.3">
      <c r="A123" t="s">
        <v>175</v>
      </c>
      <c r="B123" s="76">
        <v>37321837574.341698</v>
      </c>
      <c r="C123" s="76">
        <v>42080907760.879951</v>
      </c>
      <c r="D123" s="76">
        <v>29171914746.520195</v>
      </c>
      <c r="E123" s="76">
        <v>13700356496.796106</v>
      </c>
      <c r="F123" s="76">
        <v>126974995134.73184</v>
      </c>
      <c r="G123" s="76">
        <v>214330667551.51572</v>
      </c>
      <c r="H123" s="76">
        <v>1775219533140.6509</v>
      </c>
      <c r="I123" s="76">
        <v>2238800212405.4365</v>
      </c>
      <c r="J123" s="76"/>
    </row>
    <row r="124" spans="1:10" x14ac:dyDescent="0.3">
      <c r="C124" s="76"/>
      <c r="D124" s="76"/>
      <c r="E124" s="76"/>
      <c r="F124" s="76"/>
      <c r="G124" s="76"/>
      <c r="H124" s="76"/>
      <c r="I124" s="76"/>
      <c r="J124" s="76"/>
    </row>
    <row r="125" spans="1:10" x14ac:dyDescent="0.3">
      <c r="A125" t="s">
        <v>230</v>
      </c>
      <c r="B125" t="s">
        <v>165</v>
      </c>
      <c r="C125" t="s">
        <v>178</v>
      </c>
      <c r="J125" s="76"/>
    </row>
    <row r="126" spans="1:10" x14ac:dyDescent="0.3">
      <c r="A126" t="s">
        <v>70</v>
      </c>
      <c r="B126" s="64">
        <v>1</v>
      </c>
      <c r="J126" s="76"/>
    </row>
    <row r="127" spans="1:10" x14ac:dyDescent="0.3">
      <c r="A127" t="s">
        <v>72</v>
      </c>
      <c r="B127" s="64">
        <v>0</v>
      </c>
      <c r="J127" s="76"/>
    </row>
    <row r="128" spans="1:10" x14ac:dyDescent="0.3">
      <c r="A128" t="s">
        <v>79</v>
      </c>
      <c r="B128" s="64">
        <v>0</v>
      </c>
      <c r="J128" s="76"/>
    </row>
    <row r="129" spans="1:10" x14ac:dyDescent="0.3">
      <c r="A129" t="s">
        <v>71</v>
      </c>
      <c r="B129" t="s">
        <v>69</v>
      </c>
      <c r="J129" s="76"/>
    </row>
    <row r="130" spans="1:10" x14ac:dyDescent="0.3">
      <c r="A130" t="s">
        <v>88</v>
      </c>
      <c r="B130" t="s">
        <v>228</v>
      </c>
      <c r="J130" s="76"/>
    </row>
    <row r="131" spans="1:10" x14ac:dyDescent="0.3">
      <c r="J131" s="76"/>
    </row>
    <row r="132" spans="1:10" x14ac:dyDescent="0.3">
      <c r="B132" t="s">
        <v>182</v>
      </c>
      <c r="J132" s="76"/>
    </row>
    <row r="133" spans="1:10" x14ac:dyDescent="0.3">
      <c r="A133" t="s">
        <v>101</v>
      </c>
      <c r="B133" t="s">
        <v>184</v>
      </c>
      <c r="C133" t="s">
        <v>185</v>
      </c>
      <c r="D133" t="s">
        <v>186</v>
      </c>
      <c r="E133" t="s">
        <v>187</v>
      </c>
      <c r="F133" t="s">
        <v>143</v>
      </c>
      <c r="G133" t="s">
        <v>153</v>
      </c>
      <c r="H133" t="s">
        <v>161</v>
      </c>
      <c r="I133" t="s">
        <v>136</v>
      </c>
      <c r="J133" s="76"/>
    </row>
    <row r="134" spans="1:10" x14ac:dyDescent="0.3">
      <c r="A134" t="s">
        <v>167</v>
      </c>
      <c r="B134" s="76">
        <v>72363</v>
      </c>
      <c r="C134" s="76">
        <v>11158</v>
      </c>
      <c r="D134" s="76">
        <v>3609</v>
      </c>
      <c r="E134" s="76">
        <v>446</v>
      </c>
      <c r="F134" s="76">
        <v>18539</v>
      </c>
      <c r="G134" s="76">
        <v>16837</v>
      </c>
      <c r="H134" s="76">
        <v>20552</v>
      </c>
      <c r="I134" s="76">
        <v>143504</v>
      </c>
      <c r="J134" s="76"/>
    </row>
    <row r="135" spans="1:10" x14ac:dyDescent="0.3">
      <c r="A135" t="s">
        <v>175</v>
      </c>
      <c r="B135" s="76">
        <v>17690626246.93243</v>
      </c>
      <c r="C135" s="76">
        <v>42574292767.342285</v>
      </c>
      <c r="D135" s="76">
        <v>47111942604.199615</v>
      </c>
      <c r="E135" s="76">
        <v>17752126326.558197</v>
      </c>
      <c r="F135" s="76">
        <v>137142963107.04353</v>
      </c>
      <c r="G135" s="76">
        <v>197751582341.94522</v>
      </c>
      <c r="H135" s="76">
        <v>1473963890144.9172</v>
      </c>
      <c r="I135" s="76">
        <v>1933987423538.9385</v>
      </c>
      <c r="J135" s="76"/>
    </row>
    <row r="136" spans="1:10" x14ac:dyDescent="0.3">
      <c r="C136" s="76"/>
      <c r="D136" s="76"/>
      <c r="E136" s="76"/>
      <c r="F136" s="76"/>
      <c r="G136" s="76"/>
      <c r="H136" s="76"/>
      <c r="I136" s="76"/>
      <c r="J136" s="76"/>
    </row>
    <row r="137" spans="1:10" x14ac:dyDescent="0.3">
      <c r="C137" s="76"/>
      <c r="D137" s="76"/>
      <c r="E137" s="76"/>
      <c r="F137" s="76"/>
      <c r="G137" s="76"/>
      <c r="H137" s="76"/>
      <c r="I137" s="76"/>
      <c r="J137" s="76"/>
    </row>
    <row r="138" spans="1:10" x14ac:dyDescent="0.3">
      <c r="A138" t="s">
        <v>174</v>
      </c>
      <c r="B138" t="s">
        <v>165</v>
      </c>
      <c r="C138" t="s">
        <v>178</v>
      </c>
      <c r="J138" s="76"/>
    </row>
    <row r="139" spans="1:10" x14ac:dyDescent="0.3">
      <c r="A139" t="s">
        <v>70</v>
      </c>
      <c r="B139" s="64">
        <v>1</v>
      </c>
      <c r="J139" s="76"/>
    </row>
    <row r="140" spans="1:10" x14ac:dyDescent="0.3">
      <c r="A140" t="s">
        <v>72</v>
      </c>
      <c r="B140" s="64">
        <v>0</v>
      </c>
      <c r="J140" s="76"/>
    </row>
    <row r="141" spans="1:10" x14ac:dyDescent="0.3">
      <c r="A141" t="s">
        <v>79</v>
      </c>
      <c r="B141" s="64">
        <v>0</v>
      </c>
      <c r="J141" s="76"/>
    </row>
    <row r="142" spans="1:10" x14ac:dyDescent="0.3">
      <c r="A142" t="s">
        <v>71</v>
      </c>
      <c r="B142" t="s">
        <v>69</v>
      </c>
      <c r="J142" s="76"/>
    </row>
    <row r="143" spans="1:10" x14ac:dyDescent="0.3">
      <c r="A143" t="s">
        <v>88</v>
      </c>
      <c r="B143" t="s">
        <v>181</v>
      </c>
      <c r="J143" s="76"/>
    </row>
    <row r="144" spans="1:10" x14ac:dyDescent="0.3">
      <c r="J144" s="76"/>
    </row>
    <row r="145" spans="1:10" x14ac:dyDescent="0.3">
      <c r="B145" t="s">
        <v>182</v>
      </c>
      <c r="J145" s="76"/>
    </row>
    <row r="146" spans="1:10" x14ac:dyDescent="0.3">
      <c r="A146" t="s">
        <v>101</v>
      </c>
      <c r="B146" t="s">
        <v>184</v>
      </c>
      <c r="C146" t="s">
        <v>185</v>
      </c>
      <c r="D146" t="s">
        <v>186</v>
      </c>
      <c r="E146" t="s">
        <v>187</v>
      </c>
      <c r="F146" t="s">
        <v>143</v>
      </c>
      <c r="G146" t="s">
        <v>153</v>
      </c>
      <c r="H146" t="s">
        <v>161</v>
      </c>
      <c r="I146" t="s">
        <v>136</v>
      </c>
      <c r="J146" s="76"/>
    </row>
    <row r="147" spans="1:10" x14ac:dyDescent="0.3">
      <c r="A147" t="s">
        <v>167</v>
      </c>
      <c r="B147" s="76">
        <v>143618</v>
      </c>
      <c r="C147" s="76">
        <v>24507</v>
      </c>
      <c r="D147" s="76">
        <v>2352</v>
      </c>
      <c r="E147" s="76">
        <v>387</v>
      </c>
      <c r="F147" s="76">
        <v>22013</v>
      </c>
      <c r="G147" s="76">
        <v>15376</v>
      </c>
      <c r="H147" s="76">
        <v>16476</v>
      </c>
      <c r="I147" s="76">
        <v>224729</v>
      </c>
      <c r="J147" s="76"/>
    </row>
    <row r="148" spans="1:10" x14ac:dyDescent="0.3">
      <c r="A148" t="s">
        <v>111</v>
      </c>
      <c r="B148" s="76">
        <v>5122093435.5453978</v>
      </c>
      <c r="C148" s="76">
        <v>3840847265.5430994</v>
      </c>
      <c r="D148" s="76">
        <v>1843351271.5092025</v>
      </c>
      <c r="E148" s="76">
        <v>676374613.9533999</v>
      </c>
      <c r="F148" s="76">
        <v>12083703671.300901</v>
      </c>
      <c r="G148" s="76">
        <v>16091622716.030176</v>
      </c>
      <c r="H148" s="76">
        <v>79987886229.304184</v>
      </c>
      <c r="I148" s="76">
        <v>119645879203.18637</v>
      </c>
    </row>
    <row r="149" spans="1:10" x14ac:dyDescent="0.3">
      <c r="A149" t="s">
        <v>175</v>
      </c>
      <c r="B149" s="76">
        <v>33411765604.996559</v>
      </c>
      <c r="C149" s="76">
        <v>39352996584.875595</v>
      </c>
      <c r="D149" s="76">
        <v>28017234436.25238</v>
      </c>
      <c r="E149" s="76">
        <v>12851213493.504297</v>
      </c>
      <c r="F149" s="76">
        <v>120238378250.06752</v>
      </c>
      <c r="G149" s="76">
        <v>200818828018.99695</v>
      </c>
      <c r="H149" s="76">
        <v>1375380436194.3296</v>
      </c>
      <c r="I149" s="76">
        <v>1810070852583.0229</v>
      </c>
    </row>
    <row r="152" spans="1:10" x14ac:dyDescent="0.3">
      <c r="A152" t="s">
        <v>174</v>
      </c>
      <c r="B152" t="s">
        <v>165</v>
      </c>
      <c r="C152" t="s">
        <v>178</v>
      </c>
    </row>
    <row r="153" spans="1:10" x14ac:dyDescent="0.3">
      <c r="A153" t="s">
        <v>70</v>
      </c>
      <c r="B153">
        <v>1</v>
      </c>
    </row>
    <row r="154" spans="1:10" x14ac:dyDescent="0.3">
      <c r="A154" t="s">
        <v>72</v>
      </c>
      <c r="B154" s="64">
        <v>0</v>
      </c>
    </row>
    <row r="155" spans="1:10" x14ac:dyDescent="0.3">
      <c r="A155" t="s">
        <v>79</v>
      </c>
      <c r="B155" s="64">
        <v>0</v>
      </c>
    </row>
    <row r="156" spans="1:10" x14ac:dyDescent="0.3">
      <c r="A156" t="s">
        <v>71</v>
      </c>
      <c r="B156" t="s">
        <v>69</v>
      </c>
    </row>
    <row r="157" spans="1:10" x14ac:dyDescent="0.3">
      <c r="A157" t="s">
        <v>88</v>
      </c>
      <c r="B157" t="s">
        <v>228</v>
      </c>
    </row>
    <row r="159" spans="1:10" x14ac:dyDescent="0.3">
      <c r="B159" t="s">
        <v>182</v>
      </c>
    </row>
    <row r="160" spans="1:10" x14ac:dyDescent="0.3">
      <c r="A160" t="s">
        <v>101</v>
      </c>
      <c r="B160" t="s">
        <v>184</v>
      </c>
      <c r="C160" t="s">
        <v>185</v>
      </c>
      <c r="D160" t="s">
        <v>186</v>
      </c>
      <c r="E160" t="s">
        <v>187</v>
      </c>
      <c r="F160" t="s">
        <v>143</v>
      </c>
      <c r="G160" t="s">
        <v>153</v>
      </c>
      <c r="H160" t="s">
        <v>161</v>
      </c>
      <c r="I160" t="s">
        <v>136</v>
      </c>
    </row>
    <row r="161" spans="1:10" x14ac:dyDescent="0.3">
      <c r="A161" t="s">
        <v>167</v>
      </c>
      <c r="B161" s="76">
        <v>65625</v>
      </c>
      <c r="C161" s="76">
        <v>10270</v>
      </c>
      <c r="D161" s="76">
        <v>3492</v>
      </c>
      <c r="E161" s="76">
        <v>434</v>
      </c>
      <c r="F161" s="76">
        <v>17300</v>
      </c>
      <c r="G161" s="76">
        <v>14182</v>
      </c>
      <c r="H161" s="76">
        <v>15132</v>
      </c>
      <c r="I161" s="76">
        <v>126435</v>
      </c>
    </row>
    <row r="162" spans="1:10" x14ac:dyDescent="0.3">
      <c r="A162" t="s">
        <v>111</v>
      </c>
      <c r="B162" s="76">
        <v>2747477112.2586031</v>
      </c>
      <c r="C162" s="76">
        <v>3825328035.4249039</v>
      </c>
      <c r="D162" s="76">
        <v>3414979045.0742993</v>
      </c>
      <c r="E162" s="76">
        <v>1337736976.0372002</v>
      </c>
      <c r="F162" s="76">
        <v>13241867364.197598</v>
      </c>
      <c r="G162" s="76">
        <v>16238226949.01388</v>
      </c>
      <c r="H162" s="76">
        <v>86733010516.509247</v>
      </c>
      <c r="I162" s="76">
        <v>127538625998.51573</v>
      </c>
    </row>
    <row r="163" spans="1:10" x14ac:dyDescent="0.3">
      <c r="A163" t="s">
        <v>175</v>
      </c>
      <c r="B163" s="76">
        <v>16500838582.967609</v>
      </c>
      <c r="C163" s="76">
        <v>40822691477.900414</v>
      </c>
      <c r="D163" s="76">
        <v>46034798204.06321</v>
      </c>
      <c r="E163" s="76">
        <v>17043495828.558197</v>
      </c>
      <c r="F163" s="76">
        <v>131729211879.91402</v>
      </c>
      <c r="G163" s="76">
        <v>185164216230.49698</v>
      </c>
      <c r="H163" s="76">
        <v>1300565662974.9783</v>
      </c>
      <c r="I163" s="76">
        <v>1737860915178.8787</v>
      </c>
    </row>
    <row r="168" spans="1:10" x14ac:dyDescent="0.3">
      <c r="B168" s="64"/>
    </row>
    <row r="169" spans="1:10" x14ac:dyDescent="0.3">
      <c r="B169" s="64"/>
    </row>
    <row r="170" spans="1:10" x14ac:dyDescent="0.3">
      <c r="B170" s="64"/>
    </row>
    <row r="176" spans="1:10" x14ac:dyDescent="0.3">
      <c r="C176" s="76"/>
      <c r="D176" s="76"/>
      <c r="E176" s="76"/>
      <c r="F176" s="76"/>
      <c r="G176" s="76"/>
      <c r="H176" s="76"/>
      <c r="I176" s="76"/>
      <c r="J176" s="76"/>
    </row>
    <row r="177" spans="3:10" x14ac:dyDescent="0.3">
      <c r="C177" s="76"/>
      <c r="D177" s="76"/>
      <c r="E177" s="76"/>
      <c r="F177" s="76"/>
      <c r="G177" s="76"/>
      <c r="H177" s="76"/>
      <c r="I177" s="76"/>
      <c r="J177" s="76"/>
    </row>
    <row r="178" spans="3:10" x14ac:dyDescent="0.3">
      <c r="C178" s="76"/>
      <c r="D178" s="76"/>
      <c r="E178" s="76"/>
      <c r="F178" s="76"/>
      <c r="G178" s="76"/>
      <c r="H178" s="76"/>
      <c r="I178" s="76"/>
      <c r="J178" s="76"/>
    </row>
    <row r="179" spans="3:10" x14ac:dyDescent="0.3">
      <c r="C179" s="76"/>
      <c r="D179" s="76"/>
      <c r="E179" s="76"/>
      <c r="F179" s="76"/>
      <c r="G179" s="76"/>
      <c r="H179" s="76"/>
      <c r="I179" s="76"/>
      <c r="J179" s="76"/>
    </row>
    <row r="180" spans="3:10" x14ac:dyDescent="0.3">
      <c r="C180" s="76"/>
      <c r="D180" s="76"/>
      <c r="E180" s="76"/>
      <c r="F180" s="76"/>
      <c r="G180" s="76"/>
      <c r="H180" s="76"/>
      <c r="I180" s="76"/>
      <c r="J180" s="76"/>
    </row>
    <row r="181" spans="3:10" x14ac:dyDescent="0.3">
      <c r="C181" s="76"/>
      <c r="D181" s="76"/>
      <c r="E181" s="76"/>
      <c r="F181" s="76"/>
      <c r="G181" s="76"/>
      <c r="H181" s="76"/>
      <c r="I181" s="76"/>
      <c r="J181" s="76"/>
    </row>
    <row r="182" spans="3:10" x14ac:dyDescent="0.3">
      <c r="C182" s="76"/>
      <c r="D182" s="76"/>
      <c r="E182" s="76"/>
      <c r="F182" s="76"/>
      <c r="G182" s="76"/>
      <c r="H182" s="76"/>
      <c r="I182" s="76"/>
      <c r="J182" s="76"/>
    </row>
    <row r="183" spans="3:10" x14ac:dyDescent="0.3">
      <c r="C183" s="76"/>
      <c r="D183" s="76"/>
      <c r="E183" s="76"/>
      <c r="F183" s="76"/>
      <c r="G183" s="76"/>
      <c r="H183" s="76"/>
      <c r="I183" s="76"/>
      <c r="J183" s="76"/>
    </row>
    <row r="184" spans="3:10" x14ac:dyDescent="0.3">
      <c r="C184" s="76"/>
      <c r="D184" s="76"/>
      <c r="E184" s="76"/>
      <c r="F184" s="76"/>
      <c r="G184" s="76"/>
      <c r="H184" s="76"/>
      <c r="I184" s="76"/>
      <c r="J184" s="76"/>
    </row>
    <row r="185" spans="3:10" x14ac:dyDescent="0.3">
      <c r="C185" s="76"/>
      <c r="D185" s="76"/>
      <c r="E185" s="76"/>
      <c r="F185" s="76"/>
      <c r="G185" s="76"/>
      <c r="H185" s="76"/>
      <c r="I185" s="76"/>
      <c r="J185" s="76"/>
    </row>
    <row r="186" spans="3:10" x14ac:dyDescent="0.3">
      <c r="C186" s="76"/>
      <c r="D186" s="76"/>
      <c r="E186" s="76"/>
      <c r="F186" s="76"/>
      <c r="G186" s="76"/>
      <c r="H186" s="76"/>
      <c r="I186" s="76"/>
      <c r="J186" s="76"/>
    </row>
    <row r="187" spans="3:10" x14ac:dyDescent="0.3">
      <c r="C187" s="76"/>
      <c r="D187" s="76"/>
      <c r="E187" s="76"/>
      <c r="F187" s="76"/>
      <c r="G187" s="76"/>
      <c r="H187" s="76"/>
      <c r="I187" s="76"/>
      <c r="J187" s="76"/>
    </row>
    <row r="188" spans="3:10" x14ac:dyDescent="0.3">
      <c r="C188" s="76"/>
      <c r="D188" s="76"/>
      <c r="E188" s="76"/>
      <c r="F188" s="76"/>
      <c r="G188" s="76"/>
      <c r="H188" s="76"/>
      <c r="I188" s="76"/>
      <c r="J188" s="76"/>
    </row>
    <row r="189" spans="3:10" x14ac:dyDescent="0.3">
      <c r="C189" s="76"/>
      <c r="D189" s="76"/>
      <c r="E189" s="76"/>
      <c r="F189" s="76"/>
      <c r="G189" s="76"/>
      <c r="H189" s="76"/>
      <c r="I189" s="76"/>
      <c r="J189" s="76"/>
    </row>
    <row r="190" spans="3:10" x14ac:dyDescent="0.3">
      <c r="C190" s="76"/>
      <c r="D190" s="76"/>
      <c r="E190" s="76"/>
      <c r="F190" s="76"/>
      <c r="G190" s="76"/>
      <c r="H190" s="76"/>
      <c r="I190" s="76"/>
      <c r="J190" s="76"/>
    </row>
    <row r="191" spans="3:10" x14ac:dyDescent="0.3">
      <c r="C191" s="76"/>
      <c r="D191" s="76"/>
      <c r="E191" s="76"/>
      <c r="F191" s="76"/>
      <c r="G191" s="76"/>
      <c r="H191" s="76"/>
      <c r="I191" s="76"/>
      <c r="J191" s="76"/>
    </row>
    <row r="192" spans="3:10" x14ac:dyDescent="0.3">
      <c r="C192" s="76"/>
      <c r="D192" s="76"/>
      <c r="E192" s="76"/>
      <c r="F192" s="76"/>
      <c r="G192" s="76"/>
      <c r="H192" s="76"/>
      <c r="I192" s="76"/>
      <c r="J192" s="76"/>
    </row>
    <row r="193" spans="3:10" x14ac:dyDescent="0.3">
      <c r="C193" s="76"/>
      <c r="D193" s="76"/>
      <c r="E193" s="76"/>
      <c r="F193" s="76"/>
      <c r="G193" s="76"/>
      <c r="H193" s="76"/>
      <c r="I193" s="76"/>
      <c r="J193" s="76"/>
    </row>
    <row r="194" spans="3:10" x14ac:dyDescent="0.3">
      <c r="C194" s="76"/>
      <c r="D194" s="76"/>
      <c r="E194" s="76"/>
      <c r="F194" s="76"/>
      <c r="G194" s="76"/>
      <c r="H194" s="76"/>
      <c r="I194" s="76"/>
      <c r="J194" s="76"/>
    </row>
    <row r="195" spans="3:10" x14ac:dyDescent="0.3">
      <c r="C195" s="76"/>
      <c r="D195" s="76"/>
      <c r="E195" s="76"/>
      <c r="F195" s="76"/>
      <c r="G195" s="76"/>
      <c r="H195" s="76"/>
      <c r="I195" s="76"/>
      <c r="J195" s="76"/>
    </row>
    <row r="196" spans="3:10" x14ac:dyDescent="0.3">
      <c r="C196" s="76"/>
      <c r="D196" s="76"/>
      <c r="E196" s="76"/>
      <c r="F196" s="76"/>
      <c r="G196" s="76"/>
      <c r="H196" s="76"/>
      <c r="I196" s="76"/>
      <c r="J196" s="76"/>
    </row>
    <row r="197" spans="3:10" x14ac:dyDescent="0.3">
      <c r="C197" s="76"/>
      <c r="D197" s="76"/>
      <c r="E197" s="76"/>
      <c r="F197" s="76"/>
      <c r="G197" s="76"/>
      <c r="H197" s="76"/>
      <c r="I197" s="76"/>
      <c r="J197" s="76"/>
    </row>
    <row r="198" spans="3:10" x14ac:dyDescent="0.3">
      <c r="C198" s="76"/>
      <c r="D198" s="76"/>
      <c r="E198" s="76"/>
      <c r="F198" s="76"/>
      <c r="G198" s="76"/>
      <c r="H198" s="76"/>
      <c r="I198" s="76"/>
      <c r="J198" s="76"/>
    </row>
    <row r="199" spans="3:10" x14ac:dyDescent="0.3">
      <c r="C199" s="76"/>
      <c r="D199" s="76"/>
      <c r="E199" s="76"/>
      <c r="F199" s="76"/>
      <c r="G199" s="76"/>
      <c r="H199" s="76"/>
      <c r="I199" s="76"/>
      <c r="J199" s="76"/>
    </row>
    <row r="200" spans="3:10" x14ac:dyDescent="0.3">
      <c r="C200" s="76"/>
      <c r="D200" s="76"/>
      <c r="E200" s="76"/>
      <c r="F200" s="76"/>
      <c r="G200" s="76"/>
      <c r="H200" s="76"/>
      <c r="I200" s="76"/>
      <c r="J200" s="76"/>
    </row>
    <row r="201" spans="3:10" x14ac:dyDescent="0.3">
      <c r="C201" s="76"/>
      <c r="D201" s="76"/>
      <c r="E201" s="76"/>
      <c r="F201" s="76"/>
      <c r="G201" s="76"/>
      <c r="H201" s="76"/>
      <c r="I201" s="76"/>
      <c r="J201" s="76"/>
    </row>
    <row r="202" spans="3:10" x14ac:dyDescent="0.3">
      <c r="C202" s="76"/>
      <c r="D202" s="76"/>
      <c r="E202" s="76"/>
      <c r="F202" s="76"/>
      <c r="G202" s="76"/>
      <c r="H202" s="76"/>
      <c r="I202" s="76"/>
      <c r="J202" s="76"/>
    </row>
    <row r="203" spans="3:10" x14ac:dyDescent="0.3">
      <c r="C203" s="76"/>
      <c r="D203" s="76"/>
      <c r="E203" s="76"/>
      <c r="F203" s="76"/>
      <c r="G203" s="76"/>
      <c r="H203" s="76"/>
      <c r="I203" s="76"/>
      <c r="J203" s="76"/>
    </row>
    <row r="204" spans="3:10" x14ac:dyDescent="0.3">
      <c r="C204" s="76"/>
      <c r="D204" s="76"/>
      <c r="E204" s="76"/>
      <c r="F204" s="76"/>
      <c r="G204" s="76"/>
      <c r="H204" s="76"/>
      <c r="I204" s="76"/>
      <c r="J204" s="76"/>
    </row>
    <row r="205" spans="3:10" x14ac:dyDescent="0.3">
      <c r="C205" s="76"/>
      <c r="D205" s="76"/>
      <c r="E205" s="76"/>
      <c r="F205" s="76"/>
      <c r="G205" s="76"/>
      <c r="H205" s="76"/>
      <c r="I205" s="76"/>
      <c r="J205" s="76"/>
    </row>
    <row r="206" spans="3:10" x14ac:dyDescent="0.3">
      <c r="C206" s="76"/>
      <c r="D206" s="76"/>
      <c r="E206" s="76"/>
      <c r="F206" s="76"/>
      <c r="G206" s="76"/>
      <c r="H206" s="76"/>
      <c r="I206" s="76"/>
      <c r="J206" s="76"/>
    </row>
    <row r="207" spans="3:10" x14ac:dyDescent="0.3">
      <c r="C207" s="76"/>
      <c r="D207" s="76"/>
      <c r="E207" s="76"/>
      <c r="F207" s="76"/>
      <c r="G207" s="76"/>
      <c r="H207" s="76"/>
      <c r="I207" s="76"/>
      <c r="J207" s="76"/>
    </row>
    <row r="208" spans="3:10" x14ac:dyDescent="0.3">
      <c r="C208" s="76"/>
      <c r="D208" s="76"/>
      <c r="E208" s="76"/>
      <c r="F208" s="76"/>
      <c r="G208" s="76"/>
      <c r="H208" s="76"/>
      <c r="I208" s="76"/>
      <c r="J208" s="76"/>
    </row>
    <row r="209" spans="2:10" x14ac:dyDescent="0.3">
      <c r="C209" s="76"/>
      <c r="D209" s="76"/>
      <c r="E209" s="76"/>
      <c r="F209" s="76"/>
      <c r="G209" s="76"/>
      <c r="H209" s="76"/>
      <c r="I209" s="76"/>
      <c r="J209" s="76"/>
    </row>
    <row r="210" spans="2:10" x14ac:dyDescent="0.3">
      <c r="C210" s="76"/>
      <c r="D210" s="76"/>
      <c r="E210" s="76"/>
      <c r="F210" s="76"/>
      <c r="G210" s="76"/>
      <c r="H210" s="76"/>
      <c r="I210" s="76"/>
      <c r="J210" s="76"/>
    </row>
    <row r="211" spans="2:10" x14ac:dyDescent="0.3">
      <c r="C211" s="76"/>
      <c r="D211" s="76"/>
      <c r="E211" s="76"/>
      <c r="F211" s="76"/>
      <c r="G211" s="76"/>
      <c r="H211" s="76"/>
      <c r="I211" s="76"/>
      <c r="J211" s="76"/>
    </row>
    <row r="212" spans="2:10" x14ac:dyDescent="0.3">
      <c r="C212" s="76"/>
      <c r="D212" s="76"/>
      <c r="E212" s="76"/>
      <c r="F212" s="76"/>
      <c r="G212" s="76"/>
      <c r="H212" s="76"/>
      <c r="I212" s="76"/>
      <c r="J212" s="76"/>
    </row>
    <row r="213" spans="2:10" x14ac:dyDescent="0.3">
      <c r="C213" s="76"/>
      <c r="D213" s="76"/>
      <c r="E213" s="76"/>
      <c r="F213" s="76"/>
      <c r="G213" s="76"/>
      <c r="H213" s="76"/>
      <c r="I213" s="76"/>
      <c r="J213" s="76"/>
    </row>
    <row r="214" spans="2:10" x14ac:dyDescent="0.3">
      <c r="C214" s="76"/>
      <c r="D214" s="76"/>
      <c r="E214" s="76"/>
      <c r="F214" s="76"/>
      <c r="G214" s="76"/>
      <c r="H214" s="76"/>
      <c r="I214" s="76"/>
      <c r="J214" s="76"/>
    </row>
    <row r="215" spans="2:10" x14ac:dyDescent="0.3">
      <c r="C215" s="76"/>
      <c r="D215" s="76"/>
      <c r="E215" s="76"/>
      <c r="F215" s="76"/>
      <c r="G215" s="76"/>
      <c r="H215" s="76"/>
      <c r="I215" s="76"/>
      <c r="J215" s="76"/>
    </row>
    <row r="216" spans="2:10" x14ac:dyDescent="0.3">
      <c r="C216" s="76"/>
      <c r="D216" s="76"/>
      <c r="E216" s="76"/>
      <c r="F216" s="76"/>
      <c r="G216" s="76"/>
      <c r="H216" s="76"/>
      <c r="I216" s="76"/>
      <c r="J216" s="76"/>
    </row>
    <row r="217" spans="2:10" x14ac:dyDescent="0.3">
      <c r="C217" s="76"/>
      <c r="D217" s="76"/>
      <c r="E217" s="76"/>
      <c r="F217" s="76"/>
      <c r="G217" s="76"/>
      <c r="H217" s="76"/>
      <c r="I217" s="76"/>
      <c r="J217" s="76"/>
    </row>
    <row r="218" spans="2:10" x14ac:dyDescent="0.3">
      <c r="C218" s="76"/>
      <c r="D218" s="76"/>
      <c r="E218" s="76"/>
      <c r="F218" s="76"/>
      <c r="G218" s="76"/>
      <c r="H218" s="76"/>
      <c r="I218" s="76"/>
      <c r="J218" s="76"/>
    </row>
    <row r="219" spans="2:10" x14ac:dyDescent="0.3">
      <c r="C219" s="76"/>
      <c r="D219" s="76"/>
      <c r="E219" s="76"/>
      <c r="F219" s="76"/>
      <c r="G219" s="76"/>
      <c r="H219" s="76"/>
      <c r="I219" s="76"/>
      <c r="J219" s="76"/>
    </row>
    <row r="220" spans="2:10" x14ac:dyDescent="0.3">
      <c r="C220" s="76"/>
      <c r="D220" s="76"/>
      <c r="E220" s="76"/>
      <c r="F220" s="76"/>
      <c r="G220" s="76"/>
      <c r="H220" s="76"/>
      <c r="I220" s="76"/>
      <c r="J220" s="76"/>
    </row>
    <row r="224" spans="2:10" x14ac:dyDescent="0.3">
      <c r="B224" s="64"/>
    </row>
    <row r="225" spans="2:10" x14ac:dyDescent="0.3">
      <c r="B225" s="64"/>
    </row>
    <row r="226" spans="2:10" x14ac:dyDescent="0.3">
      <c r="B226" s="64"/>
    </row>
    <row r="232" spans="2:10" x14ac:dyDescent="0.3">
      <c r="C232" s="76"/>
      <c r="D232" s="76"/>
      <c r="E232" s="76"/>
      <c r="F232" s="76"/>
      <c r="G232" s="76"/>
      <c r="H232" s="76"/>
      <c r="I232" s="76"/>
      <c r="J232" s="76"/>
    </row>
    <row r="233" spans="2:10" x14ac:dyDescent="0.3">
      <c r="C233" s="76"/>
      <c r="D233" s="76"/>
      <c r="E233" s="76"/>
      <c r="F233" s="76"/>
      <c r="G233" s="76"/>
      <c r="H233" s="76"/>
      <c r="I233" s="76"/>
      <c r="J233" s="76"/>
    </row>
    <row r="234" spans="2:10" x14ac:dyDescent="0.3">
      <c r="C234" s="76"/>
      <c r="D234" s="76"/>
      <c r="E234" s="76"/>
      <c r="F234" s="76"/>
      <c r="G234" s="76"/>
      <c r="H234" s="76"/>
      <c r="I234" s="76"/>
      <c r="J234" s="76"/>
    </row>
    <row r="235" spans="2:10" x14ac:dyDescent="0.3">
      <c r="C235" s="76"/>
      <c r="D235" s="76"/>
      <c r="E235" s="76"/>
      <c r="F235" s="76"/>
      <c r="G235" s="76"/>
      <c r="H235" s="76"/>
      <c r="I235" s="76"/>
      <c r="J235" s="76"/>
    </row>
    <row r="236" spans="2:10" x14ac:dyDescent="0.3">
      <c r="C236" s="76"/>
      <c r="D236" s="76"/>
      <c r="E236" s="76"/>
      <c r="F236" s="76"/>
      <c r="G236" s="76"/>
      <c r="H236" s="76"/>
      <c r="I236" s="76"/>
      <c r="J236" s="76"/>
    </row>
    <row r="237" spans="2:10" x14ac:dyDescent="0.3">
      <c r="C237" s="76"/>
      <c r="D237" s="76"/>
      <c r="E237" s="76"/>
      <c r="F237" s="76"/>
      <c r="G237" s="76"/>
      <c r="H237" s="76"/>
      <c r="I237" s="76"/>
      <c r="J237" s="76"/>
    </row>
    <row r="238" spans="2:10" x14ac:dyDescent="0.3">
      <c r="C238" s="76"/>
      <c r="D238" s="76"/>
      <c r="E238" s="76"/>
      <c r="F238" s="76"/>
      <c r="G238" s="76"/>
      <c r="H238" s="76"/>
      <c r="I238" s="76"/>
      <c r="J238" s="76"/>
    </row>
    <row r="239" spans="2:10" x14ac:dyDescent="0.3">
      <c r="C239" s="76"/>
      <c r="D239" s="76"/>
      <c r="E239" s="76"/>
      <c r="F239" s="76"/>
      <c r="G239" s="76"/>
      <c r="H239" s="76"/>
      <c r="I239" s="76"/>
      <c r="J239" s="76"/>
    </row>
    <row r="240" spans="2:10" x14ac:dyDescent="0.3">
      <c r="C240" s="76"/>
      <c r="D240" s="76"/>
      <c r="E240" s="76"/>
      <c r="F240" s="76"/>
      <c r="G240" s="76"/>
      <c r="H240" s="76"/>
      <c r="I240" s="76"/>
      <c r="J240" s="76"/>
    </row>
    <row r="241" spans="3:10" x14ac:dyDescent="0.3">
      <c r="C241" s="76"/>
      <c r="D241" s="76"/>
      <c r="E241" s="76"/>
      <c r="F241" s="76"/>
      <c r="G241" s="76"/>
      <c r="H241" s="76"/>
      <c r="I241" s="76"/>
      <c r="J241" s="76"/>
    </row>
    <row r="242" spans="3:10" x14ac:dyDescent="0.3">
      <c r="C242" s="76"/>
      <c r="D242" s="76"/>
      <c r="E242" s="76"/>
      <c r="F242" s="76"/>
      <c r="G242" s="76"/>
      <c r="H242" s="76"/>
      <c r="I242" s="76"/>
      <c r="J242" s="76"/>
    </row>
    <row r="243" spans="3:10" x14ac:dyDescent="0.3">
      <c r="C243" s="76"/>
      <c r="D243" s="76"/>
      <c r="E243" s="76"/>
      <c r="F243" s="76"/>
      <c r="G243" s="76"/>
      <c r="H243" s="76"/>
      <c r="I243" s="76"/>
      <c r="J243" s="76"/>
    </row>
    <row r="244" spans="3:10" x14ac:dyDescent="0.3">
      <c r="C244" s="76"/>
      <c r="D244" s="76"/>
      <c r="E244" s="76"/>
      <c r="F244" s="76"/>
      <c r="G244" s="76"/>
      <c r="H244" s="76"/>
      <c r="I244" s="76"/>
      <c r="J244" s="76"/>
    </row>
    <row r="245" spans="3:10" x14ac:dyDescent="0.3">
      <c r="C245" s="76"/>
      <c r="D245" s="76"/>
      <c r="E245" s="76"/>
      <c r="F245" s="76"/>
      <c r="G245" s="76"/>
      <c r="H245" s="76"/>
      <c r="I245" s="76"/>
      <c r="J245" s="76"/>
    </row>
    <row r="246" spans="3:10" x14ac:dyDescent="0.3">
      <c r="C246" s="76"/>
      <c r="D246" s="76"/>
      <c r="E246" s="76"/>
      <c r="F246" s="76"/>
      <c r="G246" s="76"/>
      <c r="H246" s="76"/>
      <c r="I246" s="76"/>
      <c r="J246" s="76"/>
    </row>
    <row r="247" spans="3:10" x14ac:dyDescent="0.3">
      <c r="C247" s="76"/>
      <c r="D247" s="76"/>
      <c r="E247" s="76"/>
      <c r="F247" s="76"/>
      <c r="G247" s="76"/>
      <c r="H247" s="76"/>
      <c r="I247" s="76"/>
      <c r="J247" s="76"/>
    </row>
    <row r="248" spans="3:10" x14ac:dyDescent="0.3">
      <c r="C248" s="76"/>
      <c r="D248" s="76"/>
      <c r="E248" s="76"/>
      <c r="F248" s="76"/>
      <c r="G248" s="76"/>
      <c r="H248" s="76"/>
      <c r="I248" s="76"/>
      <c r="J248" s="76"/>
    </row>
    <row r="249" spans="3:10" x14ac:dyDescent="0.3">
      <c r="C249" s="76"/>
      <c r="D249" s="76"/>
      <c r="E249" s="76"/>
      <c r="F249" s="76"/>
      <c r="G249" s="76"/>
      <c r="H249" s="76"/>
      <c r="I249" s="76"/>
      <c r="J249" s="76"/>
    </row>
    <row r="250" spans="3:10" x14ac:dyDescent="0.3">
      <c r="C250" s="76"/>
      <c r="D250" s="76"/>
      <c r="E250" s="76"/>
      <c r="F250" s="76"/>
      <c r="G250" s="76"/>
      <c r="H250" s="76"/>
      <c r="I250" s="76"/>
      <c r="J250" s="76"/>
    </row>
    <row r="251" spans="3:10" x14ac:dyDescent="0.3">
      <c r="C251" s="76"/>
      <c r="D251" s="76"/>
      <c r="E251" s="76"/>
      <c r="F251" s="76"/>
      <c r="G251" s="76"/>
      <c r="H251" s="76"/>
      <c r="I251" s="76"/>
      <c r="J251" s="76"/>
    </row>
    <row r="252" spans="3:10" x14ac:dyDescent="0.3">
      <c r="C252" s="76"/>
      <c r="D252" s="76"/>
      <c r="E252" s="76"/>
      <c r="F252" s="76"/>
      <c r="G252" s="76"/>
      <c r="H252" s="76"/>
      <c r="I252" s="76"/>
      <c r="J252" s="76"/>
    </row>
    <row r="253" spans="3:10" x14ac:dyDescent="0.3">
      <c r="C253" s="76"/>
      <c r="D253" s="76"/>
      <c r="E253" s="76"/>
      <c r="F253" s="76"/>
      <c r="G253" s="76"/>
      <c r="H253" s="76"/>
      <c r="I253" s="76"/>
      <c r="J253" s="76"/>
    </row>
    <row r="254" spans="3:10" x14ac:dyDescent="0.3">
      <c r="C254" s="76"/>
      <c r="D254" s="76"/>
      <c r="E254" s="76"/>
      <c r="F254" s="76"/>
      <c r="G254" s="76"/>
      <c r="H254" s="76"/>
      <c r="I254" s="76"/>
      <c r="J254" s="76"/>
    </row>
    <row r="255" spans="3:10" x14ac:dyDescent="0.3">
      <c r="C255" s="76"/>
      <c r="D255" s="76"/>
      <c r="E255" s="76"/>
      <c r="F255" s="76"/>
      <c r="G255" s="76"/>
      <c r="H255" s="76"/>
      <c r="I255" s="76"/>
      <c r="J255" s="76"/>
    </row>
    <row r="256" spans="3:10" x14ac:dyDescent="0.3">
      <c r="C256" s="76"/>
      <c r="D256" s="76"/>
      <c r="E256" s="76"/>
      <c r="F256" s="76"/>
      <c r="G256" s="76"/>
      <c r="H256" s="76"/>
      <c r="I256" s="76"/>
      <c r="J256" s="76"/>
    </row>
    <row r="257" spans="3:10" x14ac:dyDescent="0.3">
      <c r="C257" s="76"/>
      <c r="D257" s="76"/>
      <c r="E257" s="76"/>
      <c r="F257" s="76"/>
      <c r="G257" s="76"/>
      <c r="H257" s="76"/>
      <c r="I257" s="76"/>
      <c r="J257" s="76"/>
    </row>
    <row r="258" spans="3:10" x14ac:dyDescent="0.3">
      <c r="C258" s="76"/>
      <c r="D258" s="76"/>
      <c r="E258" s="76"/>
      <c r="F258" s="76"/>
      <c r="G258" s="76"/>
      <c r="H258" s="76"/>
      <c r="I258" s="76"/>
      <c r="J258" s="76"/>
    </row>
    <row r="259" spans="3:10" x14ac:dyDescent="0.3">
      <c r="C259" s="76"/>
      <c r="D259" s="76"/>
      <c r="E259" s="76"/>
      <c r="F259" s="76"/>
      <c r="G259" s="76"/>
      <c r="H259" s="76"/>
      <c r="I259" s="76"/>
      <c r="J259" s="76"/>
    </row>
    <row r="260" spans="3:10" x14ac:dyDescent="0.3">
      <c r="C260" s="76"/>
      <c r="D260" s="76"/>
      <c r="E260" s="76"/>
      <c r="F260" s="76"/>
      <c r="G260" s="76"/>
      <c r="H260" s="76"/>
      <c r="I260" s="76"/>
      <c r="J260" s="76"/>
    </row>
    <row r="261" spans="3:10" x14ac:dyDescent="0.3">
      <c r="C261" s="76"/>
      <c r="D261" s="76"/>
      <c r="E261" s="76"/>
      <c r="F261" s="76"/>
      <c r="G261" s="76"/>
      <c r="H261" s="76"/>
      <c r="I261" s="76"/>
      <c r="J261" s="76"/>
    </row>
    <row r="262" spans="3:10" x14ac:dyDescent="0.3">
      <c r="C262" s="76"/>
      <c r="D262" s="76"/>
      <c r="E262" s="76"/>
      <c r="F262" s="76"/>
      <c r="G262" s="76"/>
      <c r="H262" s="76"/>
      <c r="I262" s="76"/>
      <c r="J262" s="76"/>
    </row>
    <row r="263" spans="3:10" x14ac:dyDescent="0.3">
      <c r="C263" s="76"/>
      <c r="D263" s="76"/>
      <c r="E263" s="76"/>
      <c r="F263" s="76"/>
      <c r="G263" s="76"/>
      <c r="H263" s="76"/>
      <c r="I263" s="76"/>
      <c r="J263" s="76"/>
    </row>
    <row r="264" spans="3:10" x14ac:dyDescent="0.3">
      <c r="C264" s="76"/>
      <c r="D264" s="76"/>
      <c r="E264" s="76"/>
      <c r="F264" s="76"/>
      <c r="G264" s="76"/>
      <c r="H264" s="76"/>
      <c r="I264" s="76"/>
      <c r="J264" s="76"/>
    </row>
    <row r="265" spans="3:10" x14ac:dyDescent="0.3">
      <c r="C265" s="76"/>
      <c r="D265" s="76"/>
      <c r="E265" s="76"/>
      <c r="F265" s="76"/>
      <c r="G265" s="76"/>
      <c r="H265" s="76"/>
      <c r="I265" s="76"/>
      <c r="J265" s="76"/>
    </row>
    <row r="266" spans="3:10" x14ac:dyDescent="0.3">
      <c r="C266" s="76"/>
      <c r="D266" s="76"/>
      <c r="E266" s="76"/>
      <c r="F266" s="76"/>
      <c r="G266" s="76"/>
      <c r="H266" s="76"/>
      <c r="I266" s="76"/>
      <c r="J266" s="76"/>
    </row>
    <row r="267" spans="3:10" x14ac:dyDescent="0.3">
      <c r="C267" s="76"/>
      <c r="D267" s="76"/>
      <c r="E267" s="76"/>
      <c r="F267" s="76"/>
      <c r="G267" s="76"/>
      <c r="H267" s="76"/>
      <c r="I267" s="76"/>
      <c r="J267" s="76"/>
    </row>
    <row r="268" spans="3:10" x14ac:dyDescent="0.3">
      <c r="C268" s="76"/>
      <c r="D268" s="76"/>
      <c r="E268" s="76"/>
      <c r="F268" s="76"/>
      <c r="G268" s="76"/>
      <c r="H268" s="76"/>
      <c r="I268" s="76"/>
      <c r="J268" s="76"/>
    </row>
    <row r="269" spans="3:10" x14ac:dyDescent="0.3">
      <c r="C269" s="76"/>
      <c r="D269" s="76"/>
      <c r="E269" s="76"/>
      <c r="F269" s="76"/>
      <c r="G269" s="76"/>
      <c r="H269" s="76"/>
      <c r="I269" s="76"/>
      <c r="J269" s="76"/>
    </row>
    <row r="270" spans="3:10" x14ac:dyDescent="0.3">
      <c r="C270" s="76"/>
      <c r="D270" s="76"/>
      <c r="E270" s="76"/>
      <c r="F270" s="76"/>
      <c r="G270" s="76"/>
      <c r="H270" s="76"/>
      <c r="I270" s="76"/>
      <c r="J270" s="76"/>
    </row>
    <row r="271" spans="3:10" x14ac:dyDescent="0.3">
      <c r="C271" s="76"/>
      <c r="D271" s="76"/>
      <c r="E271" s="76"/>
      <c r="F271" s="76"/>
      <c r="G271" s="76"/>
      <c r="H271" s="76"/>
      <c r="I271" s="76"/>
      <c r="J271" s="76"/>
    </row>
    <row r="272" spans="3:10" x14ac:dyDescent="0.3">
      <c r="C272" s="76"/>
      <c r="D272" s="76"/>
      <c r="E272" s="76"/>
      <c r="F272" s="76"/>
      <c r="G272" s="76"/>
      <c r="H272" s="76"/>
      <c r="I272" s="76"/>
      <c r="J272" s="76"/>
    </row>
    <row r="273" spans="3:10" x14ac:dyDescent="0.3">
      <c r="C273" s="76"/>
      <c r="D273" s="76"/>
      <c r="E273" s="76"/>
      <c r="F273" s="76"/>
      <c r="G273" s="76"/>
      <c r="H273" s="76"/>
      <c r="I273" s="76"/>
      <c r="J273" s="76"/>
    </row>
    <row r="274" spans="3:10" x14ac:dyDescent="0.3">
      <c r="C274" s="76"/>
      <c r="D274" s="76"/>
      <c r="E274" s="76"/>
      <c r="F274" s="76"/>
      <c r="G274" s="76"/>
      <c r="H274" s="76"/>
      <c r="I274" s="76"/>
      <c r="J274" s="76"/>
    </row>
    <row r="275" spans="3:10" x14ac:dyDescent="0.3">
      <c r="C275" s="76"/>
      <c r="D275" s="76"/>
      <c r="E275" s="76"/>
      <c r="F275" s="76"/>
      <c r="G275" s="76"/>
      <c r="H275" s="76"/>
      <c r="I275" s="76"/>
      <c r="J275" s="76"/>
    </row>
    <row r="276" spans="3:10" x14ac:dyDescent="0.3">
      <c r="C276" s="76"/>
      <c r="D276" s="76"/>
      <c r="E276" s="76"/>
      <c r="F276" s="76"/>
      <c r="G276" s="76"/>
      <c r="H276" s="76"/>
      <c r="I276" s="76"/>
      <c r="J276" s="76"/>
    </row>
  </sheetData>
  <mergeCells count="3">
    <mergeCell ref="O3:W3"/>
    <mergeCell ref="O22:V22"/>
    <mergeCell ref="O41:W41"/>
  </mergeCells>
  <conditionalFormatting sqref="P43:R43 T43:V43 P44:V5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5"/>
  <sheetViews>
    <sheetView topLeftCell="N79" zoomScale="68" zoomScaleNormal="68" workbookViewId="0">
      <selection activeCell="U138" sqref="U138"/>
    </sheetView>
  </sheetViews>
  <sheetFormatPr defaultColWidth="10.109375" defaultRowHeight="13.2" x14ac:dyDescent="0.25"/>
  <cols>
    <col min="1" max="1" width="33.5546875" style="29" bestFit="1" customWidth="1"/>
    <col min="2" max="2" width="19.6640625" style="29" bestFit="1" customWidth="1"/>
    <col min="3" max="3" width="36.44140625" style="29" bestFit="1" customWidth="1"/>
    <col min="4" max="4" width="43" style="29" bestFit="1" customWidth="1"/>
    <col min="5" max="5" width="42.44140625" style="29" bestFit="1" customWidth="1"/>
    <col min="6" max="6" width="42.109375" style="29" bestFit="1" customWidth="1"/>
    <col min="7" max="10" width="42.109375" style="29" customWidth="1"/>
    <col min="11" max="11" width="20.6640625" style="29" customWidth="1"/>
    <col min="12" max="12" width="12.33203125" style="29" bestFit="1" customWidth="1"/>
    <col min="13" max="14" width="10.109375" style="29"/>
    <col min="15" max="23" width="16.44140625" style="29" customWidth="1"/>
    <col min="24" max="24" width="17" style="29" customWidth="1"/>
    <col min="25" max="33" width="10.109375" style="30"/>
    <col min="34" max="34" width="6.5546875" style="130" customWidth="1"/>
    <col min="35" max="40" width="10" style="130" customWidth="1"/>
    <col min="41" max="43" width="13.33203125" style="30" customWidth="1"/>
    <col min="44" max="46" width="10.109375" style="30"/>
    <col min="47" max="47" width="12.5546875" style="30" customWidth="1"/>
    <col min="48" max="16384" width="10.109375" style="29"/>
  </cols>
  <sheetData>
    <row r="1" spans="1:49" ht="12.75" x14ac:dyDescent="0.2">
      <c r="K1" s="31">
        <v>2012</v>
      </c>
      <c r="L1" s="32" t="s">
        <v>326</v>
      </c>
      <c r="O1" s="29">
        <v>37000000000</v>
      </c>
      <c r="W1" s="32" t="s">
        <v>77</v>
      </c>
      <c r="X1" s="32" t="s">
        <v>327</v>
      </c>
    </row>
    <row r="2" spans="1:49" x14ac:dyDescent="0.25">
      <c r="K2" s="29" t="s">
        <v>80</v>
      </c>
      <c r="L2" s="32" t="s">
        <v>326</v>
      </c>
      <c r="W2" s="32" t="s">
        <v>83</v>
      </c>
      <c r="X2" s="32" t="s">
        <v>328</v>
      </c>
    </row>
    <row r="3" spans="1:49" ht="14.4" x14ac:dyDescent="0.3">
      <c r="A3" s="62"/>
      <c r="B3" s="62"/>
      <c r="C3" s="62"/>
      <c r="D3" s="62"/>
      <c r="E3" s="62"/>
      <c r="F3" s="62"/>
      <c r="G3" s="62"/>
      <c r="H3" s="62"/>
      <c r="I3" s="62"/>
      <c r="J3" s="62"/>
      <c r="K3" s="32" t="s">
        <v>90</v>
      </c>
      <c r="W3" s="32" t="s">
        <v>91</v>
      </c>
    </row>
    <row r="4" spans="1:49" ht="15" x14ac:dyDescent="0.25">
      <c r="A4" t="s">
        <v>92</v>
      </c>
      <c r="B4" t="s">
        <v>93</v>
      </c>
      <c r="C4"/>
      <c r="D4"/>
      <c r="E4"/>
      <c r="F4"/>
      <c r="G4"/>
      <c r="H4"/>
      <c r="I4" s="62"/>
      <c r="J4" s="62"/>
      <c r="K4" s="29" t="s">
        <v>96</v>
      </c>
      <c r="W4" s="32" t="s">
        <v>97</v>
      </c>
      <c r="X4" s="32" t="s">
        <v>97</v>
      </c>
    </row>
    <row r="5" spans="1:49" ht="15" x14ac:dyDescent="0.25">
      <c r="A5"/>
      <c r="B5"/>
      <c r="C5"/>
      <c r="D5"/>
      <c r="E5"/>
      <c r="F5"/>
      <c r="G5"/>
      <c r="H5"/>
      <c r="K5" s="29">
        <v>1000000</v>
      </c>
      <c r="W5" s="32" t="s">
        <v>99</v>
      </c>
      <c r="X5" s="32" t="s">
        <v>329</v>
      </c>
      <c r="AI5" s="477" t="s">
        <v>330</v>
      </c>
      <c r="AJ5" s="478"/>
      <c r="AK5" s="477" t="s">
        <v>331</v>
      </c>
      <c r="AL5" s="477"/>
      <c r="AM5" s="477" t="s">
        <v>332</v>
      </c>
      <c r="AN5" s="478"/>
      <c r="AO5" s="130"/>
      <c r="AP5" s="130"/>
      <c r="AV5" s="30"/>
      <c r="AW5" s="30"/>
    </row>
    <row r="6" spans="1:49" ht="15" x14ac:dyDescent="0.25">
      <c r="A6"/>
      <c r="B6"/>
      <c r="C6" t="s">
        <v>84</v>
      </c>
      <c r="D6"/>
      <c r="E6"/>
      <c r="F6"/>
      <c r="G6"/>
      <c r="H6"/>
      <c r="I6" s="62"/>
      <c r="J6" s="62"/>
      <c r="L6" s="479" t="s">
        <v>333</v>
      </c>
      <c r="M6" s="480"/>
      <c r="N6" s="480"/>
      <c r="O6" s="480"/>
      <c r="P6" s="480"/>
      <c r="Q6" s="480"/>
      <c r="R6" s="481" t="s">
        <v>331</v>
      </c>
      <c r="S6" s="481"/>
      <c r="T6" s="481"/>
      <c r="U6" s="481"/>
      <c r="V6" s="481"/>
      <c r="W6" s="481"/>
      <c r="X6" s="472" t="s">
        <v>332</v>
      </c>
      <c r="Y6" s="473"/>
      <c r="Z6" s="473"/>
      <c r="AA6" s="473"/>
      <c r="AB6" s="473"/>
      <c r="AC6" s="473"/>
      <c r="AI6" s="131" t="s">
        <v>334</v>
      </c>
      <c r="AJ6" s="131" t="s">
        <v>335</v>
      </c>
      <c r="AK6" s="131" t="s">
        <v>334</v>
      </c>
      <c r="AL6" s="131" t="s">
        <v>335</v>
      </c>
      <c r="AM6" s="131" t="s">
        <v>334</v>
      </c>
      <c r="AN6" s="131" t="s">
        <v>335</v>
      </c>
      <c r="AO6" s="130"/>
      <c r="AP6" s="130"/>
      <c r="AV6" s="30"/>
      <c r="AW6" s="30"/>
    </row>
    <row r="7" spans="1:49" ht="15" x14ac:dyDescent="0.25">
      <c r="A7" t="s">
        <v>101</v>
      </c>
      <c r="B7" t="s">
        <v>106</v>
      </c>
      <c r="C7" t="s">
        <v>336</v>
      </c>
      <c r="D7" t="s">
        <v>337</v>
      </c>
      <c r="E7" t="s">
        <v>338</v>
      </c>
      <c r="F7" t="s">
        <v>339</v>
      </c>
      <c r="G7" t="s">
        <v>340</v>
      </c>
      <c r="H7" t="s">
        <v>341</v>
      </c>
      <c r="I7" s="62"/>
      <c r="J7" s="62"/>
      <c r="K7" s="38" t="s">
        <v>106</v>
      </c>
      <c r="L7" s="29">
        <v>2008</v>
      </c>
      <c r="M7" s="29">
        <v>2009</v>
      </c>
      <c r="N7" s="29">
        <v>2010</v>
      </c>
      <c r="O7" s="29">
        <v>2011</v>
      </c>
      <c r="P7" s="29">
        <v>2012</v>
      </c>
      <c r="Q7" s="29">
        <v>2013</v>
      </c>
      <c r="R7" s="29">
        <v>2008</v>
      </c>
      <c r="S7" s="29">
        <v>2009</v>
      </c>
      <c r="T7" s="29">
        <v>2010</v>
      </c>
      <c r="U7" s="29">
        <v>2011</v>
      </c>
      <c r="V7" s="29">
        <v>2012</v>
      </c>
      <c r="W7" s="29">
        <v>2013</v>
      </c>
      <c r="X7" s="29">
        <v>2008</v>
      </c>
      <c r="Y7" s="29">
        <v>2009</v>
      </c>
      <c r="Z7" s="29">
        <v>2010</v>
      </c>
      <c r="AA7" s="29">
        <v>2011</v>
      </c>
      <c r="AB7" s="29">
        <v>2012</v>
      </c>
      <c r="AC7" s="29">
        <v>2013</v>
      </c>
      <c r="AD7" s="32"/>
      <c r="AE7" s="32"/>
      <c r="AF7" s="32"/>
      <c r="AG7" s="32"/>
      <c r="AH7" s="132">
        <v>2008</v>
      </c>
      <c r="AI7" s="133">
        <f>L11</f>
        <v>856952575.78000021</v>
      </c>
      <c r="AJ7" s="133">
        <f>L14</f>
        <v>117912958556.96582</v>
      </c>
      <c r="AK7" s="134">
        <f>R11</f>
        <v>957488.9114860337</v>
      </c>
      <c r="AL7" s="134">
        <f>R14</f>
        <v>2358447.8469670736</v>
      </c>
      <c r="AM7" s="134">
        <f>X11</f>
        <v>71664.425000000003</v>
      </c>
      <c r="AN7" s="134">
        <f>X14</f>
        <v>281555.56050000002</v>
      </c>
      <c r="AO7" s="132"/>
      <c r="AP7" s="132"/>
      <c r="AV7" s="30"/>
      <c r="AW7" s="30"/>
    </row>
    <row r="8" spans="1:49" ht="15" x14ac:dyDescent="0.25">
      <c r="A8" t="s">
        <v>342</v>
      </c>
      <c r="B8" t="s">
        <v>276</v>
      </c>
      <c r="C8" s="66">
        <v>958176</v>
      </c>
      <c r="D8" s="66">
        <v>1027668</v>
      </c>
      <c r="E8" s="66">
        <v>983915</v>
      </c>
      <c r="F8" s="66">
        <v>1027739</v>
      </c>
      <c r="G8" s="66">
        <v>1097582</v>
      </c>
      <c r="H8" s="66">
        <v>1171689</v>
      </c>
      <c r="I8" s="135"/>
      <c r="J8" s="135"/>
      <c r="K8" s="38" t="str">
        <f t="shared" ref="K8:K11" si="0">MID(B8,3,99)</f>
        <v>indep 1-4</v>
      </c>
      <c r="L8" s="50">
        <f t="shared" ref="L8:Q13" si="1">C99</f>
        <v>29449147600.625603</v>
      </c>
      <c r="M8" s="50">
        <f t="shared" si="1"/>
        <v>31351514707.323914</v>
      </c>
      <c r="N8" s="50">
        <f t="shared" si="1"/>
        <v>31317782344.693611</v>
      </c>
      <c r="O8" s="50">
        <f t="shared" si="1"/>
        <v>31431240264.431694</v>
      </c>
      <c r="P8" s="50">
        <f t="shared" si="1"/>
        <v>33189860689.805874</v>
      </c>
      <c r="Q8" s="50">
        <f t="shared" si="1"/>
        <v>34500697836.149689</v>
      </c>
      <c r="R8" s="136">
        <f t="shared" ref="R8:W13" si="2">C99/C106</f>
        <v>30734.59114048526</v>
      </c>
      <c r="S8" s="136">
        <f t="shared" si="2"/>
        <v>30507.434995858501</v>
      </c>
      <c r="T8" s="136">
        <f t="shared" si="2"/>
        <v>31829.76410024607</v>
      </c>
      <c r="U8" s="136">
        <f t="shared" si="2"/>
        <v>30582.901168907374</v>
      </c>
      <c r="V8" s="136">
        <f t="shared" si="2"/>
        <v>30239.071604495952</v>
      </c>
      <c r="W8" s="136">
        <f t="shared" si="2"/>
        <v>29445.269039949755</v>
      </c>
      <c r="X8" s="136">
        <f t="shared" ref="X8:AC15" si="3">C32/$K$5</f>
        <v>7630.45</v>
      </c>
      <c r="Y8" s="136">
        <f t="shared" si="3"/>
        <v>7446.0410000000002</v>
      </c>
      <c r="Z8" s="136">
        <f t="shared" si="3"/>
        <v>7348.1370999999999</v>
      </c>
      <c r="AA8" s="136">
        <f t="shared" si="3"/>
        <v>7062.0432000000001</v>
      </c>
      <c r="AB8" s="136">
        <f t="shared" si="3"/>
        <v>7036.8577999999998</v>
      </c>
      <c r="AC8" s="136">
        <f t="shared" si="3"/>
        <v>6968</v>
      </c>
      <c r="AD8" s="48"/>
      <c r="AE8" s="48"/>
      <c r="AF8" s="48"/>
      <c r="AG8" s="48"/>
      <c r="AH8" s="130">
        <v>2009</v>
      </c>
      <c r="AI8" s="137">
        <f>M11</f>
        <v>1227986745.1450994</v>
      </c>
      <c r="AJ8" s="137">
        <f>M14</f>
        <v>117333186574.09772</v>
      </c>
      <c r="AK8" s="134">
        <f>S11</f>
        <v>1195702.7703457638</v>
      </c>
      <c r="AL8" s="134">
        <f>S14</f>
        <v>2374781.1401817058</v>
      </c>
      <c r="AM8" s="54">
        <f>Y11</f>
        <v>70931.732300000003</v>
      </c>
      <c r="AN8" s="54">
        <f>Y14</f>
        <v>258747.1</v>
      </c>
      <c r="AO8" s="130"/>
      <c r="AP8" s="130"/>
      <c r="AV8" s="30"/>
      <c r="AW8" s="30"/>
    </row>
    <row r="9" spans="1:49" ht="15" x14ac:dyDescent="0.25">
      <c r="A9"/>
      <c r="B9" t="s">
        <v>185</v>
      </c>
      <c r="C9" s="66">
        <v>186388</v>
      </c>
      <c r="D9" s="66">
        <v>192255</v>
      </c>
      <c r="E9" s="66">
        <v>185348</v>
      </c>
      <c r="F9" s="66">
        <v>170188</v>
      </c>
      <c r="G9" s="66">
        <v>171680</v>
      </c>
      <c r="H9" s="66">
        <v>176304</v>
      </c>
      <c r="I9" s="135"/>
      <c r="J9" s="135"/>
      <c r="K9" s="38" t="str">
        <f t="shared" si="0"/>
        <v>indep 5-49</v>
      </c>
      <c r="L9" s="50">
        <f t="shared" si="1"/>
        <v>19832050635.024982</v>
      </c>
      <c r="M9" s="50">
        <f t="shared" si="1"/>
        <v>20820555681.360096</v>
      </c>
      <c r="N9" s="50">
        <f t="shared" si="1"/>
        <v>20756932421.515503</v>
      </c>
      <c r="O9" s="50">
        <f t="shared" si="1"/>
        <v>18320150047.306702</v>
      </c>
      <c r="P9" s="50">
        <f t="shared" si="1"/>
        <v>19392605158.9963</v>
      </c>
      <c r="Q9" s="50">
        <f t="shared" si="1"/>
        <v>19365031062.192791</v>
      </c>
      <c r="R9" s="136">
        <f t="shared" si="2"/>
        <v>106401.9713448558</v>
      </c>
      <c r="S9" s="136">
        <f t="shared" si="2"/>
        <v>108296.56280128004</v>
      </c>
      <c r="T9" s="136">
        <f t="shared" si="2"/>
        <v>111988.97436991769</v>
      </c>
      <c r="U9" s="136">
        <f t="shared" si="2"/>
        <v>107646.54410009344</v>
      </c>
      <c r="V9" s="136">
        <f t="shared" si="2"/>
        <v>112957.85856824499</v>
      </c>
      <c r="W9" s="136">
        <f t="shared" si="2"/>
        <v>109838.86390662033</v>
      </c>
      <c r="X9" s="136">
        <f t="shared" si="3"/>
        <v>20504.924999999999</v>
      </c>
      <c r="Y9" s="136">
        <f t="shared" si="3"/>
        <v>20225.21</v>
      </c>
      <c r="Z9" s="136">
        <f t="shared" si="3"/>
        <v>20040.683700000001</v>
      </c>
      <c r="AA9" s="136">
        <f t="shared" si="3"/>
        <v>19794.133999999998</v>
      </c>
      <c r="AB9" s="136">
        <f t="shared" si="3"/>
        <v>20958.8547</v>
      </c>
      <c r="AC9" s="136">
        <f t="shared" si="3"/>
        <v>21689</v>
      </c>
      <c r="AD9" s="48"/>
      <c r="AE9" s="48"/>
      <c r="AF9" s="48"/>
      <c r="AG9" s="48"/>
      <c r="AH9" s="130">
        <v>2010</v>
      </c>
      <c r="AI9" s="137">
        <f>N11</f>
        <v>1278607654.4607005</v>
      </c>
      <c r="AJ9" s="137">
        <f>N14</f>
        <v>126840496082.32025</v>
      </c>
      <c r="AK9" s="134">
        <f>T11</f>
        <v>1196078.2548743691</v>
      </c>
      <c r="AL9" s="134">
        <f>T14</f>
        <v>2755545.0909673972</v>
      </c>
      <c r="AM9" s="54">
        <f>Z11</f>
        <v>101726.66039999999</v>
      </c>
      <c r="AN9" s="54">
        <f>Z14</f>
        <v>280567.3</v>
      </c>
      <c r="AO9" s="130"/>
      <c r="AP9" s="130"/>
      <c r="AV9" s="30"/>
      <c r="AW9" s="30"/>
    </row>
    <row r="10" spans="1:49" ht="15" x14ac:dyDescent="0.25">
      <c r="A10"/>
      <c r="B10" t="s">
        <v>186</v>
      </c>
      <c r="C10" s="66">
        <v>10850</v>
      </c>
      <c r="D10" s="66">
        <v>10925</v>
      </c>
      <c r="E10" s="66">
        <v>10711</v>
      </c>
      <c r="F10" s="66">
        <v>10224</v>
      </c>
      <c r="G10" s="66">
        <v>10475</v>
      </c>
      <c r="H10" s="66">
        <v>9623</v>
      </c>
      <c r="I10" s="135"/>
      <c r="J10" s="135"/>
      <c r="K10" s="38" t="str">
        <f t="shared" si="0"/>
        <v>indep 50-249</v>
      </c>
      <c r="L10" s="50">
        <f t="shared" si="1"/>
        <v>4341180441.4210005</v>
      </c>
      <c r="M10" s="50">
        <f t="shared" si="1"/>
        <v>4527165128.0402002</v>
      </c>
      <c r="N10" s="50">
        <f t="shared" si="1"/>
        <v>4775776995.7707996</v>
      </c>
      <c r="O10" s="50">
        <f t="shared" si="1"/>
        <v>4674821050.7292032</v>
      </c>
      <c r="P10" s="50">
        <f t="shared" si="1"/>
        <v>6585529998.2990017</v>
      </c>
      <c r="Q10" s="50">
        <f t="shared" si="1"/>
        <v>4655732742.3706999</v>
      </c>
      <c r="R10" s="136">
        <f t="shared" si="2"/>
        <v>400108.79644433182</v>
      </c>
      <c r="S10" s="136">
        <f t="shared" si="2"/>
        <v>414385.8240769062</v>
      </c>
      <c r="T10" s="136">
        <f t="shared" si="2"/>
        <v>445875.92155455134</v>
      </c>
      <c r="U10" s="136">
        <f t="shared" si="2"/>
        <v>457239.93062687822</v>
      </c>
      <c r="V10" s="136">
        <f t="shared" si="2"/>
        <v>628690.21463474957</v>
      </c>
      <c r="W10" s="136">
        <f t="shared" si="2"/>
        <v>483813.02529052267</v>
      </c>
      <c r="X10" s="136">
        <f t="shared" si="3"/>
        <v>62698</v>
      </c>
      <c r="Y10" s="136">
        <f t="shared" si="3"/>
        <v>61956.936600000001</v>
      </c>
      <c r="Z10" s="136">
        <f t="shared" si="3"/>
        <v>71275.453200000004</v>
      </c>
      <c r="AA10" s="136">
        <f t="shared" si="3"/>
        <v>75782.325200000007</v>
      </c>
      <c r="AB10" s="136">
        <f t="shared" si="3"/>
        <v>93991.282800000001</v>
      </c>
      <c r="AC10" s="136">
        <f t="shared" si="3"/>
        <v>86161</v>
      </c>
      <c r="AD10" s="48"/>
      <c r="AE10" s="48"/>
      <c r="AF10" s="48"/>
      <c r="AG10" s="48"/>
      <c r="AH10" s="130">
        <v>2011</v>
      </c>
      <c r="AI10" s="137">
        <f>O11</f>
        <v>1321037502.5222993</v>
      </c>
      <c r="AJ10" s="137">
        <f>O14</f>
        <v>131397733522.72699</v>
      </c>
      <c r="AK10" s="134">
        <f>U11</f>
        <v>1315774.4049026885</v>
      </c>
      <c r="AL10" s="134">
        <f>U14</f>
        <v>2870136.8148954147</v>
      </c>
      <c r="AM10" s="54">
        <f>AA11</f>
        <v>119857.1188</v>
      </c>
      <c r="AN10" s="54">
        <f>AA14</f>
        <v>306125.02299999999</v>
      </c>
      <c r="AO10" s="130"/>
      <c r="AP10" s="130"/>
      <c r="AV10" s="30"/>
      <c r="AW10" s="30"/>
    </row>
    <row r="11" spans="1:49" ht="15" x14ac:dyDescent="0.25">
      <c r="A11"/>
      <c r="B11" t="s">
        <v>187</v>
      </c>
      <c r="C11" s="66">
        <v>895</v>
      </c>
      <c r="D11" s="66">
        <v>1027</v>
      </c>
      <c r="E11" s="66">
        <v>1069</v>
      </c>
      <c r="F11" s="66">
        <v>1004</v>
      </c>
      <c r="G11" s="66">
        <v>1052</v>
      </c>
      <c r="H11" s="66">
        <v>808</v>
      </c>
      <c r="I11" s="135"/>
      <c r="J11" s="135"/>
      <c r="K11" s="38" t="str">
        <f t="shared" si="0"/>
        <v>indep 250+</v>
      </c>
      <c r="L11" s="50">
        <f t="shared" si="1"/>
        <v>856952575.78000021</v>
      </c>
      <c r="M11" s="50">
        <f t="shared" si="1"/>
        <v>1227986745.1450994</v>
      </c>
      <c r="N11" s="50">
        <f t="shared" si="1"/>
        <v>1278607654.4607005</v>
      </c>
      <c r="O11" s="50">
        <f t="shared" si="1"/>
        <v>1321037502.5222993</v>
      </c>
      <c r="P11" s="50">
        <f t="shared" si="1"/>
        <v>1823624368.9919</v>
      </c>
      <c r="Q11" s="50">
        <f t="shared" si="1"/>
        <v>1422210195.7665</v>
      </c>
      <c r="R11" s="136">
        <f t="shared" si="2"/>
        <v>957488.9114860337</v>
      </c>
      <c r="S11" s="136">
        <f t="shared" si="2"/>
        <v>1195702.7703457638</v>
      </c>
      <c r="T11" s="136">
        <f t="shared" si="2"/>
        <v>1196078.2548743691</v>
      </c>
      <c r="U11" s="136">
        <f t="shared" si="2"/>
        <v>1315774.4049026885</v>
      </c>
      <c r="V11" s="136">
        <f t="shared" si="2"/>
        <v>1733483.2404865969</v>
      </c>
      <c r="W11" s="136">
        <f t="shared" si="2"/>
        <v>1760161.1333743811</v>
      </c>
      <c r="X11" s="136">
        <f t="shared" si="3"/>
        <v>71664.425000000003</v>
      </c>
      <c r="Y11" s="136">
        <f t="shared" si="3"/>
        <v>70931.732300000003</v>
      </c>
      <c r="Z11" s="136">
        <f t="shared" si="3"/>
        <v>101726.66039999999</v>
      </c>
      <c r="AA11" s="136">
        <f t="shared" si="3"/>
        <v>119857.1188</v>
      </c>
      <c r="AB11" s="136">
        <f t="shared" si="3"/>
        <v>193171.9644</v>
      </c>
      <c r="AC11" s="136">
        <f t="shared" si="3"/>
        <v>183435</v>
      </c>
      <c r="AD11" s="48"/>
      <c r="AE11" s="48"/>
      <c r="AF11" s="48"/>
      <c r="AG11" s="48"/>
      <c r="AH11" s="130">
        <v>2012</v>
      </c>
      <c r="AI11" s="137">
        <f>P11</f>
        <v>1823624368.9919</v>
      </c>
      <c r="AJ11" s="137">
        <f>P14</f>
        <v>107715965237.73184</v>
      </c>
      <c r="AK11" s="134">
        <f>V11</f>
        <v>1733483.2404865969</v>
      </c>
      <c r="AL11" s="134">
        <f>V14</f>
        <v>2447589.4757375047</v>
      </c>
      <c r="AM11" s="54">
        <f>AB11</f>
        <v>193171.9644</v>
      </c>
      <c r="AN11" s="54">
        <f>AB14</f>
        <v>334190.88370000001</v>
      </c>
      <c r="AO11" s="130"/>
      <c r="AP11" s="130"/>
      <c r="AV11" s="30"/>
      <c r="AW11" s="30"/>
    </row>
    <row r="12" spans="1:49" ht="15" x14ac:dyDescent="0.25">
      <c r="A12"/>
      <c r="B12" t="s">
        <v>143</v>
      </c>
      <c r="C12" s="66">
        <v>120432</v>
      </c>
      <c r="D12" s="66">
        <v>124462</v>
      </c>
      <c r="E12" s="66">
        <v>120069</v>
      </c>
      <c r="F12" s="66">
        <v>117909</v>
      </c>
      <c r="G12" s="66">
        <v>113668</v>
      </c>
      <c r="H12" s="66">
        <v>122674</v>
      </c>
      <c r="I12" s="135"/>
      <c r="J12" s="135"/>
      <c r="K12" s="38" t="str">
        <f>MID(B12,3,99)</f>
        <v>group simple</v>
      </c>
      <c r="L12" s="50">
        <f t="shared" si="1"/>
        <v>27223734231.000088</v>
      </c>
      <c r="M12" s="50">
        <f t="shared" si="1"/>
        <v>30227079224.389614</v>
      </c>
      <c r="N12" s="50">
        <f t="shared" si="1"/>
        <v>27294032287.153999</v>
      </c>
      <c r="O12" s="50">
        <f t="shared" si="1"/>
        <v>26044362034.456013</v>
      </c>
      <c r="P12" s="50">
        <f t="shared" si="1"/>
        <v>22730674994.011913</v>
      </c>
      <c r="Q12" s="50">
        <f t="shared" si="1"/>
        <v>28185045061.675564</v>
      </c>
      <c r="R12" s="136">
        <f t="shared" si="2"/>
        <v>226050.66951474763</v>
      </c>
      <c r="S12" s="136">
        <f t="shared" si="2"/>
        <v>242861.91146204958</v>
      </c>
      <c r="T12" s="136">
        <f t="shared" si="2"/>
        <v>227319.56031243701</v>
      </c>
      <c r="U12" s="136">
        <f t="shared" si="2"/>
        <v>220885.27622536034</v>
      </c>
      <c r="V12" s="136">
        <f t="shared" si="2"/>
        <v>199974.26711134103</v>
      </c>
      <c r="W12" s="136">
        <f t="shared" si="2"/>
        <v>229755.65369740583</v>
      </c>
      <c r="X12" s="136">
        <f t="shared" si="3"/>
        <v>27819.3</v>
      </c>
      <c r="Y12" s="136">
        <f t="shared" si="3"/>
        <v>25254.394899999999</v>
      </c>
      <c r="Z12" s="136">
        <f t="shared" si="3"/>
        <v>24922.204300000001</v>
      </c>
      <c r="AA12" s="136">
        <f t="shared" si="3"/>
        <v>25229.648799999999</v>
      </c>
      <c r="AB12" s="136">
        <f t="shared" si="3"/>
        <v>24130.498</v>
      </c>
      <c r="AC12" s="136">
        <f t="shared" si="3"/>
        <v>25300</v>
      </c>
      <c r="AD12" s="48"/>
      <c r="AE12" s="48"/>
      <c r="AF12" s="48"/>
      <c r="AG12" s="48"/>
      <c r="AH12" s="130">
        <v>2013</v>
      </c>
      <c r="AI12" s="137">
        <f>Q11</f>
        <v>1422210195.7665</v>
      </c>
      <c r="AJ12" s="137">
        <f>Q14</f>
        <v>118541719550.37477</v>
      </c>
      <c r="AK12" s="134">
        <f>W11</f>
        <v>1760161.1333743811</v>
      </c>
      <c r="AL12" s="134">
        <f>W14</f>
        <v>2692294.3345531402</v>
      </c>
      <c r="AM12" s="54">
        <f>AC11</f>
        <v>183435</v>
      </c>
      <c r="AN12" s="54">
        <f>AC14</f>
        <v>327000</v>
      </c>
      <c r="AO12" s="130"/>
      <c r="AP12" s="130"/>
      <c r="AV12" s="30"/>
      <c r="AW12" s="30"/>
    </row>
    <row r="13" spans="1:49" ht="15" x14ac:dyDescent="0.25">
      <c r="A13"/>
      <c r="B13" t="s">
        <v>153</v>
      </c>
      <c r="C13" s="66">
        <v>67351</v>
      </c>
      <c r="D13" s="66">
        <v>68964</v>
      </c>
      <c r="E13" s="66">
        <v>61103</v>
      </c>
      <c r="F13" s="66">
        <v>59778</v>
      </c>
      <c r="G13" s="66">
        <v>56823</v>
      </c>
      <c r="H13" s="66">
        <v>60160</v>
      </c>
      <c r="I13" s="135"/>
      <c r="J13" s="135"/>
      <c r="K13" s="38" t="str">
        <f>MID(B13,3,99)</f>
        <v>group medium</v>
      </c>
      <c r="L13" s="50">
        <f t="shared" si="1"/>
        <v>22336585570.86409</v>
      </c>
      <c r="M13" s="50">
        <f t="shared" si="1"/>
        <v>21771784328.281422</v>
      </c>
      <c r="N13" s="50">
        <f t="shared" si="1"/>
        <v>26062774352.692966</v>
      </c>
      <c r="O13" s="50">
        <f t="shared" si="1"/>
        <v>20860815721.675503</v>
      </c>
      <c r="P13" s="50">
        <f t="shared" si="1"/>
        <v>18662199334.924675</v>
      </c>
      <c r="Q13" s="50">
        <f t="shared" si="1"/>
        <v>21202454119.510994</v>
      </c>
      <c r="R13" s="136">
        <f t="shared" si="2"/>
        <v>331644.45325034653</v>
      </c>
      <c r="S13" s="136">
        <f t="shared" si="2"/>
        <v>315697.81811207905</v>
      </c>
      <c r="T13" s="136">
        <f t="shared" si="2"/>
        <v>426538.37541025755</v>
      </c>
      <c r="U13" s="136">
        <f t="shared" si="2"/>
        <v>348971.45641666674</v>
      </c>
      <c r="V13" s="136">
        <f t="shared" si="2"/>
        <v>328426.85769714159</v>
      </c>
      <c r="W13" s="136">
        <f t="shared" si="2"/>
        <v>352434.41023123328</v>
      </c>
      <c r="X13" s="136">
        <f t="shared" si="3"/>
        <v>21325.075000000001</v>
      </c>
      <c r="Y13" s="136">
        <f t="shared" si="3"/>
        <v>18956.332299999998</v>
      </c>
      <c r="Z13" s="136">
        <f t="shared" si="3"/>
        <v>18768.475699999999</v>
      </c>
      <c r="AA13" s="136">
        <f t="shared" si="3"/>
        <v>19837.654299999998</v>
      </c>
      <c r="AB13" s="136">
        <f t="shared" si="3"/>
        <v>19177.450099999998</v>
      </c>
      <c r="AC13" s="136">
        <f t="shared" si="3"/>
        <v>20095</v>
      </c>
      <c r="AD13" s="48"/>
      <c r="AE13" s="48"/>
      <c r="AF13" s="48"/>
      <c r="AG13" s="48"/>
    </row>
    <row r="14" spans="1:49" ht="15" x14ac:dyDescent="0.25">
      <c r="A14"/>
      <c r="B14" t="s">
        <v>161</v>
      </c>
      <c r="C14" s="66">
        <v>49996</v>
      </c>
      <c r="D14" s="66">
        <v>49408</v>
      </c>
      <c r="E14" s="66">
        <v>46031</v>
      </c>
      <c r="F14" s="66">
        <v>45781</v>
      </c>
      <c r="G14" s="66">
        <v>44009</v>
      </c>
      <c r="H14" s="66">
        <v>44030</v>
      </c>
      <c r="I14" s="135"/>
      <c r="J14" s="135"/>
      <c r="K14" s="38" t="str">
        <f>MID(B14,3,99)</f>
        <v>group complex</v>
      </c>
      <c r="L14" s="50">
        <f>C105</f>
        <v>117912958556.96582</v>
      </c>
      <c r="M14" s="50">
        <f>D105</f>
        <v>117333186574.09772</v>
      </c>
      <c r="N14" s="50">
        <f>E105</f>
        <v>126840496082.32025</v>
      </c>
      <c r="O14" s="50">
        <f>F105-O1</f>
        <v>131397733522.72699</v>
      </c>
      <c r="P14" s="50">
        <f>G105</f>
        <v>107715965237.73184</v>
      </c>
      <c r="Q14" s="50">
        <f>H105</f>
        <v>118541719550.37477</v>
      </c>
      <c r="R14" s="136">
        <f>C105/C112</f>
        <v>2358447.8469670736</v>
      </c>
      <c r="S14" s="136">
        <f>D105/D112</f>
        <v>2374781.1401817058</v>
      </c>
      <c r="T14" s="136">
        <f>E105/E112</f>
        <v>2755545.0909673972</v>
      </c>
      <c r="U14" s="136">
        <f>(F105-O1)/F112</f>
        <v>2870136.8148954147</v>
      </c>
      <c r="V14" s="136">
        <f>G105/G112</f>
        <v>2447589.4757375047</v>
      </c>
      <c r="W14" s="136">
        <f>H105/H112</f>
        <v>2692294.3345531402</v>
      </c>
      <c r="X14" s="136">
        <f t="shared" si="3"/>
        <v>281555.56050000002</v>
      </c>
      <c r="Y14" s="136">
        <f t="shared" si="3"/>
        <v>258747.1</v>
      </c>
      <c r="Z14" s="136">
        <f t="shared" si="3"/>
        <v>280567.3</v>
      </c>
      <c r="AA14" s="136">
        <f t="shared" si="3"/>
        <v>306125.02299999999</v>
      </c>
      <c r="AB14" s="136">
        <f t="shared" si="3"/>
        <v>334190.88370000001</v>
      </c>
      <c r="AC14" s="136">
        <f t="shared" si="3"/>
        <v>327000</v>
      </c>
      <c r="AD14" s="48"/>
      <c r="AE14" s="48"/>
      <c r="AF14" s="48"/>
      <c r="AG14" s="48"/>
      <c r="AH14" s="482" t="s">
        <v>343</v>
      </c>
      <c r="AI14" s="482"/>
      <c r="AJ14" s="482"/>
      <c r="AK14" s="482"/>
      <c r="AL14" s="482"/>
      <c r="AM14" s="482"/>
      <c r="AN14" s="482"/>
    </row>
    <row r="15" spans="1:49" ht="32.25" customHeight="1" x14ac:dyDescent="0.3">
      <c r="A15"/>
      <c r="B15" t="s">
        <v>93</v>
      </c>
      <c r="C15" s="66">
        <v>1394088</v>
      </c>
      <c r="D15" s="66">
        <v>1474709</v>
      </c>
      <c r="E15" s="66">
        <v>1408246</v>
      </c>
      <c r="F15" s="66">
        <v>1432623</v>
      </c>
      <c r="G15" s="66">
        <v>1495289</v>
      </c>
      <c r="H15" s="66">
        <v>1585288</v>
      </c>
      <c r="I15" s="135"/>
      <c r="J15" s="135"/>
      <c r="K15" s="38" t="str">
        <f>MID(B15,3,99)</f>
        <v>tot</v>
      </c>
      <c r="L15" s="50">
        <f t="shared" ref="L15:Q15" si="4">C114</f>
        <v>221952609611.68158</v>
      </c>
      <c r="M15" s="50">
        <f t="shared" si="4"/>
        <v>227259272388.63806</v>
      </c>
      <c r="N15" s="50">
        <f t="shared" si="4"/>
        <v>238326402138.60782</v>
      </c>
      <c r="O15" s="50">
        <f t="shared" si="4"/>
        <v>271050160143.84814</v>
      </c>
      <c r="P15" s="50">
        <f t="shared" si="4"/>
        <v>210100459782.76151</v>
      </c>
      <c r="Q15" s="50">
        <f t="shared" si="4"/>
        <v>227872890568.04102</v>
      </c>
      <c r="R15" s="136">
        <f t="shared" ref="R15:W15" si="5">C114/C115</f>
        <v>159209.8989530658</v>
      </c>
      <c r="S15" s="136">
        <f t="shared" si="5"/>
        <v>154104.48596206986</v>
      </c>
      <c r="T15" s="136">
        <f t="shared" si="5"/>
        <v>169236.34232840556</v>
      </c>
      <c r="U15" s="136">
        <f t="shared" si="5"/>
        <v>189198.52616064949</v>
      </c>
      <c r="V15" s="136">
        <f t="shared" si="5"/>
        <v>140508.26280589338</v>
      </c>
      <c r="W15" s="136">
        <f t="shared" si="5"/>
        <v>143742.26674777138</v>
      </c>
      <c r="X15" s="136">
        <f t="shared" si="3"/>
        <v>10187.144200000001</v>
      </c>
      <c r="Y15" s="136">
        <f t="shared" si="3"/>
        <v>9692.2821999999996</v>
      </c>
      <c r="Z15" s="136">
        <f t="shared" si="3"/>
        <v>9475.6777999999995</v>
      </c>
      <c r="AA15" s="136">
        <f t="shared" si="3"/>
        <v>9046.8855999999996</v>
      </c>
      <c r="AB15" s="136">
        <f t="shared" si="3"/>
        <v>8949.3390999999992</v>
      </c>
      <c r="AC15" s="136">
        <f t="shared" si="3"/>
        <v>8927</v>
      </c>
      <c r="AD15" s="48"/>
      <c r="AE15" s="48"/>
      <c r="AF15" s="48"/>
      <c r="AG15" s="48"/>
      <c r="AH15" s="465"/>
      <c r="AI15" s="467" t="s">
        <v>344</v>
      </c>
      <c r="AJ15" s="469"/>
      <c r="AK15" s="467" t="s">
        <v>345</v>
      </c>
      <c r="AL15" s="469"/>
      <c r="AM15" s="467" t="s">
        <v>346</v>
      </c>
      <c r="AN15" s="469"/>
      <c r="AO15" s="130"/>
      <c r="AV15" s="30"/>
      <c r="AW15" s="30"/>
    </row>
    <row r="16" spans="1:49" ht="27" x14ac:dyDescent="0.3">
      <c r="A16" t="s">
        <v>347</v>
      </c>
      <c r="B16" t="s">
        <v>276</v>
      </c>
      <c r="C16" s="66">
        <v>29449147600.625599</v>
      </c>
      <c r="D16" s="66">
        <v>31351514707.323898</v>
      </c>
      <c r="E16" s="66">
        <v>31317782344.6936</v>
      </c>
      <c r="F16" s="66">
        <v>31431240264.431702</v>
      </c>
      <c r="G16" s="66">
        <v>33189860689.805901</v>
      </c>
      <c r="H16" s="66">
        <v>34500697836.149696</v>
      </c>
      <c r="I16" s="135"/>
      <c r="J16" s="135"/>
      <c r="AC16" s="48"/>
      <c r="AD16" s="48"/>
      <c r="AE16" s="48"/>
      <c r="AF16" s="48"/>
      <c r="AG16" s="48"/>
      <c r="AH16" s="466"/>
      <c r="AI16" s="53" t="s">
        <v>334</v>
      </c>
      <c r="AJ16" s="53" t="s">
        <v>335</v>
      </c>
      <c r="AK16" s="53" t="s">
        <v>334</v>
      </c>
      <c r="AL16" s="53" t="s">
        <v>335</v>
      </c>
      <c r="AM16" s="53" t="s">
        <v>334</v>
      </c>
      <c r="AN16" s="53" t="s">
        <v>335</v>
      </c>
      <c r="AO16" s="130"/>
      <c r="AV16" s="30"/>
      <c r="AW16" s="30"/>
    </row>
    <row r="17" spans="1:49" ht="21.75" customHeight="1" x14ac:dyDescent="0.25">
      <c r="A17"/>
      <c r="B17" t="s">
        <v>185</v>
      </c>
      <c r="C17" s="66">
        <v>19832050635.025002</v>
      </c>
      <c r="D17" s="66">
        <v>20820555681.3601</v>
      </c>
      <c r="E17" s="66">
        <v>20756932421.515499</v>
      </c>
      <c r="F17" s="66">
        <v>18320150047.306702</v>
      </c>
      <c r="G17" s="66">
        <v>19392605158.9963</v>
      </c>
      <c r="H17" s="66">
        <v>19365031062.192799</v>
      </c>
      <c r="I17" s="135"/>
      <c r="J17" s="135"/>
      <c r="AC17" s="48"/>
      <c r="AD17" s="48"/>
      <c r="AE17" s="48"/>
      <c r="AF17" s="48"/>
      <c r="AG17" s="48"/>
      <c r="AH17" s="138">
        <v>2008</v>
      </c>
      <c r="AI17" s="139">
        <f>AI7</f>
        <v>856952575.78000021</v>
      </c>
      <c r="AJ17" s="140">
        <f>AJ7</f>
        <v>117912958556.96582</v>
      </c>
      <c r="AK17" s="141">
        <f t="shared" ref="AK17:AK22" si="6">AK7*100/$AK$7</f>
        <v>100</v>
      </c>
      <c r="AL17" s="141">
        <f t="shared" ref="AL17:AL22" si="7">AL7*100/$AL$7</f>
        <v>100</v>
      </c>
      <c r="AM17" s="141">
        <f t="shared" ref="AM17:AM22" si="8">AM7*100/$AM$7</f>
        <v>100</v>
      </c>
      <c r="AN17" s="141">
        <f t="shared" ref="AN17:AN22" si="9">AN7*100/$AN$7</f>
        <v>100</v>
      </c>
      <c r="AO17" s="130"/>
      <c r="AP17" s="130"/>
      <c r="AV17" s="30"/>
      <c r="AW17" s="30"/>
    </row>
    <row r="18" spans="1:49" ht="21.75" customHeight="1" x14ac:dyDescent="0.25">
      <c r="A18"/>
      <c r="B18" t="s">
        <v>186</v>
      </c>
      <c r="C18" s="66">
        <v>4341180441.4209995</v>
      </c>
      <c r="D18" s="66">
        <v>4527165128.0402002</v>
      </c>
      <c r="E18" s="66">
        <v>4775776995.7707996</v>
      </c>
      <c r="F18" s="66">
        <v>4674821050.7292004</v>
      </c>
      <c r="G18" s="66">
        <v>6585529998.2989998</v>
      </c>
      <c r="H18" s="66">
        <v>4655732742.3706999</v>
      </c>
      <c r="I18" s="135"/>
      <c r="J18" s="135"/>
      <c r="L18" s="472" t="s">
        <v>112</v>
      </c>
      <c r="M18" s="473"/>
      <c r="N18" s="473"/>
      <c r="O18" s="473"/>
      <c r="P18" s="473"/>
      <c r="Q18" s="473"/>
      <c r="AC18" s="48"/>
      <c r="AD18" s="48"/>
      <c r="AE18" s="48"/>
      <c r="AF18" s="48"/>
      <c r="AG18" s="48"/>
      <c r="AH18" s="142">
        <v>2009</v>
      </c>
      <c r="AI18" s="143">
        <f t="shared" ref="AI18:AJ22" si="10">AI8</f>
        <v>1227986745.1450994</v>
      </c>
      <c r="AJ18" s="144">
        <f t="shared" si="10"/>
        <v>117333186574.09772</v>
      </c>
      <c r="AK18" s="145">
        <f t="shared" si="6"/>
        <v>124.8790201120992</v>
      </c>
      <c r="AL18" s="145">
        <f t="shared" si="7"/>
        <v>100.6925441762741</v>
      </c>
      <c r="AM18" s="145">
        <f t="shared" si="8"/>
        <v>98.97760611349355</v>
      </c>
      <c r="AN18" s="145">
        <f t="shared" si="9"/>
        <v>91.89912624723317</v>
      </c>
      <c r="AO18" s="130"/>
      <c r="AP18" s="130"/>
      <c r="AV18" s="30"/>
      <c r="AW18" s="30"/>
    </row>
    <row r="19" spans="1:49" ht="21.75" customHeight="1" x14ac:dyDescent="0.25">
      <c r="A19"/>
      <c r="B19" t="s">
        <v>187</v>
      </c>
      <c r="C19" s="66">
        <v>856952575.77999997</v>
      </c>
      <c r="D19" s="66">
        <v>1227986745.1451001</v>
      </c>
      <c r="E19" s="66">
        <v>1278607654.4607</v>
      </c>
      <c r="F19" s="66">
        <v>1321037502.5223</v>
      </c>
      <c r="G19" s="66">
        <v>1823624368.9919</v>
      </c>
      <c r="H19" s="66">
        <v>1422210195.7665</v>
      </c>
      <c r="I19" s="135"/>
      <c r="J19" s="135"/>
      <c r="K19" s="38" t="s">
        <v>106</v>
      </c>
      <c r="L19" s="29">
        <v>2008</v>
      </c>
      <c r="M19" s="29">
        <v>2009</v>
      </c>
      <c r="N19" s="29">
        <v>2010</v>
      </c>
      <c r="O19" s="29">
        <v>2011</v>
      </c>
      <c r="P19" s="29">
        <v>2012</v>
      </c>
      <c r="Q19" s="29">
        <v>2013</v>
      </c>
      <c r="AC19" s="48"/>
      <c r="AD19" s="48"/>
      <c r="AE19" s="48"/>
      <c r="AF19" s="48"/>
      <c r="AG19" s="48"/>
      <c r="AH19" s="138">
        <v>2010</v>
      </c>
      <c r="AI19" s="139">
        <f t="shared" si="10"/>
        <v>1278607654.4607005</v>
      </c>
      <c r="AJ19" s="140">
        <f t="shared" si="10"/>
        <v>126840496082.32025</v>
      </c>
      <c r="AK19" s="141">
        <f t="shared" si="6"/>
        <v>124.91823566061377</v>
      </c>
      <c r="AL19" s="141">
        <f t="shared" si="7"/>
        <v>116.83722811640648</v>
      </c>
      <c r="AM19" s="141">
        <f t="shared" si="8"/>
        <v>141.94861732303019</v>
      </c>
      <c r="AN19" s="141">
        <f t="shared" si="9"/>
        <v>99.648999828579122</v>
      </c>
      <c r="AO19" s="130"/>
      <c r="AP19" s="130"/>
      <c r="AV19" s="30"/>
      <c r="AW19" s="30"/>
    </row>
    <row r="20" spans="1:49" ht="21.75" customHeight="1" x14ac:dyDescent="0.25">
      <c r="A20"/>
      <c r="B20" t="s">
        <v>143</v>
      </c>
      <c r="C20" s="66">
        <v>27223734231.000099</v>
      </c>
      <c r="D20" s="66">
        <v>30227079224.389599</v>
      </c>
      <c r="E20" s="66">
        <v>27294032287.153999</v>
      </c>
      <c r="F20" s="66">
        <v>26044362034.456001</v>
      </c>
      <c r="G20" s="66">
        <v>22730674994.011902</v>
      </c>
      <c r="H20" s="66">
        <v>28185045061.675598</v>
      </c>
      <c r="I20" s="135"/>
      <c r="J20" s="135"/>
      <c r="K20" s="38" t="str">
        <f t="shared" ref="K20:K27" si="11">K8</f>
        <v>indep 1-4</v>
      </c>
      <c r="L20" s="146">
        <f t="shared" ref="L20:Q26" si="12">C169/C176</f>
        <v>0.16628190531831286</v>
      </c>
      <c r="M20" s="146">
        <f t="shared" si="12"/>
        <v>0.16202653074349443</v>
      </c>
      <c r="N20" s="146">
        <f t="shared" si="12"/>
        <v>0.16500210270848614</v>
      </c>
      <c r="O20" s="146">
        <f t="shared" si="12"/>
        <v>0.16021366896245151</v>
      </c>
      <c r="P20" s="146">
        <f t="shared" si="12"/>
        <v>0.15789522067178324</v>
      </c>
      <c r="Q20" s="146">
        <f t="shared" si="12"/>
        <v>0.17051458617183005</v>
      </c>
      <c r="AH20" s="142">
        <v>2011</v>
      </c>
      <c r="AI20" s="143">
        <f t="shared" si="10"/>
        <v>1321037502.5222993</v>
      </c>
      <c r="AJ20" s="144">
        <f t="shared" si="10"/>
        <v>131397733522.72699</v>
      </c>
      <c r="AK20" s="147">
        <f t="shared" si="6"/>
        <v>137.41928382863375</v>
      </c>
      <c r="AL20" s="147">
        <f t="shared" si="7"/>
        <v>121.69600521742997</v>
      </c>
      <c r="AM20" s="147">
        <f t="shared" si="8"/>
        <v>167.24772270202402</v>
      </c>
      <c r="AN20" s="147">
        <f t="shared" si="9"/>
        <v>108.72632828006249</v>
      </c>
      <c r="AO20" s="130"/>
      <c r="AP20" s="130"/>
      <c r="AV20" s="30"/>
      <c r="AW20" s="30"/>
    </row>
    <row r="21" spans="1:49" ht="21.75" customHeight="1" x14ac:dyDescent="0.25">
      <c r="A21"/>
      <c r="B21" t="s">
        <v>153</v>
      </c>
      <c r="C21" s="66">
        <v>22336585570.864101</v>
      </c>
      <c r="D21" s="66">
        <v>21771784328.281399</v>
      </c>
      <c r="E21" s="66">
        <v>26062774352.693001</v>
      </c>
      <c r="F21" s="66">
        <v>20860815721.675499</v>
      </c>
      <c r="G21" s="66">
        <v>18662199334.924702</v>
      </c>
      <c r="H21" s="66">
        <v>21202454119.511002</v>
      </c>
      <c r="I21" s="135"/>
      <c r="J21" s="135"/>
      <c r="K21" s="38" t="str">
        <f t="shared" si="11"/>
        <v>indep 5-49</v>
      </c>
      <c r="L21" s="146">
        <f t="shared" si="12"/>
        <v>0.17971892729045408</v>
      </c>
      <c r="M21" s="146">
        <f t="shared" si="12"/>
        <v>0.17999793821350188</v>
      </c>
      <c r="N21" s="146">
        <f t="shared" si="12"/>
        <v>0.18508427059145333</v>
      </c>
      <c r="O21" s="146">
        <f t="shared" si="12"/>
        <v>0.17938866731869163</v>
      </c>
      <c r="P21" s="146">
        <f t="shared" si="12"/>
        <v>0.17630450298136008</v>
      </c>
      <c r="Q21" s="146">
        <f t="shared" si="12"/>
        <v>0.18676963380374625</v>
      </c>
      <c r="V21" s="136"/>
      <c r="AH21" s="138">
        <v>2012</v>
      </c>
      <c r="AI21" s="139">
        <f t="shared" si="10"/>
        <v>1823624368.9919</v>
      </c>
      <c r="AJ21" s="140">
        <f t="shared" si="10"/>
        <v>107715965237.73184</v>
      </c>
      <c r="AK21" s="141">
        <f t="shared" si="6"/>
        <v>181.04473270569903</v>
      </c>
      <c r="AL21" s="141">
        <f t="shared" si="7"/>
        <v>103.77967352066173</v>
      </c>
      <c r="AM21" s="141">
        <f t="shared" si="8"/>
        <v>269.55070720235318</v>
      </c>
      <c r="AN21" s="141">
        <f t="shared" si="9"/>
        <v>118.69447121077191</v>
      </c>
      <c r="AO21" s="130"/>
      <c r="AP21" s="130"/>
      <c r="AV21" s="30"/>
      <c r="AW21" s="30"/>
    </row>
    <row r="22" spans="1:49" ht="21.75" customHeight="1" x14ac:dyDescent="0.25">
      <c r="A22"/>
      <c r="B22" t="s">
        <v>161</v>
      </c>
      <c r="C22" s="66">
        <v>117912958556.9657</v>
      </c>
      <c r="D22" s="66">
        <v>117333186574.0977</v>
      </c>
      <c r="E22" s="66">
        <v>126840496082.3203</v>
      </c>
      <c r="F22" s="66">
        <v>168397733522.72641</v>
      </c>
      <c r="G22" s="66">
        <v>107715965237.7318</v>
      </c>
      <c r="H22" s="66">
        <v>118541719550.37469</v>
      </c>
      <c r="I22" s="135"/>
      <c r="J22" s="135"/>
      <c r="K22" s="38" t="str">
        <f t="shared" si="11"/>
        <v>indep 50-249</v>
      </c>
      <c r="L22" s="146">
        <f t="shared" si="12"/>
        <v>0.11088325928119974</v>
      </c>
      <c r="M22" s="146">
        <f t="shared" si="12"/>
        <v>0.11585036277773678</v>
      </c>
      <c r="N22" s="146">
        <f t="shared" si="12"/>
        <v>0.12379791968058709</v>
      </c>
      <c r="O22" s="146">
        <f t="shared" si="12"/>
        <v>0.12375676532027165</v>
      </c>
      <c r="P22" s="146">
        <f t="shared" si="12"/>
        <v>0.11849797205612304</v>
      </c>
      <c r="Q22" s="146">
        <f t="shared" si="12"/>
        <v>0.12084111944013387</v>
      </c>
      <c r="V22" s="136"/>
      <c r="AH22" s="142">
        <v>2013</v>
      </c>
      <c r="AI22" s="143">
        <f t="shared" si="10"/>
        <v>1422210195.7665</v>
      </c>
      <c r="AJ22" s="144">
        <f t="shared" si="10"/>
        <v>118541719550.37477</v>
      </c>
      <c r="AK22" s="147">
        <f t="shared" si="6"/>
        <v>183.83096788479679</v>
      </c>
      <c r="AL22" s="147">
        <f t="shared" si="7"/>
        <v>114.15534746784365</v>
      </c>
      <c r="AM22" s="147">
        <f t="shared" si="8"/>
        <v>255.96382026368033</v>
      </c>
      <c r="AN22" s="147">
        <f t="shared" si="9"/>
        <v>116.1404873053466</v>
      </c>
      <c r="AO22" s="130"/>
      <c r="AP22" s="130"/>
      <c r="AV22" s="30"/>
      <c r="AW22" s="30"/>
    </row>
    <row r="23" spans="1:49" ht="15" x14ac:dyDescent="0.25">
      <c r="A23"/>
      <c r="B23" t="s">
        <v>93</v>
      </c>
      <c r="C23" s="66">
        <v>221952609611.68149</v>
      </c>
      <c r="D23" s="66">
        <v>227259272388.638</v>
      </c>
      <c r="E23" s="66">
        <v>238326402138.60791</v>
      </c>
      <c r="F23" s="66">
        <v>271050160143.84781</v>
      </c>
      <c r="G23" s="66">
        <v>210100459782.76151</v>
      </c>
      <c r="H23" s="66">
        <v>227872890568.04099</v>
      </c>
      <c r="I23" s="135"/>
      <c r="J23" s="135"/>
      <c r="K23" s="38" t="str">
        <f t="shared" si="11"/>
        <v>indep 250+</v>
      </c>
      <c r="L23" s="146">
        <f t="shared" si="12"/>
        <v>7.197656475807529E-2</v>
      </c>
      <c r="M23" s="146">
        <f t="shared" si="12"/>
        <v>7.6823514007137175E-2</v>
      </c>
      <c r="N23" s="146">
        <f t="shared" si="12"/>
        <v>7.2454946707016327E-2</v>
      </c>
      <c r="O23" s="146">
        <f t="shared" si="12"/>
        <v>8.0796249874794668E-2</v>
      </c>
      <c r="P23" s="146">
        <f t="shared" si="12"/>
        <v>8.6991944589893261E-2</v>
      </c>
      <c r="Q23" s="146">
        <f t="shared" si="12"/>
        <v>0.10790376475399127</v>
      </c>
      <c r="V23" s="136"/>
    </row>
    <row r="24" spans="1:49" ht="15" x14ac:dyDescent="0.25">
      <c r="A24" t="s">
        <v>108</v>
      </c>
      <c r="B24" t="s">
        <v>276</v>
      </c>
      <c r="C24" s="66">
        <v>757035</v>
      </c>
      <c r="D24" s="66">
        <v>828818</v>
      </c>
      <c r="E24" s="66">
        <v>850188</v>
      </c>
      <c r="F24" s="66">
        <v>898245</v>
      </c>
      <c r="G24" s="66">
        <v>966501</v>
      </c>
      <c r="H24" s="66">
        <v>1039088</v>
      </c>
      <c r="I24" s="135"/>
      <c r="J24" s="135"/>
      <c r="K24" s="38" t="str">
        <f t="shared" si="11"/>
        <v>group simple</v>
      </c>
      <c r="L24" s="146">
        <f t="shared" si="12"/>
        <v>0.10149679269139386</v>
      </c>
      <c r="M24" s="146">
        <f t="shared" si="12"/>
        <v>0.10825162679351956</v>
      </c>
      <c r="N24" s="146">
        <f t="shared" si="12"/>
        <v>9.7626074285185035E-2</v>
      </c>
      <c r="O24" s="146">
        <f t="shared" si="12"/>
        <v>9.3462738117841587E-2</v>
      </c>
      <c r="P24" s="146">
        <f t="shared" si="12"/>
        <v>0.10075390890475704</v>
      </c>
      <c r="Q24" s="146">
        <f t="shared" si="12"/>
        <v>9.6148284953663107E-2</v>
      </c>
      <c r="V24" s="136"/>
    </row>
    <row r="25" spans="1:49" ht="15" x14ac:dyDescent="0.25">
      <c r="A25"/>
      <c r="B25" t="s">
        <v>185</v>
      </c>
      <c r="C25" s="66">
        <v>166597</v>
      </c>
      <c r="D25" s="66">
        <v>172273</v>
      </c>
      <c r="E25" s="66">
        <v>166289</v>
      </c>
      <c r="F25" s="66">
        <v>153386</v>
      </c>
      <c r="G25" s="66">
        <v>155982</v>
      </c>
      <c r="H25" s="66">
        <v>161447</v>
      </c>
      <c r="I25" s="135"/>
      <c r="J25" s="135"/>
      <c r="K25" s="38" t="str">
        <f t="shared" si="11"/>
        <v>group medium</v>
      </c>
      <c r="L25" s="146">
        <f t="shared" si="12"/>
        <v>4.8234535741779744E-2</v>
      </c>
      <c r="M25" s="146">
        <f t="shared" si="12"/>
        <v>5.9452035678184592E-2</v>
      </c>
      <c r="N25" s="146">
        <f t="shared" si="12"/>
        <v>6.7378146648091788E-2</v>
      </c>
      <c r="O25" s="146">
        <f t="shared" si="12"/>
        <v>7.3759212352988296E-2</v>
      </c>
      <c r="P25" s="146">
        <f t="shared" si="12"/>
        <v>6.5968235675112688E-2</v>
      </c>
      <c r="Q25" s="146">
        <f t="shared" si="12"/>
        <v>7.268232643694271E-2</v>
      </c>
      <c r="V25" s="136"/>
    </row>
    <row r="26" spans="1:49" ht="15" x14ac:dyDescent="0.25">
      <c r="A26"/>
      <c r="B26" t="s">
        <v>186</v>
      </c>
      <c r="C26" s="66">
        <v>9968</v>
      </c>
      <c r="D26" s="66">
        <v>10090</v>
      </c>
      <c r="E26" s="66">
        <v>9899</v>
      </c>
      <c r="F26" s="66">
        <v>9524</v>
      </c>
      <c r="G26" s="66">
        <v>9801</v>
      </c>
      <c r="H26" s="66">
        <v>9061</v>
      </c>
      <c r="I26" s="135"/>
      <c r="J26" s="135"/>
      <c r="K26" s="38" t="str">
        <f t="shared" si="11"/>
        <v>group complex</v>
      </c>
      <c r="L26" s="146">
        <f t="shared" si="12"/>
        <v>3.3661625067646063E-2</v>
      </c>
      <c r="M26" s="146">
        <f t="shared" si="12"/>
        <v>3.1088827663440025E-2</v>
      </c>
      <c r="N26" s="146">
        <f t="shared" si="12"/>
        <v>3.2148692584932942E-2</v>
      </c>
      <c r="O26" s="146">
        <f>(F175-O1)/F182</f>
        <v>3.0450902606601164E-2</v>
      </c>
      <c r="P26" s="146">
        <f t="shared" si="12"/>
        <v>3.3537494542621941E-2</v>
      </c>
      <c r="Q26" s="146">
        <f t="shared" si="12"/>
        <v>3.7800414228735091E-2</v>
      </c>
      <c r="V26" s="136"/>
    </row>
    <row r="27" spans="1:49" ht="15" x14ac:dyDescent="0.25">
      <c r="A27"/>
      <c r="B27" t="s">
        <v>187</v>
      </c>
      <c r="C27" s="66">
        <v>813</v>
      </c>
      <c r="D27" s="66">
        <v>941</v>
      </c>
      <c r="E27" s="66">
        <v>984</v>
      </c>
      <c r="F27" s="66">
        <v>936</v>
      </c>
      <c r="G27" s="66">
        <v>962</v>
      </c>
      <c r="H27" s="66">
        <v>758</v>
      </c>
      <c r="I27" s="135"/>
      <c r="J27" s="135"/>
      <c r="K27" s="38" t="str">
        <f t="shared" si="11"/>
        <v>tot</v>
      </c>
      <c r="L27" s="146">
        <f t="shared" ref="L27:Q27" si="13">C184/C185</f>
        <v>4.8538568533551318E-2</v>
      </c>
      <c r="M27" s="146">
        <f t="shared" si="13"/>
        <v>4.7506075138292497E-2</v>
      </c>
      <c r="N27" s="146">
        <f t="shared" si="13"/>
        <v>4.7953015451249588E-2</v>
      </c>
      <c r="O27" s="146">
        <f>(F184-O1)/F185</f>
        <v>4.4760148079519613E-2</v>
      </c>
      <c r="P27" s="146">
        <f t="shared" si="13"/>
        <v>5.1031862167525102E-2</v>
      </c>
      <c r="Q27" s="146">
        <f t="shared" si="13"/>
        <v>5.5870775939432911E-2</v>
      </c>
      <c r="V27" s="136"/>
    </row>
    <row r="28" spans="1:49" ht="15" x14ac:dyDescent="0.25">
      <c r="A28"/>
      <c r="B28" t="s">
        <v>143</v>
      </c>
      <c r="C28" s="66">
        <v>96231</v>
      </c>
      <c r="D28" s="66">
        <v>98388</v>
      </c>
      <c r="E28" s="66">
        <v>94898</v>
      </c>
      <c r="F28" s="66">
        <v>93628</v>
      </c>
      <c r="G28" s="66">
        <v>90423</v>
      </c>
      <c r="H28" s="66">
        <v>98813</v>
      </c>
      <c r="I28" s="135"/>
      <c r="J28" s="135"/>
      <c r="M28" s="50"/>
      <c r="N28" s="51"/>
      <c r="V28" s="136"/>
    </row>
    <row r="29" spans="1:49" ht="15" x14ac:dyDescent="0.25">
      <c r="A29"/>
      <c r="B29" t="s">
        <v>153</v>
      </c>
      <c r="C29" s="66">
        <v>40906</v>
      </c>
      <c r="D29" s="66">
        <v>41613</v>
      </c>
      <c r="E29" s="66">
        <v>39999</v>
      </c>
      <c r="F29" s="66">
        <v>39851</v>
      </c>
      <c r="G29" s="66">
        <v>38123</v>
      </c>
      <c r="H29" s="66">
        <v>41266</v>
      </c>
      <c r="I29" s="135"/>
      <c r="J29" s="135"/>
      <c r="M29" s="50"/>
      <c r="N29" s="51"/>
      <c r="V29" s="136"/>
    </row>
    <row r="30" spans="1:49" ht="15" x14ac:dyDescent="0.25">
      <c r="A30"/>
      <c r="B30" t="s">
        <v>161</v>
      </c>
      <c r="C30" s="66">
        <v>26623</v>
      </c>
      <c r="D30" s="66">
        <v>25814</v>
      </c>
      <c r="E30" s="66">
        <v>24170</v>
      </c>
      <c r="F30" s="66">
        <v>24097</v>
      </c>
      <c r="G30" s="66">
        <v>23612</v>
      </c>
      <c r="H30" s="66">
        <v>24085</v>
      </c>
      <c r="I30" s="135"/>
      <c r="J30" s="135"/>
      <c r="L30" s="472" t="s">
        <v>348</v>
      </c>
      <c r="M30" s="473"/>
      <c r="N30" s="473"/>
      <c r="O30" s="473"/>
      <c r="P30" s="473"/>
      <c r="Q30" s="473"/>
    </row>
    <row r="31" spans="1:49" ht="15" x14ac:dyDescent="0.25">
      <c r="A31"/>
      <c r="B31" t="s">
        <v>93</v>
      </c>
      <c r="C31" s="66">
        <v>1098173</v>
      </c>
      <c r="D31" s="66">
        <v>1177937</v>
      </c>
      <c r="E31" s="66">
        <v>1186427</v>
      </c>
      <c r="F31" s="66">
        <v>1219667</v>
      </c>
      <c r="G31" s="66">
        <v>1285404</v>
      </c>
      <c r="H31" s="66">
        <v>1374518</v>
      </c>
      <c r="I31" s="135"/>
      <c r="J31" s="135"/>
      <c r="K31" s="38" t="s">
        <v>106</v>
      </c>
      <c r="L31" s="29">
        <v>2008</v>
      </c>
      <c r="M31" s="29">
        <v>2009</v>
      </c>
      <c r="N31" s="29">
        <v>2010</v>
      </c>
      <c r="O31" s="29">
        <v>2011</v>
      </c>
      <c r="P31" s="29">
        <v>2012</v>
      </c>
      <c r="Q31" s="29">
        <v>2013</v>
      </c>
    </row>
    <row r="32" spans="1:49" ht="15" x14ac:dyDescent="0.25">
      <c r="A32" t="s">
        <v>107</v>
      </c>
      <c r="B32" t="s">
        <v>276</v>
      </c>
      <c r="C32" s="66">
        <v>7630450000</v>
      </c>
      <c r="D32" s="66">
        <v>7446041000</v>
      </c>
      <c r="E32" s="66">
        <v>7348137100</v>
      </c>
      <c r="F32" s="66">
        <v>7062043200</v>
      </c>
      <c r="G32" s="66">
        <v>7036857800</v>
      </c>
      <c r="H32" s="66">
        <v>6968000000</v>
      </c>
      <c r="I32" s="135"/>
      <c r="J32" s="135"/>
      <c r="K32" s="38" t="str">
        <f t="shared" ref="K32:K39" si="14">K8</f>
        <v>indep 1-4</v>
      </c>
      <c r="L32" s="148">
        <f t="shared" ref="L32:Q38" si="15">C134/C141</f>
        <v>0.1533020881356659</v>
      </c>
      <c r="M32" s="148">
        <f t="shared" si="15"/>
        <v>0.16916134234321953</v>
      </c>
      <c r="N32" s="148">
        <f t="shared" si="15"/>
        <v>0.16955814421562102</v>
      </c>
      <c r="O32" s="148">
        <f t="shared" si="15"/>
        <v>0.17238842513825708</v>
      </c>
      <c r="P32" s="148">
        <f t="shared" si="15"/>
        <v>0.1411885359477352</v>
      </c>
      <c r="Q32" s="148">
        <f t="shared" si="15"/>
        <v>0.16650530204535086</v>
      </c>
    </row>
    <row r="33" spans="1:29" ht="15" x14ac:dyDescent="0.25">
      <c r="A33"/>
      <c r="B33" t="s">
        <v>185</v>
      </c>
      <c r="C33" s="66">
        <v>20504925000</v>
      </c>
      <c r="D33" s="66">
        <v>20225210000</v>
      </c>
      <c r="E33" s="66">
        <v>20040683700</v>
      </c>
      <c r="F33" s="66">
        <v>19794134000</v>
      </c>
      <c r="G33" s="66">
        <v>20958854700</v>
      </c>
      <c r="H33" s="66">
        <v>21689000000</v>
      </c>
      <c r="I33" s="135"/>
      <c r="J33" s="135"/>
      <c r="K33" s="38" t="str">
        <f t="shared" si="14"/>
        <v>indep 5-49</v>
      </c>
      <c r="L33" s="148">
        <f t="shared" si="15"/>
        <v>9.7599867833679535E-2</v>
      </c>
      <c r="M33" s="148">
        <f t="shared" si="15"/>
        <v>0.10151226667977796</v>
      </c>
      <c r="N33" s="148">
        <f t="shared" si="15"/>
        <v>9.8349559029234077E-2</v>
      </c>
      <c r="O33" s="148">
        <f t="shared" si="15"/>
        <v>9.9187718638409764E-2</v>
      </c>
      <c r="P33" s="148">
        <f t="shared" si="15"/>
        <v>9.1393571310437072E-2</v>
      </c>
      <c r="Q33" s="148">
        <f t="shared" si="15"/>
        <v>9.3705924252832917E-2</v>
      </c>
    </row>
    <row r="34" spans="1:29" ht="15" x14ac:dyDescent="0.25">
      <c r="A34"/>
      <c r="B34" t="s">
        <v>186</v>
      </c>
      <c r="C34" s="66">
        <v>62698000000</v>
      </c>
      <c r="D34" s="66">
        <v>61956936600</v>
      </c>
      <c r="E34" s="66">
        <v>71275453200</v>
      </c>
      <c r="F34" s="66">
        <v>75782325200</v>
      </c>
      <c r="G34" s="66">
        <v>93991282800</v>
      </c>
      <c r="H34" s="66">
        <v>86161000000</v>
      </c>
      <c r="I34" s="135"/>
      <c r="J34" s="135"/>
      <c r="K34" s="38" t="str">
        <f t="shared" si="14"/>
        <v>indep 50-249</v>
      </c>
      <c r="L34" s="148">
        <f t="shared" si="15"/>
        <v>6.5793477072241993E-2</v>
      </c>
      <c r="M34" s="148">
        <f t="shared" si="15"/>
        <v>6.9795197504922399E-2</v>
      </c>
      <c r="N34" s="148">
        <f t="shared" si="15"/>
        <v>7.3824766723496082E-2</v>
      </c>
      <c r="O34" s="148">
        <f t="shared" si="15"/>
        <v>7.3007170457246459E-2</v>
      </c>
      <c r="P34" s="148">
        <f t="shared" si="15"/>
        <v>8.4294408786740493E-2</v>
      </c>
      <c r="Q34" s="148">
        <f t="shared" si="15"/>
        <v>7.4182557072073385E-2</v>
      </c>
    </row>
    <row r="35" spans="1:29" ht="15" x14ac:dyDescent="0.25">
      <c r="A35"/>
      <c r="B35" t="s">
        <v>187</v>
      </c>
      <c r="C35" s="66">
        <v>71664425000</v>
      </c>
      <c r="D35" s="66">
        <v>70931732300</v>
      </c>
      <c r="E35" s="66">
        <v>101726660400</v>
      </c>
      <c r="F35" s="66">
        <v>119857118800</v>
      </c>
      <c r="G35" s="66">
        <v>193171964400</v>
      </c>
      <c r="H35" s="66">
        <v>183435000000</v>
      </c>
      <c r="I35" s="135"/>
      <c r="J35" s="135"/>
      <c r="K35" s="38" t="str">
        <f t="shared" si="14"/>
        <v>indep 250+</v>
      </c>
      <c r="L35" s="148">
        <f t="shared" si="15"/>
        <v>5.263118648641827E-2</v>
      </c>
      <c r="M35" s="148">
        <f t="shared" si="15"/>
        <v>6.2826714214803195E-2</v>
      </c>
      <c r="N35" s="148">
        <f t="shared" si="15"/>
        <v>6.2489902904969669E-2</v>
      </c>
      <c r="O35" s="148">
        <f t="shared" si="15"/>
        <v>6.6063614340042945E-2</v>
      </c>
      <c r="P35" s="148">
        <f t="shared" si="15"/>
        <v>7.2868260490093442E-2</v>
      </c>
      <c r="Q35" s="148">
        <f t="shared" si="15"/>
        <v>7.8489588608674901E-2</v>
      </c>
    </row>
    <row r="36" spans="1:29" ht="15" x14ac:dyDescent="0.25">
      <c r="A36"/>
      <c r="B36" t="s">
        <v>143</v>
      </c>
      <c r="C36" s="66">
        <v>27819300000</v>
      </c>
      <c r="D36" s="66">
        <v>25254394900</v>
      </c>
      <c r="E36" s="66">
        <v>24922204300</v>
      </c>
      <c r="F36" s="66">
        <v>25229648800</v>
      </c>
      <c r="G36" s="66">
        <v>24130498000</v>
      </c>
      <c r="H36" s="66">
        <v>25300000000</v>
      </c>
      <c r="I36" s="135"/>
      <c r="J36" s="135"/>
      <c r="K36" s="38" t="str">
        <f t="shared" si="14"/>
        <v>group simple</v>
      </c>
      <c r="L36" s="148">
        <f t="shared" si="15"/>
        <v>0.10049789299527681</v>
      </c>
      <c r="M36" s="148">
        <f t="shared" si="15"/>
        <v>0.10550188099105523</v>
      </c>
      <c r="N36" s="148">
        <f t="shared" si="15"/>
        <v>0.10462854635417927</v>
      </c>
      <c r="O36" s="148">
        <f t="shared" si="15"/>
        <v>0.11439498431725939</v>
      </c>
      <c r="P36" s="148">
        <f t="shared" si="15"/>
        <v>9.6183892312171643E-2</v>
      </c>
      <c r="Q36" s="148">
        <f t="shared" si="15"/>
        <v>0.10052339321872709</v>
      </c>
    </row>
    <row r="37" spans="1:29" ht="15" x14ac:dyDescent="0.25">
      <c r="A37"/>
      <c r="B37" t="s">
        <v>153</v>
      </c>
      <c r="C37" s="66">
        <v>21325075000</v>
      </c>
      <c r="D37" s="66">
        <v>18956332300</v>
      </c>
      <c r="E37" s="66">
        <v>18768475700</v>
      </c>
      <c r="F37" s="66">
        <v>19837654300</v>
      </c>
      <c r="G37" s="66">
        <v>19177450100</v>
      </c>
      <c r="H37" s="66">
        <v>20095000000</v>
      </c>
      <c r="I37" s="135"/>
      <c r="J37" s="135"/>
      <c r="K37" s="38" t="str">
        <f t="shared" si="14"/>
        <v>group medium</v>
      </c>
      <c r="L37" s="148">
        <f t="shared" si="15"/>
        <v>8.0130049929919636E-2</v>
      </c>
      <c r="M37" s="148">
        <f t="shared" si="15"/>
        <v>8.2397763426355214E-2</v>
      </c>
      <c r="N37" s="148">
        <f t="shared" si="15"/>
        <v>9.0633823070522521E-2</v>
      </c>
      <c r="O37" s="148">
        <f t="shared" si="15"/>
        <v>9.3180604787646601E-2</v>
      </c>
      <c r="P37" s="148">
        <f t="shared" si="15"/>
        <v>9.2654811774497831E-2</v>
      </c>
      <c r="Q37" s="148">
        <f t="shared" si="15"/>
        <v>8.7696355589570979E-2</v>
      </c>
    </row>
    <row r="38" spans="1:29" ht="15" x14ac:dyDescent="0.25">
      <c r="A38"/>
      <c r="B38" t="s">
        <v>161</v>
      </c>
      <c r="C38" s="66">
        <v>281555560500</v>
      </c>
      <c r="D38" s="66">
        <v>258747100000</v>
      </c>
      <c r="E38" s="66">
        <v>280567300000</v>
      </c>
      <c r="F38" s="66">
        <v>306125023000</v>
      </c>
      <c r="G38" s="66">
        <v>334190883700</v>
      </c>
      <c r="H38" s="66">
        <v>327000000000</v>
      </c>
      <c r="I38" s="135"/>
      <c r="J38" s="135"/>
      <c r="K38" s="38" t="str">
        <f t="shared" si="14"/>
        <v>group complex</v>
      </c>
      <c r="L38" s="148">
        <f t="shared" si="15"/>
        <v>5.8156917260383606E-2</v>
      </c>
      <c r="M38" s="148">
        <f t="shared" si="15"/>
        <v>5.9627279233654247E-2</v>
      </c>
      <c r="N38" s="148">
        <f t="shared" si="15"/>
        <v>6.5922604970413509E-2</v>
      </c>
      <c r="O38" s="148">
        <f>F140/F147</f>
        <v>6.8530992237916394E-2</v>
      </c>
      <c r="P38" s="148">
        <f t="shared" si="15"/>
        <v>5.9675442778034986E-2</v>
      </c>
      <c r="Q38" s="148">
        <f t="shared" si="15"/>
        <v>6.6688682459993362E-2</v>
      </c>
    </row>
    <row r="39" spans="1:29" ht="15" x14ac:dyDescent="0.25">
      <c r="A39"/>
      <c r="B39" t="s">
        <v>93</v>
      </c>
      <c r="C39" s="66">
        <v>10187144200</v>
      </c>
      <c r="D39" s="66">
        <v>9692282200</v>
      </c>
      <c r="E39" s="66">
        <v>9475677800</v>
      </c>
      <c r="F39" s="66">
        <v>9046885600</v>
      </c>
      <c r="G39" s="66">
        <v>8949339100</v>
      </c>
      <c r="H39" s="66">
        <v>8927000000</v>
      </c>
      <c r="I39" s="135"/>
      <c r="J39" s="135"/>
      <c r="K39" s="38" t="str">
        <f t="shared" si="14"/>
        <v>tot</v>
      </c>
      <c r="L39" s="148">
        <f t="shared" ref="L39:Q39" si="16">C149/C150</f>
        <v>6.6100108198774668E-2</v>
      </c>
      <c r="M39" s="148">
        <f t="shared" si="16"/>
        <v>6.7407801478127999E-2</v>
      </c>
      <c r="N39" s="148">
        <f t="shared" si="16"/>
        <v>7.3599725978687747E-2</v>
      </c>
      <c r="O39" s="148">
        <f>F149/F150</f>
        <v>7.615864528131866E-2</v>
      </c>
      <c r="P39" s="148">
        <f t="shared" si="16"/>
        <v>6.8607758367612071E-2</v>
      </c>
      <c r="Q39" s="148">
        <f t="shared" si="16"/>
        <v>7.3388281469802183E-2</v>
      </c>
    </row>
    <row r="40" spans="1:29" ht="15" x14ac:dyDescent="0.25">
      <c r="I40" s="135"/>
      <c r="J40" s="135"/>
    </row>
    <row r="41" spans="1:29" ht="15" x14ac:dyDescent="0.25">
      <c r="I41" s="135"/>
      <c r="J41" s="135"/>
      <c r="L41" s="472" t="s">
        <v>349</v>
      </c>
      <c r="M41" s="473"/>
      <c r="N41" s="473"/>
      <c r="O41" s="473"/>
      <c r="P41" s="473"/>
      <c r="Q41" s="473"/>
    </row>
    <row r="42" spans="1:29" ht="15" x14ac:dyDescent="0.25">
      <c r="A42" t="s">
        <v>92</v>
      </c>
      <c r="B42" t="s">
        <v>93</v>
      </c>
      <c r="C42"/>
      <c r="D42"/>
      <c r="E42"/>
      <c r="F42"/>
      <c r="G42"/>
      <c r="H42"/>
      <c r="I42" s="135"/>
      <c r="J42" s="135"/>
      <c r="K42" s="38" t="s">
        <v>106</v>
      </c>
      <c r="L42" s="29">
        <v>2008</v>
      </c>
      <c r="M42" s="29">
        <v>2009</v>
      </c>
      <c r="N42" s="29">
        <v>2010</v>
      </c>
      <c r="O42" s="29">
        <v>2011</v>
      </c>
      <c r="P42" s="29">
        <v>2012</v>
      </c>
      <c r="Q42" s="29">
        <v>2013</v>
      </c>
    </row>
    <row r="43" spans="1:29" ht="15" x14ac:dyDescent="0.25">
      <c r="A43"/>
      <c r="B43"/>
      <c r="C43"/>
      <c r="D43"/>
      <c r="E43"/>
      <c r="F43"/>
      <c r="G43"/>
      <c r="H43"/>
      <c r="I43" s="135"/>
      <c r="J43" s="135"/>
      <c r="K43" s="38" t="str">
        <f t="shared" ref="K43:K50" si="17">K8</f>
        <v>indep 1-4</v>
      </c>
      <c r="L43" s="148">
        <f t="shared" ref="L43:Q49" si="18">C204/C211</f>
        <v>1.0593269336453603</v>
      </c>
      <c r="M43" s="148">
        <f t="shared" si="18"/>
        <v>1.1751034167207408</v>
      </c>
      <c r="N43" s="148">
        <f t="shared" si="18"/>
        <v>1.2059896239091177</v>
      </c>
      <c r="O43" s="148">
        <f t="shared" si="18"/>
        <v>1.3022541533433338</v>
      </c>
      <c r="P43" s="148">
        <f t="shared" si="18"/>
        <v>1.2927890014968948</v>
      </c>
      <c r="Q43" s="148">
        <f t="shared" si="18"/>
        <v>1.4771029833810616</v>
      </c>
    </row>
    <row r="44" spans="1:29" ht="15" x14ac:dyDescent="0.25">
      <c r="A44" t="s">
        <v>107</v>
      </c>
      <c r="B44" t="s">
        <v>84</v>
      </c>
      <c r="C44"/>
      <c r="D44"/>
      <c r="E44"/>
      <c r="F44"/>
      <c r="G44"/>
      <c r="H44"/>
      <c r="I44" s="135"/>
      <c r="J44" s="135"/>
      <c r="K44" s="38" t="str">
        <f t="shared" si="17"/>
        <v>indep 5-49</v>
      </c>
      <c r="L44" s="148">
        <f t="shared" si="18"/>
        <v>0.61453316316493589</v>
      </c>
      <c r="M44" s="148">
        <f t="shared" si="18"/>
        <v>0.68540948884910802</v>
      </c>
      <c r="N44" s="148">
        <f t="shared" si="18"/>
        <v>0.65861781512618323</v>
      </c>
      <c r="O44" s="148">
        <f t="shared" si="18"/>
        <v>0.6512149575479047</v>
      </c>
      <c r="P44" s="148">
        <f t="shared" si="18"/>
        <v>0.61323898572323687</v>
      </c>
      <c r="Q44" s="148">
        <f t="shared" si="18"/>
        <v>0.6136711025885826</v>
      </c>
      <c r="R44" s="472"/>
      <c r="S44" s="472"/>
      <c r="T44" s="472"/>
      <c r="U44" s="472"/>
      <c r="V44" s="472"/>
      <c r="W44" s="472"/>
      <c r="X44" s="472"/>
      <c r="Y44" s="473"/>
      <c r="Z44" s="473"/>
      <c r="AA44" s="473"/>
      <c r="AB44" s="473"/>
      <c r="AC44" s="473"/>
    </row>
    <row r="45" spans="1:29" ht="15" x14ac:dyDescent="0.25">
      <c r="A45" t="s">
        <v>106</v>
      </c>
      <c r="B45" t="s">
        <v>350</v>
      </c>
      <c r="C45" t="s">
        <v>351</v>
      </c>
      <c r="D45" t="s">
        <v>352</v>
      </c>
      <c r="E45" t="s">
        <v>353</v>
      </c>
      <c r="F45" t="s">
        <v>354</v>
      </c>
      <c r="G45" t="s">
        <v>355</v>
      </c>
      <c r="H45"/>
      <c r="I45" s="135"/>
      <c r="J45" s="135"/>
      <c r="K45" s="38" t="str">
        <f t="shared" si="17"/>
        <v>indep 50-249</v>
      </c>
      <c r="L45" s="148">
        <f t="shared" si="18"/>
        <v>0.68712101812216664</v>
      </c>
      <c r="M45" s="148">
        <f t="shared" si="18"/>
        <v>0.64177773475703204</v>
      </c>
      <c r="N45" s="148">
        <f t="shared" si="18"/>
        <v>0.64643981892242319</v>
      </c>
      <c r="O45" s="148">
        <f t="shared" si="18"/>
        <v>0.64446757158050338</v>
      </c>
      <c r="P45" s="148">
        <f t="shared" si="18"/>
        <v>0.75483151702824236</v>
      </c>
      <c r="Q45" s="148">
        <f t="shared" si="18"/>
        <v>0.66949847927216577</v>
      </c>
      <c r="Y45" s="29"/>
      <c r="Z45" s="29"/>
      <c r="AA45" s="29"/>
      <c r="AB45" s="29"/>
      <c r="AC45" s="29"/>
    </row>
    <row r="46" spans="1:29" ht="15" x14ac:dyDescent="0.25">
      <c r="A46" t="s">
        <v>276</v>
      </c>
      <c r="B46" s="66">
        <v>323083</v>
      </c>
      <c r="C46" s="66">
        <v>336779</v>
      </c>
      <c r="D46" s="66">
        <v>333557</v>
      </c>
      <c r="E46" s="66">
        <v>326381</v>
      </c>
      <c r="F46" s="66">
        <v>336955</v>
      </c>
      <c r="G46" s="66">
        <v>361038</v>
      </c>
      <c r="H46" s="66"/>
      <c r="I46" s="135"/>
      <c r="J46" s="135"/>
      <c r="K46" s="38" t="str">
        <f t="shared" si="17"/>
        <v>indep 250+</v>
      </c>
      <c r="L46" s="148">
        <f t="shared" si="18"/>
        <v>0.72856392187087549</v>
      </c>
      <c r="M46" s="148">
        <f t="shared" si="18"/>
        <v>0.87218294499085836</v>
      </c>
      <c r="N46" s="148">
        <f t="shared" si="18"/>
        <v>0.88369005142294221</v>
      </c>
      <c r="O46" s="148">
        <f t="shared" si="18"/>
        <v>0.84410625906831882</v>
      </c>
      <c r="P46" s="148">
        <f t="shared" si="18"/>
        <v>0.8466479199835697</v>
      </c>
      <c r="Q46" s="148">
        <f t="shared" si="18"/>
        <v>0.72680819902152138</v>
      </c>
      <c r="R46" s="149"/>
      <c r="S46" s="149"/>
      <c r="T46" s="149"/>
      <c r="U46" s="149"/>
      <c r="V46" s="149"/>
      <c r="W46" s="149"/>
      <c r="X46" s="136"/>
      <c r="Y46" s="136"/>
      <c r="Z46" s="136"/>
      <c r="AA46" s="136"/>
      <c r="AB46" s="136"/>
      <c r="AC46" s="136"/>
    </row>
    <row r="47" spans="1:29" ht="15" x14ac:dyDescent="0.25">
      <c r="A47" t="s">
        <v>185</v>
      </c>
      <c r="B47" s="66">
        <v>135965</v>
      </c>
      <c r="C47" s="66">
        <v>140024</v>
      </c>
      <c r="D47" s="66">
        <v>143338</v>
      </c>
      <c r="E47" s="66">
        <v>142948</v>
      </c>
      <c r="F47" s="66">
        <v>146866</v>
      </c>
      <c r="G47" s="66">
        <v>157154</v>
      </c>
      <c r="H47" s="66"/>
      <c r="I47" s="135"/>
      <c r="J47" s="135"/>
      <c r="K47" s="38" t="str">
        <f t="shared" si="17"/>
        <v>group simple</v>
      </c>
      <c r="L47" s="148">
        <f t="shared" si="18"/>
        <v>0.98948601900254662</v>
      </c>
      <c r="M47" s="148">
        <f t="shared" si="18"/>
        <v>0.98570494885864202</v>
      </c>
      <c r="N47" s="148">
        <f t="shared" si="18"/>
        <v>1.047342495504354</v>
      </c>
      <c r="O47" s="148">
        <f t="shared" si="18"/>
        <v>1.1459532671007844</v>
      </c>
      <c r="P47" s="148">
        <f t="shared" si="18"/>
        <v>0.96490080297957403</v>
      </c>
      <c r="Q47" s="148">
        <f t="shared" si="18"/>
        <v>0.96972626342806345</v>
      </c>
      <c r="R47" s="149"/>
      <c r="S47" s="149"/>
      <c r="T47" s="149"/>
      <c r="U47" s="149"/>
      <c r="V47" s="149"/>
      <c r="W47" s="149"/>
      <c r="X47" s="136"/>
      <c r="Y47" s="136"/>
      <c r="Z47" s="136"/>
      <c r="AA47" s="136"/>
      <c r="AB47" s="136"/>
      <c r="AC47" s="136"/>
    </row>
    <row r="48" spans="1:29" ht="15" x14ac:dyDescent="0.25">
      <c r="A48" t="s">
        <v>186</v>
      </c>
      <c r="B48" s="66">
        <v>73625</v>
      </c>
      <c r="C48" s="66">
        <v>76928</v>
      </c>
      <c r="D48" s="66">
        <v>89196</v>
      </c>
      <c r="E48" s="66">
        <v>90860</v>
      </c>
      <c r="F48" s="66">
        <v>91886</v>
      </c>
      <c r="G48" s="66">
        <v>93921</v>
      </c>
      <c r="H48" s="66"/>
      <c r="I48" s="135"/>
      <c r="J48" s="135"/>
      <c r="K48" s="38" t="str">
        <f t="shared" si="17"/>
        <v>group medium</v>
      </c>
      <c r="L48" s="148">
        <f t="shared" si="18"/>
        <v>1.1541069160175437</v>
      </c>
      <c r="M48" s="148">
        <f t="shared" si="18"/>
        <v>1.1603341351925975</v>
      </c>
      <c r="N48" s="148">
        <f t="shared" si="18"/>
        <v>1.1545733197406145</v>
      </c>
      <c r="O48" s="148">
        <f t="shared" si="18"/>
        <v>1.1496044032580208</v>
      </c>
      <c r="P48" s="148">
        <f t="shared" si="18"/>
        <v>1.2162996899176106</v>
      </c>
      <c r="Q48" s="148">
        <f t="shared" si="18"/>
        <v>1.1049828904701251</v>
      </c>
      <c r="R48" s="149"/>
      <c r="S48" s="149"/>
      <c r="T48" s="149"/>
      <c r="U48" s="149"/>
      <c r="V48" s="149"/>
      <c r="W48" s="149"/>
      <c r="X48" s="136"/>
      <c r="Y48" s="136"/>
      <c r="Z48" s="136"/>
      <c r="AA48" s="136"/>
      <c r="AB48" s="136"/>
      <c r="AC48" s="136"/>
    </row>
    <row r="49" spans="1:40" ht="15" x14ac:dyDescent="0.25">
      <c r="A49" t="s">
        <v>187</v>
      </c>
      <c r="B49" s="66">
        <v>88743</v>
      </c>
      <c r="C49" s="66">
        <v>132823</v>
      </c>
      <c r="D49" s="66">
        <v>133215</v>
      </c>
      <c r="E49" s="66">
        <v>143414</v>
      </c>
      <c r="F49" s="66">
        <v>124574</v>
      </c>
      <c r="G49" s="66">
        <v>160657</v>
      </c>
      <c r="H49" s="66"/>
      <c r="I49" s="135"/>
      <c r="J49" s="135"/>
      <c r="K49" s="38" t="str">
        <f t="shared" si="17"/>
        <v>group complex</v>
      </c>
      <c r="L49" s="148">
        <f t="shared" si="18"/>
        <v>1.2638705435637876</v>
      </c>
      <c r="M49" s="148">
        <f t="shared" si="18"/>
        <v>1.5300360743656545</v>
      </c>
      <c r="N49" s="148">
        <f t="shared" si="18"/>
        <v>1.6085747563562796</v>
      </c>
      <c r="O49" s="148">
        <f t="shared" si="18"/>
        <v>1.4225686069917678</v>
      </c>
      <c r="P49" s="148">
        <f t="shared" si="18"/>
        <v>1.359090395530195</v>
      </c>
      <c r="Q49" s="148">
        <f t="shared" si="18"/>
        <v>1.3664043012545006</v>
      </c>
      <c r="R49" s="149"/>
      <c r="S49" s="149"/>
      <c r="T49" s="149"/>
      <c r="U49" s="149"/>
      <c r="V49" s="149"/>
      <c r="W49" s="149"/>
      <c r="X49" s="136"/>
      <c r="Y49" s="136"/>
      <c r="Z49" s="136"/>
      <c r="AA49" s="136"/>
      <c r="AB49" s="136"/>
      <c r="AC49" s="136"/>
    </row>
    <row r="50" spans="1:40" ht="15" x14ac:dyDescent="0.25">
      <c r="A50" t="s">
        <v>143</v>
      </c>
      <c r="B50" s="66">
        <v>89908</v>
      </c>
      <c r="C50" s="66">
        <v>89329</v>
      </c>
      <c r="D50" s="66">
        <v>90506</v>
      </c>
      <c r="E50" s="66">
        <v>90004</v>
      </c>
      <c r="F50" s="66">
        <v>85865</v>
      </c>
      <c r="G50" s="66">
        <v>98639</v>
      </c>
      <c r="H50" s="66"/>
      <c r="I50" s="135"/>
      <c r="J50" s="135"/>
      <c r="K50" s="38" t="str">
        <f t="shared" si="17"/>
        <v>tot</v>
      </c>
      <c r="L50" s="148">
        <f t="shared" ref="L50:Q50" si="19">C219/C220</f>
        <v>1.2113537046238723</v>
      </c>
      <c r="M50" s="148">
        <f t="shared" si="19"/>
        <v>1.427049099176469</v>
      </c>
      <c r="N50" s="148">
        <f t="shared" si="19"/>
        <v>1.47471961811552</v>
      </c>
      <c r="O50" s="148">
        <f t="shared" si="19"/>
        <v>1.3380899512139695</v>
      </c>
      <c r="P50" s="148">
        <f t="shared" si="19"/>
        <v>1.2714993464224476</v>
      </c>
      <c r="Q50" s="148">
        <f t="shared" si="19"/>
        <v>1.2731267031114573</v>
      </c>
      <c r="R50" s="149"/>
      <c r="S50" s="149"/>
      <c r="T50" s="149"/>
      <c r="U50" s="149"/>
      <c r="V50" s="149"/>
      <c r="W50" s="149"/>
      <c r="X50" s="136"/>
      <c r="Y50" s="136"/>
      <c r="Z50" s="136"/>
      <c r="AA50" s="136"/>
      <c r="AB50" s="136"/>
      <c r="AC50" s="136"/>
    </row>
    <row r="51" spans="1:40" ht="15" x14ac:dyDescent="0.25">
      <c r="A51" t="s">
        <v>153</v>
      </c>
      <c r="B51" s="66">
        <v>57980</v>
      </c>
      <c r="C51" s="66">
        <v>62089</v>
      </c>
      <c r="D51" s="66">
        <v>61940</v>
      </c>
      <c r="E51" s="66">
        <v>64279</v>
      </c>
      <c r="F51" s="66">
        <v>63476</v>
      </c>
      <c r="G51" s="66">
        <v>70114</v>
      </c>
      <c r="H51" s="66"/>
      <c r="I51" s="135"/>
      <c r="J51" s="135"/>
      <c r="K51" s="38"/>
      <c r="L51" s="50"/>
      <c r="M51" s="50"/>
      <c r="N51" s="50"/>
      <c r="O51" s="50"/>
      <c r="P51" s="50"/>
      <c r="Q51" s="50"/>
      <c r="R51" s="149"/>
      <c r="S51" s="149"/>
      <c r="T51" s="149"/>
      <c r="U51" s="149"/>
      <c r="V51" s="149"/>
      <c r="W51" s="149"/>
      <c r="X51" s="136"/>
      <c r="Y51" s="136"/>
      <c r="Z51" s="136"/>
      <c r="AA51" s="136"/>
      <c r="AB51" s="136"/>
      <c r="AC51" s="136"/>
    </row>
    <row r="52" spans="1:40" ht="15" x14ac:dyDescent="0.25">
      <c r="A52" t="s">
        <v>161</v>
      </c>
      <c r="B52" s="66">
        <v>79282</v>
      </c>
      <c r="C52" s="66">
        <v>64754</v>
      </c>
      <c r="D52" s="66">
        <v>65900</v>
      </c>
      <c r="E52" s="66">
        <v>69719</v>
      </c>
      <c r="F52" s="66">
        <v>68464</v>
      </c>
      <c r="G52" s="66">
        <v>71632</v>
      </c>
      <c r="H52" s="66"/>
      <c r="I52" s="135"/>
      <c r="J52" s="135"/>
      <c r="K52" s="38"/>
      <c r="L52" s="50"/>
      <c r="M52" s="50"/>
      <c r="N52" s="50"/>
      <c r="O52" s="50"/>
      <c r="P52" s="50"/>
      <c r="Q52" s="50"/>
      <c r="R52" s="149"/>
      <c r="S52" s="149"/>
      <c r="T52" s="149"/>
      <c r="U52" s="149"/>
      <c r="V52" s="149"/>
      <c r="W52" s="149"/>
      <c r="X52" s="136"/>
      <c r="Y52" s="136"/>
      <c r="Z52" s="136"/>
      <c r="AA52" s="136"/>
      <c r="AB52" s="136"/>
      <c r="AC52" s="136"/>
    </row>
    <row r="53" spans="1:40" ht="15" x14ac:dyDescent="0.25">
      <c r="A53" t="s">
        <v>93</v>
      </c>
      <c r="B53" s="66">
        <v>230930</v>
      </c>
      <c r="C53" s="66">
        <v>244019</v>
      </c>
      <c r="D53" s="66">
        <v>246377</v>
      </c>
      <c r="E53" s="66">
        <v>246940</v>
      </c>
      <c r="F53" s="66">
        <v>257696</v>
      </c>
      <c r="G53" s="66">
        <v>277460</v>
      </c>
      <c r="H53" s="66"/>
      <c r="I53" s="135"/>
      <c r="J53" s="135"/>
      <c r="K53" s="38"/>
      <c r="L53" s="50"/>
      <c r="M53" s="50"/>
      <c r="N53" s="50"/>
      <c r="O53" s="50"/>
      <c r="P53" s="50"/>
      <c r="Q53" s="50"/>
      <c r="R53" s="149"/>
      <c r="S53" s="149"/>
      <c r="T53" s="149"/>
      <c r="U53" s="149"/>
      <c r="V53" s="149"/>
      <c r="W53" s="149"/>
      <c r="X53" s="136"/>
      <c r="Y53" s="136"/>
      <c r="Z53" s="136"/>
      <c r="AA53" s="136"/>
      <c r="AB53" s="136"/>
      <c r="AC53" s="136"/>
      <c r="AI53" s="477" t="s">
        <v>330</v>
      </c>
      <c r="AJ53" s="478"/>
      <c r="AK53" s="477" t="s">
        <v>331</v>
      </c>
      <c r="AL53" s="477"/>
      <c r="AM53" s="477" t="s">
        <v>332</v>
      </c>
      <c r="AN53" s="478"/>
    </row>
    <row r="54" spans="1:40" ht="15" x14ac:dyDescent="0.25">
      <c r="A54"/>
      <c r="B54"/>
      <c r="C54" s="66"/>
      <c r="D54" s="66"/>
      <c r="E54" s="66"/>
      <c r="F54" s="66"/>
      <c r="G54" s="66"/>
      <c r="H54" s="66"/>
      <c r="I54" s="135"/>
      <c r="J54" s="135"/>
      <c r="L54" s="479" t="s">
        <v>333</v>
      </c>
      <c r="M54" s="480"/>
      <c r="N54" s="480"/>
      <c r="O54" s="480"/>
      <c r="P54" s="480"/>
      <c r="Q54" s="480"/>
      <c r="R54" s="481" t="s">
        <v>331</v>
      </c>
      <c r="S54" s="481"/>
      <c r="T54" s="481"/>
      <c r="U54" s="481"/>
      <c r="V54" s="481"/>
      <c r="W54" s="481"/>
      <c r="X54" s="472" t="s">
        <v>332</v>
      </c>
      <c r="Y54" s="473"/>
      <c r="Z54" s="473"/>
      <c r="AA54" s="473"/>
      <c r="AB54" s="473"/>
      <c r="AC54" s="473"/>
      <c r="AI54" s="131" t="s">
        <v>334</v>
      </c>
      <c r="AJ54" s="131" t="s">
        <v>335</v>
      </c>
      <c r="AK54" s="131" t="s">
        <v>334</v>
      </c>
      <c r="AL54" s="131" t="s">
        <v>335</v>
      </c>
      <c r="AM54" s="131" t="s">
        <v>334</v>
      </c>
      <c r="AN54" s="131" t="s">
        <v>335</v>
      </c>
    </row>
    <row r="55" spans="1:40" ht="15" x14ac:dyDescent="0.25">
      <c r="A55"/>
      <c r="B55"/>
      <c r="C55" s="66"/>
      <c r="D55" s="66"/>
      <c r="E55" s="66"/>
      <c r="F55" s="66"/>
      <c r="G55" s="66"/>
      <c r="H55" s="66"/>
      <c r="I55" s="135"/>
      <c r="J55" s="135"/>
      <c r="K55" s="38" t="s">
        <v>106</v>
      </c>
      <c r="L55" s="29">
        <v>2008</v>
      </c>
      <c r="M55" s="29">
        <v>2009</v>
      </c>
      <c r="N55" s="29">
        <v>2010</v>
      </c>
      <c r="O55" s="29">
        <v>2011</v>
      </c>
      <c r="P55" s="29">
        <v>2012</v>
      </c>
      <c r="Q55" s="29">
        <v>2013</v>
      </c>
      <c r="R55" s="29">
        <v>2008</v>
      </c>
      <c r="S55" s="29">
        <v>2009</v>
      </c>
      <c r="T55" s="29">
        <v>2010</v>
      </c>
      <c r="U55" s="29">
        <v>2011</v>
      </c>
      <c r="V55" s="29">
        <v>2012</v>
      </c>
      <c r="W55" s="29">
        <v>2013</v>
      </c>
      <c r="X55" s="29">
        <v>2008</v>
      </c>
      <c r="Y55" s="29">
        <v>2009</v>
      </c>
      <c r="Z55" s="29">
        <v>2010</v>
      </c>
      <c r="AA55" s="29">
        <v>2011</v>
      </c>
      <c r="AB55" s="29">
        <v>2012</v>
      </c>
      <c r="AC55" s="29">
        <v>2013</v>
      </c>
      <c r="AH55" s="132">
        <v>2008</v>
      </c>
      <c r="AI55" s="133">
        <f>L59</f>
        <v>856952575.78000021</v>
      </c>
      <c r="AJ55" s="133">
        <f>L62</f>
        <v>117912958556.96582</v>
      </c>
      <c r="AK55" s="134">
        <f>R59</f>
        <v>957488.9114860337</v>
      </c>
      <c r="AL55" s="134">
        <f>R62</f>
        <v>2358447.8469670736</v>
      </c>
      <c r="AM55" s="134">
        <f>X59</f>
        <v>71664.425000000003</v>
      </c>
      <c r="AN55" s="134">
        <f>X62</f>
        <v>281555.56050000002</v>
      </c>
    </row>
    <row r="56" spans="1:40" ht="15" x14ac:dyDescent="0.25">
      <c r="A56" t="s">
        <v>92</v>
      </c>
      <c r="B56" t="s">
        <v>93</v>
      </c>
      <c r="C56"/>
      <c r="D56"/>
      <c r="E56"/>
      <c r="F56"/>
      <c r="G56"/>
      <c r="H56" s="66"/>
      <c r="K56" s="38" t="s">
        <v>204</v>
      </c>
      <c r="L56" s="50">
        <v>29449147600.625603</v>
      </c>
      <c r="M56" s="50">
        <v>31351514707.323914</v>
      </c>
      <c r="N56" s="50">
        <v>31317782344.693611</v>
      </c>
      <c r="O56" s="50">
        <v>31431240264.431694</v>
      </c>
      <c r="P56" s="50">
        <v>33189860689.805874</v>
      </c>
      <c r="Q56" s="50">
        <v>34500697836.149689</v>
      </c>
      <c r="R56" s="149">
        <v>30734.59114048526</v>
      </c>
      <c r="S56" s="149">
        <v>30507.434995858501</v>
      </c>
      <c r="T56" s="149">
        <v>31829.76410024607</v>
      </c>
      <c r="U56" s="149">
        <v>30582.901168907374</v>
      </c>
      <c r="V56" s="149">
        <v>30239.071604495952</v>
      </c>
      <c r="W56" s="149">
        <v>29445.269039949755</v>
      </c>
      <c r="X56" s="136">
        <v>7630.45</v>
      </c>
      <c r="Y56" s="136">
        <v>7446.0410000000002</v>
      </c>
      <c r="Z56" s="136">
        <v>7348.1370999999999</v>
      </c>
      <c r="AA56" s="136">
        <v>7062.0432000000001</v>
      </c>
      <c r="AB56" s="136">
        <v>7036.8577999999998</v>
      </c>
      <c r="AC56" s="136">
        <v>6968</v>
      </c>
      <c r="AH56" s="130">
        <v>2009</v>
      </c>
      <c r="AI56" s="137">
        <f>M59</f>
        <v>1227986745.1450994</v>
      </c>
      <c r="AJ56" s="137">
        <f>M62</f>
        <v>117333186574.09772</v>
      </c>
      <c r="AK56" s="134">
        <f>S59</f>
        <v>1195702.7703457638</v>
      </c>
      <c r="AL56" s="134">
        <f>S62</f>
        <v>2374781.1401817058</v>
      </c>
      <c r="AM56" s="54">
        <f>Y59</f>
        <v>70931.732300000003</v>
      </c>
      <c r="AN56" s="54">
        <f>Y62</f>
        <v>258747.1</v>
      </c>
    </row>
    <row r="57" spans="1:40" ht="15" x14ac:dyDescent="0.25">
      <c r="A57"/>
      <c r="B57"/>
      <c r="C57"/>
      <c r="D57"/>
      <c r="E57"/>
      <c r="F57"/>
      <c r="G57"/>
      <c r="H57" s="66"/>
      <c r="K57" s="38" t="s">
        <v>205</v>
      </c>
      <c r="L57" s="50">
        <v>19832050635.024982</v>
      </c>
      <c r="M57" s="50">
        <v>20820555681.360096</v>
      </c>
      <c r="N57" s="50">
        <v>20756932421.515503</v>
      </c>
      <c r="O57" s="50">
        <v>18320150047.306702</v>
      </c>
      <c r="P57" s="50">
        <v>19392605158.9963</v>
      </c>
      <c r="Q57" s="50">
        <v>19365031062.192791</v>
      </c>
      <c r="R57" s="149">
        <v>106401.9713448558</v>
      </c>
      <c r="S57" s="149">
        <v>108296.56280128004</v>
      </c>
      <c r="T57" s="149">
        <v>111988.97436991769</v>
      </c>
      <c r="U57" s="149">
        <v>107646.54410009344</v>
      </c>
      <c r="V57" s="149">
        <v>112957.85856824499</v>
      </c>
      <c r="W57" s="149">
        <v>109838.86390662033</v>
      </c>
      <c r="X57" s="136">
        <v>20504.924999999999</v>
      </c>
      <c r="Y57" s="136">
        <v>20225.21</v>
      </c>
      <c r="Z57" s="136">
        <v>20040.683700000001</v>
      </c>
      <c r="AA57" s="136">
        <v>19794.133999999998</v>
      </c>
      <c r="AB57" s="136">
        <v>20958.8547</v>
      </c>
      <c r="AC57" s="136">
        <v>21689</v>
      </c>
      <c r="AH57" s="130">
        <v>2010</v>
      </c>
      <c r="AI57" s="137">
        <f>N59</f>
        <v>1278607654.4607005</v>
      </c>
      <c r="AJ57" s="137">
        <f>N62</f>
        <v>126840496082.32025</v>
      </c>
      <c r="AK57" s="134">
        <f>T59</f>
        <v>1196078.2548743691</v>
      </c>
      <c r="AL57" s="134">
        <f>T62</f>
        <v>2755545.0909673972</v>
      </c>
      <c r="AM57" s="54">
        <f>Z59</f>
        <v>101726.66039999999</v>
      </c>
      <c r="AN57" s="54">
        <f>Z62</f>
        <v>280567.3</v>
      </c>
    </row>
    <row r="58" spans="1:40" ht="15" x14ac:dyDescent="0.25">
      <c r="A58" t="s">
        <v>107</v>
      </c>
      <c r="B58" t="s">
        <v>84</v>
      </c>
      <c r="C58"/>
      <c r="D58"/>
      <c r="E58"/>
      <c r="F58"/>
      <c r="G58"/>
      <c r="H58" s="66"/>
      <c r="K58" s="38" t="s">
        <v>206</v>
      </c>
      <c r="L58" s="50">
        <v>4341180441.4210005</v>
      </c>
      <c r="M58" s="50">
        <v>4527165128.0402002</v>
      </c>
      <c r="N58" s="50">
        <v>4775776995.7707996</v>
      </c>
      <c r="O58" s="50">
        <v>4674821050.7292032</v>
      </c>
      <c r="P58" s="50">
        <v>6585529998.2990017</v>
      </c>
      <c r="Q58" s="50">
        <v>4655732742.3706999</v>
      </c>
      <c r="R58" s="149">
        <v>400108.79644433182</v>
      </c>
      <c r="S58" s="149">
        <v>414385.8240769062</v>
      </c>
      <c r="T58" s="149">
        <v>445875.92155455134</v>
      </c>
      <c r="U58" s="149">
        <v>457239.93062687822</v>
      </c>
      <c r="V58" s="149">
        <v>628690.21463474957</v>
      </c>
      <c r="W58" s="149">
        <v>483813.02529052267</v>
      </c>
      <c r="X58" s="136">
        <v>62698</v>
      </c>
      <c r="Y58" s="136">
        <v>61956.936600000001</v>
      </c>
      <c r="Z58" s="136">
        <v>71275.453200000004</v>
      </c>
      <c r="AA58" s="136">
        <v>75782.325200000007</v>
      </c>
      <c r="AB58" s="136">
        <v>93991.282800000001</v>
      </c>
      <c r="AC58" s="136">
        <v>86161</v>
      </c>
      <c r="AH58" s="130">
        <v>2011</v>
      </c>
      <c r="AI58" s="137">
        <f>O59</f>
        <v>1321037502.5222993</v>
      </c>
      <c r="AJ58" s="137">
        <f>O62</f>
        <v>131397733522.72699</v>
      </c>
      <c r="AK58" s="134">
        <f>U59</f>
        <v>1315774.4049026885</v>
      </c>
      <c r="AL58" s="134">
        <f>U62</f>
        <v>2870136.8148954147</v>
      </c>
      <c r="AM58" s="54">
        <f>AA59</f>
        <v>119857.1188</v>
      </c>
      <c r="AN58" s="54">
        <f>AA62</f>
        <v>306125.02299999999</v>
      </c>
    </row>
    <row r="59" spans="1:40" ht="15" x14ac:dyDescent="0.25">
      <c r="A59" t="s">
        <v>106</v>
      </c>
      <c r="B59" t="s">
        <v>356</v>
      </c>
      <c r="C59" t="s">
        <v>357</v>
      </c>
      <c r="D59" t="s">
        <v>358</v>
      </c>
      <c r="E59" t="s">
        <v>359</v>
      </c>
      <c r="F59" t="s">
        <v>360</v>
      </c>
      <c r="G59" t="s">
        <v>361</v>
      </c>
      <c r="H59" s="66"/>
      <c r="I59" s="62"/>
      <c r="J59" s="62"/>
      <c r="K59" s="38" t="s">
        <v>207</v>
      </c>
      <c r="L59" s="50">
        <v>856952575.78000021</v>
      </c>
      <c r="M59" s="50">
        <v>1227986745.1450994</v>
      </c>
      <c r="N59" s="50">
        <v>1278607654.4607005</v>
      </c>
      <c r="O59" s="50">
        <v>1321037502.5222993</v>
      </c>
      <c r="P59" s="50">
        <v>1823624368.9919</v>
      </c>
      <c r="Q59" s="50">
        <v>1422210195.7665</v>
      </c>
      <c r="R59" s="149">
        <v>957488.9114860337</v>
      </c>
      <c r="S59" s="149">
        <v>1195702.7703457638</v>
      </c>
      <c r="T59" s="149">
        <v>1196078.2548743691</v>
      </c>
      <c r="U59" s="149">
        <v>1315774.4049026885</v>
      </c>
      <c r="V59" s="149">
        <v>1733483.2404865969</v>
      </c>
      <c r="W59" s="149">
        <v>1760161.1333743811</v>
      </c>
      <c r="X59" s="136">
        <v>71664.425000000003</v>
      </c>
      <c r="Y59" s="136">
        <v>70931.732300000003</v>
      </c>
      <c r="Z59" s="136">
        <v>101726.66039999999</v>
      </c>
      <c r="AA59" s="136">
        <v>119857.1188</v>
      </c>
      <c r="AB59" s="136">
        <v>193171.9644</v>
      </c>
      <c r="AC59" s="136">
        <v>183435</v>
      </c>
      <c r="AH59" s="130">
        <v>2012</v>
      </c>
      <c r="AI59" s="137">
        <f>P59</f>
        <v>1823624368.9919</v>
      </c>
      <c r="AJ59" s="137">
        <f>P62</f>
        <v>107715965237.73184</v>
      </c>
      <c r="AK59" s="134">
        <f>V59</f>
        <v>1733483.2404865969</v>
      </c>
      <c r="AL59" s="134">
        <f>V62</f>
        <v>2447589.4757375047</v>
      </c>
      <c r="AM59" s="54">
        <f>AB59</f>
        <v>193171.9644</v>
      </c>
      <c r="AN59" s="54">
        <f>AB62</f>
        <v>334190.88370000001</v>
      </c>
    </row>
    <row r="60" spans="1:40" ht="15" x14ac:dyDescent="0.25">
      <c r="A60" t="s">
        <v>276</v>
      </c>
      <c r="B60" s="66">
        <v>132972</v>
      </c>
      <c r="C60" s="66">
        <v>136563</v>
      </c>
      <c r="D60" s="66">
        <v>138735</v>
      </c>
      <c r="E60" s="66">
        <v>142240</v>
      </c>
      <c r="F60" s="66">
        <v>142728</v>
      </c>
      <c r="G60" s="66">
        <v>149514</v>
      </c>
      <c r="H60" s="66"/>
      <c r="I60" s="150"/>
      <c r="J60" s="150"/>
      <c r="K60" s="38" t="s">
        <v>208</v>
      </c>
      <c r="L60" s="50">
        <v>27223734231.000088</v>
      </c>
      <c r="M60" s="50">
        <v>30227079224.389614</v>
      </c>
      <c r="N60" s="50">
        <v>27294032287.153999</v>
      </c>
      <c r="O60" s="50">
        <v>26044362034.456013</v>
      </c>
      <c r="P60" s="50">
        <v>22730674994.011913</v>
      </c>
      <c r="Q60" s="50">
        <v>28185045061.675564</v>
      </c>
      <c r="R60" s="149">
        <v>226050.66951474763</v>
      </c>
      <c r="S60" s="149">
        <v>242861.91146204958</v>
      </c>
      <c r="T60" s="149">
        <v>227319.56031243701</v>
      </c>
      <c r="U60" s="149">
        <v>220885.27622536034</v>
      </c>
      <c r="V60" s="149">
        <v>199974.26711134103</v>
      </c>
      <c r="W60" s="149">
        <v>229755.65369740583</v>
      </c>
      <c r="X60" s="136">
        <v>27819.3</v>
      </c>
      <c r="Y60" s="136">
        <v>25254.394899999999</v>
      </c>
      <c r="Z60" s="136">
        <v>24922.204300000001</v>
      </c>
      <c r="AA60" s="136">
        <v>25229.648799999999</v>
      </c>
      <c r="AB60" s="136">
        <v>24130.498</v>
      </c>
      <c r="AC60" s="136">
        <v>25300</v>
      </c>
      <c r="AH60" s="130">
        <v>2013</v>
      </c>
      <c r="AI60" s="137">
        <f>Q59</f>
        <v>1422210195.7665</v>
      </c>
      <c r="AJ60" s="137">
        <f>Q62</f>
        <v>118541719550.37477</v>
      </c>
      <c r="AK60" s="134">
        <f>W59</f>
        <v>1760161.1333743811</v>
      </c>
      <c r="AL60" s="134">
        <f>W62</f>
        <v>2692294.3345531402</v>
      </c>
      <c r="AM60" s="54">
        <f>AC59</f>
        <v>183435</v>
      </c>
      <c r="AN60" s="54">
        <f>AC62</f>
        <v>327000</v>
      </c>
    </row>
    <row r="61" spans="1:40" ht="15" x14ac:dyDescent="0.25">
      <c r="A61" t="s">
        <v>185</v>
      </c>
      <c r="B61" s="66">
        <v>55936</v>
      </c>
      <c r="C61" s="66">
        <v>56222</v>
      </c>
      <c r="D61" s="66">
        <v>57689</v>
      </c>
      <c r="E61" s="66">
        <v>61514</v>
      </c>
      <c r="F61" s="66">
        <v>65532</v>
      </c>
      <c r="G61" s="66">
        <v>67094</v>
      </c>
      <c r="H61" s="66"/>
      <c r="I61" s="62"/>
      <c r="J61" s="62"/>
      <c r="K61" s="38" t="s">
        <v>209</v>
      </c>
      <c r="L61" s="50">
        <v>22336585570.86409</v>
      </c>
      <c r="M61" s="50">
        <v>21771784328.281422</v>
      </c>
      <c r="N61" s="50">
        <v>26062774352.692966</v>
      </c>
      <c r="O61" s="50">
        <v>20860815721.675503</v>
      </c>
      <c r="P61" s="50">
        <v>18662199334.924675</v>
      </c>
      <c r="Q61" s="50">
        <v>21202454119.510994</v>
      </c>
      <c r="R61" s="149">
        <v>331644.45325034653</v>
      </c>
      <c r="S61" s="149">
        <v>315697.81811207905</v>
      </c>
      <c r="T61" s="149">
        <v>426538.37541025755</v>
      </c>
      <c r="U61" s="149">
        <v>348971.45641666674</v>
      </c>
      <c r="V61" s="149">
        <v>328426.85769714159</v>
      </c>
      <c r="W61" s="149">
        <v>352434.41023123328</v>
      </c>
      <c r="X61" s="136">
        <v>21325.075000000001</v>
      </c>
      <c r="Y61" s="136">
        <v>18956.332299999998</v>
      </c>
      <c r="Z61" s="136">
        <v>18768.475699999999</v>
      </c>
      <c r="AA61" s="136">
        <v>19837.654299999998</v>
      </c>
      <c r="AB61" s="136">
        <v>19177.450099999998</v>
      </c>
      <c r="AC61" s="136">
        <v>20095</v>
      </c>
    </row>
    <row r="62" spans="1:40" ht="15" x14ac:dyDescent="0.25">
      <c r="A62" t="s">
        <v>186</v>
      </c>
      <c r="B62" s="66">
        <v>35232</v>
      </c>
      <c r="C62" s="66">
        <v>38375</v>
      </c>
      <c r="D62" s="66">
        <v>37854</v>
      </c>
      <c r="E62" s="66">
        <v>37128</v>
      </c>
      <c r="F62" s="66">
        <v>38326</v>
      </c>
      <c r="G62" s="66">
        <v>34274</v>
      </c>
      <c r="H62" s="66"/>
      <c r="I62" s="150"/>
      <c r="J62" s="150"/>
      <c r="K62" s="38" t="s">
        <v>210</v>
      </c>
      <c r="L62" s="50">
        <v>117912958556.96582</v>
      </c>
      <c r="M62" s="50">
        <v>117333186574.09772</v>
      </c>
      <c r="N62" s="50">
        <v>126840496082.32025</v>
      </c>
      <c r="O62" s="50">
        <v>131397733522.72699</v>
      </c>
      <c r="P62" s="50">
        <v>107715965237.73184</v>
      </c>
      <c r="Q62" s="50">
        <v>118541719550.37477</v>
      </c>
      <c r="R62" s="149">
        <v>2358447.8469670736</v>
      </c>
      <c r="S62" s="149">
        <v>2374781.1401817058</v>
      </c>
      <c r="T62" s="149">
        <v>2755545.0909673972</v>
      </c>
      <c r="U62" s="149">
        <v>2870136.8148954147</v>
      </c>
      <c r="V62" s="149">
        <v>2447589.4757375047</v>
      </c>
      <c r="W62" s="149">
        <v>2692294.3345531402</v>
      </c>
      <c r="X62" s="136">
        <v>281555.56050000002</v>
      </c>
      <c r="Y62" s="136">
        <v>258747.1</v>
      </c>
      <c r="Z62" s="136">
        <v>280567.3</v>
      </c>
      <c r="AA62" s="136">
        <v>306125.02299999999</v>
      </c>
      <c r="AB62" s="136">
        <v>334190.88370000001</v>
      </c>
      <c r="AC62" s="136">
        <v>327000</v>
      </c>
      <c r="AH62" s="482" t="s">
        <v>343</v>
      </c>
      <c r="AI62" s="482"/>
      <c r="AJ62" s="482"/>
      <c r="AK62" s="482"/>
      <c r="AL62" s="482"/>
      <c r="AM62" s="482"/>
      <c r="AN62" s="482"/>
    </row>
    <row r="63" spans="1:40" ht="14.4" x14ac:dyDescent="0.3">
      <c r="A63" t="s">
        <v>187</v>
      </c>
      <c r="B63" s="66">
        <v>31604</v>
      </c>
      <c r="C63" s="66">
        <v>37554</v>
      </c>
      <c r="D63" s="66">
        <v>39916</v>
      </c>
      <c r="E63" s="66">
        <v>39581</v>
      </c>
      <c r="F63" s="66">
        <v>48292</v>
      </c>
      <c r="G63" s="66">
        <v>44087</v>
      </c>
      <c r="H63" s="66"/>
      <c r="I63" s="62"/>
      <c r="J63" s="62"/>
      <c r="K63" s="38" t="s">
        <v>137</v>
      </c>
      <c r="L63" s="50">
        <v>221952609611.68158</v>
      </c>
      <c r="M63" s="50">
        <v>227259272388.63806</v>
      </c>
      <c r="N63" s="50">
        <v>238326402138.60782</v>
      </c>
      <c r="O63" s="50">
        <v>271050160143.84814</v>
      </c>
      <c r="P63" s="50">
        <v>210100459782.76151</v>
      </c>
      <c r="Q63" s="50">
        <v>227872890568.04102</v>
      </c>
      <c r="R63" s="149">
        <v>159209.8989530658</v>
      </c>
      <c r="S63" s="149">
        <v>154104.48596206986</v>
      </c>
      <c r="T63" s="149">
        <v>169236.34232840556</v>
      </c>
      <c r="U63" s="149">
        <v>189198.52616064949</v>
      </c>
      <c r="V63" s="149">
        <v>140508.26280589338</v>
      </c>
      <c r="W63" s="149">
        <v>143742.26674777138</v>
      </c>
      <c r="X63" s="136">
        <v>10187.144200000001</v>
      </c>
      <c r="Y63" s="136">
        <v>9692.2821999999996</v>
      </c>
      <c r="Z63" s="136">
        <v>9475.6777999999995</v>
      </c>
      <c r="AA63" s="136">
        <v>9046.8855999999996</v>
      </c>
      <c r="AB63" s="136">
        <v>8949.3390999999992</v>
      </c>
      <c r="AC63" s="136">
        <v>8927</v>
      </c>
      <c r="AH63" s="465"/>
      <c r="AI63" s="467" t="s">
        <v>344</v>
      </c>
      <c r="AJ63" s="469"/>
      <c r="AK63" s="467" t="s">
        <v>362</v>
      </c>
      <c r="AL63" s="469"/>
      <c r="AM63" s="467" t="s">
        <v>346</v>
      </c>
      <c r="AN63" s="469"/>
    </row>
    <row r="64" spans="1:40" ht="27" x14ac:dyDescent="0.3">
      <c r="A64" t="s">
        <v>143</v>
      </c>
      <c r="B64" s="66">
        <v>76389</v>
      </c>
      <c r="C64" s="66">
        <v>77823</v>
      </c>
      <c r="D64" s="66">
        <v>75078</v>
      </c>
      <c r="E64" s="66">
        <v>75320</v>
      </c>
      <c r="F64" s="66">
        <v>69849</v>
      </c>
      <c r="G64" s="66">
        <v>71199</v>
      </c>
      <c r="H64" s="66"/>
      <c r="I64" s="150"/>
      <c r="J64" s="150"/>
      <c r="K64" s="63"/>
      <c r="AH64" s="466"/>
      <c r="AI64" s="53" t="s">
        <v>334</v>
      </c>
      <c r="AJ64" s="53" t="s">
        <v>335</v>
      </c>
      <c r="AK64" s="53" t="s">
        <v>334</v>
      </c>
      <c r="AL64" s="53" t="s">
        <v>335</v>
      </c>
      <c r="AM64" s="53" t="s">
        <v>334</v>
      </c>
      <c r="AN64" s="53" t="s">
        <v>335</v>
      </c>
    </row>
    <row r="65" spans="1:40" ht="15" x14ac:dyDescent="0.25">
      <c r="A65" t="s">
        <v>153</v>
      </c>
      <c r="B65" s="66">
        <v>62710</v>
      </c>
      <c r="C65" s="66">
        <v>59800</v>
      </c>
      <c r="D65" s="66">
        <v>60157</v>
      </c>
      <c r="E65" s="66">
        <v>64187</v>
      </c>
      <c r="F65" s="66">
        <v>62209</v>
      </c>
      <c r="G65" s="66">
        <v>61670</v>
      </c>
      <c r="H65" s="66"/>
      <c r="K65" s="63"/>
      <c r="AH65" s="138">
        <v>2008</v>
      </c>
      <c r="AI65" s="139">
        <f>AI55</f>
        <v>856952575.78000021</v>
      </c>
      <c r="AJ65" s="140">
        <f>AJ55</f>
        <v>117912958556.96582</v>
      </c>
      <c r="AK65" s="141">
        <f t="shared" ref="AK65:AK70" si="20">AK55*100/$AK$7</f>
        <v>100</v>
      </c>
      <c r="AL65" s="141">
        <f t="shared" ref="AL65:AL70" si="21">AL55*100/$AL$7</f>
        <v>100</v>
      </c>
      <c r="AM65" s="141">
        <f t="shared" ref="AM65:AM70" si="22">AM55*100/$AM$7</f>
        <v>100</v>
      </c>
      <c r="AN65" s="141">
        <f t="shared" ref="AN65:AN70" si="23">AN55*100/$AN$7</f>
        <v>100</v>
      </c>
    </row>
    <row r="66" spans="1:40" ht="15" x14ac:dyDescent="0.25">
      <c r="A66" t="s">
        <v>161</v>
      </c>
      <c r="B66" s="66">
        <v>58294</v>
      </c>
      <c r="C66" s="66">
        <v>54466</v>
      </c>
      <c r="D66" s="66">
        <v>57861</v>
      </c>
      <c r="E66" s="66">
        <v>60642</v>
      </c>
      <c r="F66" s="66">
        <v>60700</v>
      </c>
      <c r="G66" s="66">
        <v>62772</v>
      </c>
      <c r="H66" s="66"/>
      <c r="I66" s="62"/>
      <c r="J66" s="62"/>
      <c r="K66" s="63"/>
      <c r="AH66" s="142">
        <v>2009</v>
      </c>
      <c r="AI66" s="143">
        <f t="shared" ref="AI66:AJ70" si="24">AI56</f>
        <v>1227986745.1450994</v>
      </c>
      <c r="AJ66" s="144">
        <f t="shared" si="24"/>
        <v>117333186574.09772</v>
      </c>
      <c r="AK66" s="145">
        <f t="shared" si="20"/>
        <v>124.8790201120992</v>
      </c>
      <c r="AL66" s="145">
        <f t="shared" si="21"/>
        <v>100.6925441762741</v>
      </c>
      <c r="AM66" s="145">
        <f t="shared" si="22"/>
        <v>98.97760611349355</v>
      </c>
      <c r="AN66" s="145">
        <f t="shared" si="23"/>
        <v>91.89912624723317</v>
      </c>
    </row>
    <row r="67" spans="1:40" ht="15" x14ac:dyDescent="0.25">
      <c r="A67" t="s">
        <v>93</v>
      </c>
      <c r="B67" s="66">
        <v>104198</v>
      </c>
      <c r="C67" s="66">
        <v>103727</v>
      </c>
      <c r="D67" s="66">
        <v>101641</v>
      </c>
      <c r="E67" s="66">
        <v>102108</v>
      </c>
      <c r="F67" s="66">
        <v>97122</v>
      </c>
      <c r="G67" s="66">
        <v>97799</v>
      </c>
      <c r="H67" s="66"/>
      <c r="I67" s="62"/>
      <c r="J67" s="62"/>
      <c r="K67" s="63"/>
      <c r="AH67" s="138">
        <v>2010</v>
      </c>
      <c r="AI67" s="139">
        <f t="shared" si="24"/>
        <v>1278607654.4607005</v>
      </c>
      <c r="AJ67" s="140">
        <f t="shared" si="24"/>
        <v>126840496082.32025</v>
      </c>
      <c r="AK67" s="141">
        <f t="shared" si="20"/>
        <v>124.91823566061377</v>
      </c>
      <c r="AL67" s="141">
        <f t="shared" si="21"/>
        <v>116.83722811640648</v>
      </c>
      <c r="AM67" s="141">
        <f t="shared" si="22"/>
        <v>141.94861732303019</v>
      </c>
      <c r="AN67" s="141">
        <f t="shared" si="23"/>
        <v>99.648999828579122</v>
      </c>
    </row>
    <row r="68" spans="1:40" ht="15" x14ac:dyDescent="0.25">
      <c r="A68"/>
      <c r="B68"/>
      <c r="C68" s="66"/>
      <c r="D68" s="66"/>
      <c r="E68" s="66"/>
      <c r="F68" s="66"/>
      <c r="G68" s="66"/>
      <c r="H68" s="66"/>
      <c r="I68" s="63"/>
      <c r="J68" s="63"/>
      <c r="L68" s="472" t="s">
        <v>112</v>
      </c>
      <c r="M68" s="473"/>
      <c r="N68" s="473"/>
      <c r="O68" s="473"/>
      <c r="P68" s="473"/>
      <c r="Q68" s="473"/>
      <c r="AH68" s="142">
        <v>2011</v>
      </c>
      <c r="AI68" s="143">
        <f t="shared" si="24"/>
        <v>1321037502.5222993</v>
      </c>
      <c r="AJ68" s="144">
        <f t="shared" si="24"/>
        <v>131397733522.72699</v>
      </c>
      <c r="AK68" s="147">
        <f t="shared" si="20"/>
        <v>137.41928382863375</v>
      </c>
      <c r="AL68" s="147">
        <f t="shared" si="21"/>
        <v>121.69600521742997</v>
      </c>
      <c r="AM68" s="147">
        <f t="shared" si="22"/>
        <v>167.24772270202402</v>
      </c>
      <c r="AN68" s="147">
        <f t="shared" si="23"/>
        <v>108.72632828006249</v>
      </c>
    </row>
    <row r="69" spans="1:40" ht="15" x14ac:dyDescent="0.25">
      <c r="A69"/>
      <c r="B69"/>
      <c r="C69" s="66"/>
      <c r="D69" s="66"/>
      <c r="E69" s="66"/>
      <c r="F69" s="66"/>
      <c r="G69" s="66"/>
      <c r="H69" s="66"/>
      <c r="I69" s="63"/>
      <c r="J69" s="63"/>
      <c r="K69" s="38" t="s">
        <v>106</v>
      </c>
      <c r="L69" s="29">
        <v>2008</v>
      </c>
      <c r="M69" s="29">
        <v>2009</v>
      </c>
      <c r="N69" s="29">
        <v>2010</v>
      </c>
      <c r="O69" s="29">
        <v>2011</v>
      </c>
      <c r="P69" s="29">
        <v>2012</v>
      </c>
      <c r="Q69" s="29">
        <v>2013</v>
      </c>
      <c r="S69" s="29">
        <v>2008</v>
      </c>
      <c r="T69" s="29">
        <v>2009</v>
      </c>
      <c r="U69" s="29">
        <v>2010</v>
      </c>
      <c r="V69" s="29">
        <v>2011</v>
      </c>
      <c r="W69" s="29">
        <v>2012</v>
      </c>
      <c r="X69" s="29">
        <v>2013</v>
      </c>
      <c r="AH69" s="138">
        <v>2012</v>
      </c>
      <c r="AI69" s="139">
        <f t="shared" si="24"/>
        <v>1823624368.9919</v>
      </c>
      <c r="AJ69" s="140">
        <f t="shared" si="24"/>
        <v>107715965237.73184</v>
      </c>
      <c r="AK69" s="141">
        <f t="shared" si="20"/>
        <v>181.04473270569903</v>
      </c>
      <c r="AL69" s="141">
        <f t="shared" si="21"/>
        <v>103.77967352066173</v>
      </c>
      <c r="AM69" s="141">
        <f t="shared" si="22"/>
        <v>269.55070720235318</v>
      </c>
      <c r="AN69" s="141">
        <f t="shared" si="23"/>
        <v>118.69447121077191</v>
      </c>
    </row>
    <row r="70" spans="1:40" ht="15" x14ac:dyDescent="0.25">
      <c r="A70" t="s">
        <v>92</v>
      </c>
      <c r="B70" t="s">
        <v>93</v>
      </c>
      <c r="C70"/>
      <c r="D70"/>
      <c r="E70"/>
      <c r="F70"/>
      <c r="G70"/>
      <c r="H70" s="66"/>
      <c r="I70" s="63"/>
      <c r="J70" s="63"/>
      <c r="K70" s="38" t="s">
        <v>204</v>
      </c>
      <c r="L70" s="148">
        <v>0.16628190531831286</v>
      </c>
      <c r="M70" s="148">
        <v>0.16202653074349443</v>
      </c>
      <c r="N70" s="148">
        <v>0.16500210270848614</v>
      </c>
      <c r="O70" s="148">
        <v>0.16021366896245151</v>
      </c>
      <c r="P70" s="148">
        <v>0.15789522067178324</v>
      </c>
      <c r="Q70" s="148">
        <v>0.17051458617183005</v>
      </c>
      <c r="AH70" s="142">
        <v>2013</v>
      </c>
      <c r="AI70" s="143">
        <f t="shared" si="24"/>
        <v>1422210195.7665</v>
      </c>
      <c r="AJ70" s="144">
        <f t="shared" si="24"/>
        <v>118541719550.37477</v>
      </c>
      <c r="AK70" s="147">
        <f t="shared" si="20"/>
        <v>183.83096788479679</v>
      </c>
      <c r="AL70" s="147">
        <f t="shared" si="21"/>
        <v>114.15534746784365</v>
      </c>
      <c r="AM70" s="147">
        <f t="shared" si="22"/>
        <v>255.96382026368033</v>
      </c>
      <c r="AN70" s="147">
        <f t="shared" si="23"/>
        <v>116.1404873053466</v>
      </c>
    </row>
    <row r="71" spans="1:40" ht="15" x14ac:dyDescent="0.25">
      <c r="A71"/>
      <c r="B71"/>
      <c r="C71"/>
      <c r="D71"/>
      <c r="E71"/>
      <c r="F71"/>
      <c r="G71"/>
      <c r="H71" s="66"/>
      <c r="I71" s="63"/>
      <c r="J71" s="63"/>
      <c r="K71" s="38" t="s">
        <v>205</v>
      </c>
      <c r="L71" s="148">
        <v>0.17971892729045408</v>
      </c>
      <c r="M71" s="148">
        <v>0.17999793821350188</v>
      </c>
      <c r="N71" s="148">
        <v>0.18508427059145333</v>
      </c>
      <c r="O71" s="148">
        <v>0.17938866731869163</v>
      </c>
      <c r="P71" s="148">
        <v>0.17630450298136008</v>
      </c>
      <c r="Q71" s="148">
        <v>0.18676963380374625</v>
      </c>
    </row>
    <row r="72" spans="1:40" ht="15" x14ac:dyDescent="0.25">
      <c r="A72" t="s">
        <v>107</v>
      </c>
      <c r="B72" t="s">
        <v>84</v>
      </c>
      <c r="C72"/>
      <c r="D72"/>
      <c r="E72"/>
      <c r="F72"/>
      <c r="G72"/>
      <c r="H72" s="66"/>
      <c r="I72" s="63"/>
      <c r="J72" s="63"/>
      <c r="K72" s="38" t="s">
        <v>206</v>
      </c>
      <c r="L72" s="148">
        <v>0.11088325928119974</v>
      </c>
      <c r="M72" s="148">
        <v>0.11585036277773678</v>
      </c>
      <c r="N72" s="148">
        <v>0.12379791968058709</v>
      </c>
      <c r="O72" s="148">
        <v>0.12375676532027165</v>
      </c>
      <c r="P72" s="148">
        <v>0.11849797205612304</v>
      </c>
      <c r="Q72" s="148">
        <v>0.12084111944013387</v>
      </c>
    </row>
    <row r="73" spans="1:40" ht="15" x14ac:dyDescent="0.25">
      <c r="A73" t="s">
        <v>106</v>
      </c>
      <c r="B73" t="s">
        <v>363</v>
      </c>
      <c r="C73" t="s">
        <v>364</v>
      </c>
      <c r="D73" t="s">
        <v>365</v>
      </c>
      <c r="E73" t="s">
        <v>366</v>
      </c>
      <c r="F73" t="s">
        <v>367</v>
      </c>
      <c r="G73" t="s">
        <v>368</v>
      </c>
      <c r="H73" s="66"/>
      <c r="I73" s="63"/>
      <c r="J73" s="63"/>
      <c r="K73" s="38" t="s">
        <v>207</v>
      </c>
      <c r="L73" s="148">
        <v>7.197656475807529E-2</v>
      </c>
      <c r="M73" s="148">
        <v>7.6823514007137175E-2</v>
      </c>
      <c r="N73" s="148">
        <v>7.2454946707016327E-2</v>
      </c>
      <c r="O73" s="148">
        <v>8.0796249874794668E-2</v>
      </c>
      <c r="P73" s="148">
        <v>8.6991944589893261E-2</v>
      </c>
      <c r="Q73" s="148">
        <v>0.10790376475399127</v>
      </c>
    </row>
    <row r="74" spans="1:40" ht="15" x14ac:dyDescent="0.25">
      <c r="A74" t="s">
        <v>276</v>
      </c>
      <c r="B74" s="66">
        <v>2333877</v>
      </c>
      <c r="C74" s="66">
        <v>2375804</v>
      </c>
      <c r="D74" s="66">
        <v>2324747</v>
      </c>
      <c r="E74" s="66">
        <v>2194292</v>
      </c>
      <c r="F74" s="66">
        <v>2149255</v>
      </c>
      <c r="G74" s="66">
        <v>2216255</v>
      </c>
      <c r="H74" s="66"/>
      <c r="I74" s="63"/>
      <c r="J74" s="63"/>
      <c r="K74" s="38" t="s">
        <v>208</v>
      </c>
      <c r="L74" s="148">
        <v>0.10149679269139386</v>
      </c>
      <c r="M74" s="148">
        <v>0.10825162679351956</v>
      </c>
      <c r="N74" s="148">
        <v>9.7626074285185035E-2</v>
      </c>
      <c r="O74" s="148">
        <v>9.3462738117841587E-2</v>
      </c>
      <c r="P74" s="148">
        <v>0.10075390890475704</v>
      </c>
      <c r="Q74" s="148">
        <v>9.6148284953663107E-2</v>
      </c>
    </row>
    <row r="75" spans="1:40" ht="15" x14ac:dyDescent="0.25">
      <c r="A75" t="s">
        <v>185</v>
      </c>
      <c r="B75" s="66">
        <v>2492131</v>
      </c>
      <c r="C75" s="66">
        <v>2521042</v>
      </c>
      <c r="D75" s="66">
        <v>2443406</v>
      </c>
      <c r="E75" s="66">
        <v>2335690</v>
      </c>
      <c r="F75" s="66">
        <v>2262850</v>
      </c>
      <c r="G75" s="66">
        <v>2327036</v>
      </c>
      <c r="H75" s="66"/>
      <c r="I75" s="63"/>
      <c r="J75" s="63"/>
      <c r="K75" s="38" t="s">
        <v>209</v>
      </c>
      <c r="L75" s="148">
        <v>4.8234535741779744E-2</v>
      </c>
      <c r="M75" s="148">
        <v>5.9452035678184592E-2</v>
      </c>
      <c r="N75" s="148">
        <v>6.7378146648091788E-2</v>
      </c>
      <c r="O75" s="148">
        <v>7.3759212352988296E-2</v>
      </c>
      <c r="P75" s="148">
        <v>6.5968235675112688E-2</v>
      </c>
      <c r="Q75" s="148">
        <v>7.268232643694271E-2</v>
      </c>
    </row>
    <row r="76" spans="1:40" ht="15" x14ac:dyDescent="0.25">
      <c r="A76" t="s">
        <v>186</v>
      </c>
      <c r="B76" s="66">
        <v>2167929</v>
      </c>
      <c r="C76" s="66">
        <v>2165815</v>
      </c>
      <c r="D76" s="66">
        <v>2005872</v>
      </c>
      <c r="E76" s="66">
        <v>1937312</v>
      </c>
      <c r="F76" s="66">
        <v>1871851</v>
      </c>
      <c r="G76" s="66">
        <v>1894737</v>
      </c>
      <c r="H76" s="66"/>
      <c r="I76" s="63"/>
      <c r="J76" s="63"/>
      <c r="K76" s="38" t="s">
        <v>210</v>
      </c>
      <c r="L76" s="148">
        <v>3.3661625067646063E-2</v>
      </c>
      <c r="M76" s="148">
        <v>3.1088827663440025E-2</v>
      </c>
      <c r="N76" s="148">
        <v>3.2148692584932942E-2</v>
      </c>
      <c r="O76" s="148">
        <v>3.0450902606601164E-2</v>
      </c>
      <c r="P76" s="148">
        <v>3.3537494542621941E-2</v>
      </c>
      <c r="Q76" s="148">
        <v>3.7800414228735091E-2</v>
      </c>
    </row>
    <row r="77" spans="1:40" ht="15.75" thickBot="1" x14ac:dyDescent="0.3">
      <c r="A77" t="s">
        <v>187</v>
      </c>
      <c r="B77" s="66">
        <v>2368513</v>
      </c>
      <c r="C77" s="66">
        <v>2349909</v>
      </c>
      <c r="D77" s="66">
        <v>2558554</v>
      </c>
      <c r="E77" s="66">
        <v>2633897</v>
      </c>
      <c r="F77" s="66">
        <v>2420432</v>
      </c>
      <c r="G77" s="66">
        <v>3019826</v>
      </c>
      <c r="H77" s="66"/>
      <c r="I77" s="63"/>
      <c r="J77" s="63"/>
      <c r="K77" s="38" t="s">
        <v>137</v>
      </c>
      <c r="L77" s="148">
        <v>4.8538568533551318E-2</v>
      </c>
      <c r="M77" s="148">
        <v>4.7506075138292497E-2</v>
      </c>
      <c r="N77" s="148">
        <v>4.7953015451249588E-2</v>
      </c>
      <c r="O77" s="148">
        <v>4.4760148079519613E-2</v>
      </c>
      <c r="P77" s="148">
        <v>5.1031862167525102E-2</v>
      </c>
      <c r="Q77" s="148">
        <v>5.5870775939432911E-2</v>
      </c>
    </row>
    <row r="78" spans="1:40" ht="15" x14ac:dyDescent="0.25">
      <c r="A78" t="s">
        <v>143</v>
      </c>
      <c r="B78" s="66">
        <v>1514713</v>
      </c>
      <c r="C78" s="66">
        <v>1484127</v>
      </c>
      <c r="D78" s="66">
        <v>1516823</v>
      </c>
      <c r="E78" s="66">
        <v>1532762</v>
      </c>
      <c r="F78" s="66">
        <v>1552140</v>
      </c>
      <c r="G78" s="66">
        <v>1614818</v>
      </c>
      <c r="I78" s="63"/>
      <c r="J78" s="63"/>
      <c r="M78" s="50"/>
      <c r="N78" s="51"/>
      <c r="R78" s="151"/>
      <c r="S78" s="152"/>
      <c r="T78" s="152"/>
      <c r="U78" s="152"/>
      <c r="V78" s="152"/>
      <c r="W78" s="152"/>
      <c r="X78" s="152"/>
      <c r="Y78" s="153"/>
      <c r="Z78" s="153"/>
      <c r="AA78" s="153"/>
      <c r="AB78" s="153"/>
      <c r="AC78" s="153"/>
      <c r="AD78" s="153"/>
      <c r="AE78" s="153"/>
      <c r="AF78" s="153"/>
      <c r="AG78" s="154"/>
    </row>
    <row r="79" spans="1:40" ht="15" x14ac:dyDescent="0.25">
      <c r="A79" t="s">
        <v>153</v>
      </c>
      <c r="B79" s="66">
        <v>1409083</v>
      </c>
      <c r="C79" s="66">
        <v>1404848</v>
      </c>
      <c r="D79" s="66">
        <v>1114662</v>
      </c>
      <c r="E79" s="66">
        <v>1118905</v>
      </c>
      <c r="F79" s="66">
        <v>1111264</v>
      </c>
      <c r="G79" s="66">
        <v>1148031</v>
      </c>
      <c r="I79" s="63"/>
      <c r="J79" s="63"/>
      <c r="M79" s="50"/>
      <c r="N79" s="51"/>
      <c r="R79" s="155"/>
      <c r="S79" s="156"/>
      <c r="T79" s="156"/>
      <c r="U79" s="156"/>
      <c r="V79" s="156"/>
      <c r="W79" s="156"/>
      <c r="X79" s="156"/>
      <c r="Y79" s="157"/>
      <c r="Z79" s="158" t="s">
        <v>437</v>
      </c>
      <c r="AA79" s="157"/>
      <c r="AB79" s="157"/>
      <c r="AC79" s="157"/>
      <c r="AD79" s="157"/>
      <c r="AE79" s="157"/>
      <c r="AF79" s="157"/>
      <c r="AG79" s="159"/>
    </row>
    <row r="80" spans="1:40" ht="15" x14ac:dyDescent="0.25">
      <c r="A80" t="s">
        <v>161</v>
      </c>
      <c r="B80" s="66">
        <v>1126131</v>
      </c>
      <c r="C80" s="66">
        <v>1069696</v>
      </c>
      <c r="D80" s="66">
        <v>1035886</v>
      </c>
      <c r="E80" s="66">
        <v>1025896</v>
      </c>
      <c r="F80" s="66">
        <v>1036370</v>
      </c>
      <c r="G80" s="66">
        <v>1039524</v>
      </c>
      <c r="L80" s="472" t="s">
        <v>348</v>
      </c>
      <c r="M80" s="473"/>
      <c r="N80" s="473"/>
      <c r="O80" s="473"/>
      <c r="P80" s="473"/>
      <c r="Q80" s="473"/>
      <c r="R80" s="155"/>
      <c r="S80" s="474" t="s">
        <v>348</v>
      </c>
      <c r="T80" s="475"/>
      <c r="U80" s="475"/>
      <c r="V80" s="475"/>
      <c r="W80" s="475"/>
      <c r="X80" s="475"/>
      <c r="Y80" s="157"/>
      <c r="Z80" s="157"/>
      <c r="AA80" s="157"/>
      <c r="AB80" s="157"/>
      <c r="AC80" s="157"/>
      <c r="AD80" s="157"/>
      <c r="AE80" s="157"/>
      <c r="AF80" s="157"/>
      <c r="AG80" s="159"/>
    </row>
    <row r="81" spans="1:51" ht="15" x14ac:dyDescent="0.25">
      <c r="A81" t="s">
        <v>93</v>
      </c>
      <c r="B81" s="66">
        <v>2064913</v>
      </c>
      <c r="C81" s="66">
        <v>2076607</v>
      </c>
      <c r="D81" s="66">
        <v>1953990</v>
      </c>
      <c r="E81" s="66">
        <v>1833067</v>
      </c>
      <c r="F81" s="66">
        <v>1774298</v>
      </c>
      <c r="G81" s="66">
        <v>1778496</v>
      </c>
      <c r="K81" s="38" t="s">
        <v>106</v>
      </c>
      <c r="L81" s="29">
        <v>2008</v>
      </c>
      <c r="M81" s="29">
        <v>2009</v>
      </c>
      <c r="N81" s="29">
        <v>2010</v>
      </c>
      <c r="O81" s="29">
        <v>2011</v>
      </c>
      <c r="P81" s="29">
        <v>2012</v>
      </c>
      <c r="Q81" s="29">
        <v>2013</v>
      </c>
      <c r="R81" s="155"/>
      <c r="S81" s="156">
        <v>2008</v>
      </c>
      <c r="T81" s="156">
        <v>2009</v>
      </c>
      <c r="U81" s="156">
        <v>2010</v>
      </c>
      <c r="V81" s="156">
        <v>2011</v>
      </c>
      <c r="W81" s="156">
        <v>2012</v>
      </c>
      <c r="X81" s="156">
        <v>2013</v>
      </c>
      <c r="Y81" s="157"/>
      <c r="Z81" s="157"/>
      <c r="AA81" s="157"/>
      <c r="AB81" s="157"/>
      <c r="AC81" s="157"/>
      <c r="AD81" s="157"/>
      <c r="AE81" s="157"/>
      <c r="AF81" s="157"/>
      <c r="AG81" s="159"/>
      <c r="AW81" s="160"/>
      <c r="AX81" s="160"/>
      <c r="AY81" s="160"/>
    </row>
    <row r="82" spans="1:51" ht="14.4" x14ac:dyDescent="0.3">
      <c r="K82" s="410" t="s">
        <v>626</v>
      </c>
      <c r="L82" s="148">
        <v>0.15330208813566604</v>
      </c>
      <c r="M82" s="148">
        <v>0.16916134234321953</v>
      </c>
      <c r="N82" s="148">
        <v>0.16955814421562102</v>
      </c>
      <c r="O82" s="148">
        <v>0.17238842513825708</v>
      </c>
      <c r="P82" s="148">
        <v>0.1411885359477352</v>
      </c>
      <c r="Q82" s="148">
        <v>0.16650530204535086</v>
      </c>
      <c r="R82" s="410" t="s">
        <v>626</v>
      </c>
      <c r="S82" s="162">
        <f>L82*100/$L82</f>
        <v>100</v>
      </c>
      <c r="T82" s="162">
        <f t="shared" ref="T82:X89" si="25">M82*100/$L82</f>
        <v>110.3450999268312</v>
      </c>
      <c r="U82" s="162">
        <f t="shared" si="25"/>
        <v>110.60393650057073</v>
      </c>
      <c r="V82" s="162">
        <f t="shared" si="25"/>
        <v>112.4501480930256</v>
      </c>
      <c r="W82" s="162">
        <f t="shared" si="25"/>
        <v>92.098247104624676</v>
      </c>
      <c r="X82" s="162">
        <f t="shared" si="25"/>
        <v>108.61254668494831</v>
      </c>
      <c r="Y82" s="156"/>
      <c r="Z82" s="157"/>
      <c r="AA82" s="157"/>
      <c r="AB82" s="157"/>
      <c r="AC82" s="157"/>
      <c r="AD82" s="157"/>
      <c r="AE82" s="157"/>
      <c r="AF82" s="157"/>
      <c r="AG82" s="159"/>
      <c r="AW82" s="163"/>
      <c r="AX82" s="69"/>
      <c r="AY82" s="69"/>
    </row>
    <row r="83" spans="1:51" ht="14.4" x14ac:dyDescent="0.3">
      <c r="K83" s="410" t="s">
        <v>627</v>
      </c>
      <c r="L83" s="148">
        <v>9.7599867833679535E-2</v>
      </c>
      <c r="M83" s="148">
        <v>0.10151226667977796</v>
      </c>
      <c r="N83" s="148">
        <v>9.8349559029234077E-2</v>
      </c>
      <c r="O83" s="148">
        <v>9.9187718638409764E-2</v>
      </c>
      <c r="P83" s="148">
        <v>9.1393571310437072E-2</v>
      </c>
      <c r="Q83" s="148">
        <v>9.3705924252832917E-2</v>
      </c>
      <c r="R83" s="410" t="s">
        <v>627</v>
      </c>
      <c r="S83" s="162">
        <f t="shared" ref="S83:S89" si="26">L83*100/$L83</f>
        <v>100</v>
      </c>
      <c r="T83" s="162">
        <f t="shared" si="25"/>
        <v>104.00861080341375</v>
      </c>
      <c r="U83" s="162">
        <f t="shared" si="25"/>
        <v>100.76812726512304</v>
      </c>
      <c r="V83" s="162">
        <f t="shared" si="25"/>
        <v>101.62689851940793</v>
      </c>
      <c r="W83" s="162">
        <f t="shared" si="25"/>
        <v>93.641081016811782</v>
      </c>
      <c r="X83" s="162">
        <f t="shared" si="25"/>
        <v>96.010298305442063</v>
      </c>
      <c r="Y83" s="156"/>
      <c r="Z83" s="157"/>
      <c r="AA83" s="157"/>
      <c r="AB83" s="157"/>
      <c r="AC83" s="157"/>
      <c r="AD83" s="157"/>
      <c r="AE83" s="157"/>
      <c r="AF83" s="157"/>
      <c r="AG83" s="159"/>
      <c r="AW83" s="70"/>
      <c r="AX83" s="164"/>
      <c r="AY83" s="165"/>
    </row>
    <row r="84" spans="1:51" ht="14.4" x14ac:dyDescent="0.3">
      <c r="A84" t="s">
        <v>70</v>
      </c>
      <c r="B84" s="64">
        <v>1</v>
      </c>
      <c r="C84"/>
      <c r="D84"/>
      <c r="E84"/>
      <c r="F84"/>
      <c r="G84"/>
      <c r="H84"/>
      <c r="I84"/>
      <c r="J84"/>
      <c r="K84" s="410" t="s">
        <v>628</v>
      </c>
      <c r="L84" s="148">
        <v>6.5793477072241993E-2</v>
      </c>
      <c r="M84" s="148">
        <v>6.9795197504922399E-2</v>
      </c>
      <c r="N84" s="148">
        <v>7.3824766723496082E-2</v>
      </c>
      <c r="O84" s="148">
        <v>7.3007170457246459E-2</v>
      </c>
      <c r="P84" s="148">
        <v>8.4294408786740493E-2</v>
      </c>
      <c r="Q84" s="148">
        <v>7.4182557072073385E-2</v>
      </c>
      <c r="R84" s="410" t="s">
        <v>628</v>
      </c>
      <c r="S84" s="162">
        <f t="shared" si="26"/>
        <v>100</v>
      </c>
      <c r="T84" s="162">
        <f t="shared" si="25"/>
        <v>106.08224494395769</v>
      </c>
      <c r="U84" s="162">
        <f t="shared" si="25"/>
        <v>112.2068174667766</v>
      </c>
      <c r="V84" s="162">
        <f t="shared" si="25"/>
        <v>110.96414676045127</v>
      </c>
      <c r="W84" s="162">
        <f t="shared" si="25"/>
        <v>128.11970507985808</v>
      </c>
      <c r="X84" s="162">
        <f t="shared" si="25"/>
        <v>112.75062570506812</v>
      </c>
      <c r="Y84" s="156"/>
      <c r="Z84" s="157"/>
      <c r="AA84" s="157"/>
      <c r="AB84" s="157"/>
      <c r="AC84" s="157"/>
      <c r="AD84" s="157"/>
      <c r="AE84" s="157"/>
      <c r="AF84" s="157"/>
      <c r="AG84" s="159"/>
      <c r="AW84" s="73"/>
      <c r="AX84" s="166"/>
      <c r="AY84" s="167"/>
    </row>
    <row r="85" spans="1:51" ht="14.4" x14ac:dyDescent="0.3">
      <c r="A85" t="s">
        <v>72</v>
      </c>
      <c r="B85" s="64">
        <v>0</v>
      </c>
      <c r="C85"/>
      <c r="D85"/>
      <c r="E85"/>
      <c r="F85"/>
      <c r="G85"/>
      <c r="H85"/>
      <c r="I85"/>
      <c r="J85"/>
      <c r="K85" s="410" t="s">
        <v>629</v>
      </c>
      <c r="L85" s="148">
        <v>5.263118648641827E-2</v>
      </c>
      <c r="M85" s="148">
        <v>6.2826714214803195E-2</v>
      </c>
      <c r="N85" s="148">
        <v>6.2489902904969669E-2</v>
      </c>
      <c r="O85" s="148">
        <v>6.6063614340042945E-2</v>
      </c>
      <c r="P85" s="148">
        <v>7.2868260490093442E-2</v>
      </c>
      <c r="Q85" s="148">
        <v>7.8489588608674901E-2</v>
      </c>
      <c r="R85" s="410" t="s">
        <v>629</v>
      </c>
      <c r="S85" s="162">
        <f t="shared" si="26"/>
        <v>100</v>
      </c>
      <c r="T85" s="162">
        <f t="shared" si="25"/>
        <v>119.37164713361712</v>
      </c>
      <c r="U85" s="162">
        <f t="shared" si="25"/>
        <v>118.73170087300899</v>
      </c>
      <c r="V85" s="162">
        <f t="shared" si="25"/>
        <v>125.52180323179866</v>
      </c>
      <c r="W85" s="162">
        <f t="shared" si="25"/>
        <v>138.45072732475344</v>
      </c>
      <c r="X85" s="162">
        <f t="shared" si="25"/>
        <v>149.13133039273114</v>
      </c>
      <c r="Y85" s="156"/>
      <c r="Z85" s="157"/>
      <c r="AA85" s="157"/>
      <c r="AB85" s="157"/>
      <c r="AC85" s="157"/>
      <c r="AD85" s="157"/>
      <c r="AE85" s="157"/>
      <c r="AF85" s="157"/>
      <c r="AG85" s="159"/>
      <c r="AW85" s="70"/>
      <c r="AX85" s="164"/>
      <c r="AY85" s="165"/>
    </row>
    <row r="86" spans="1:51" ht="14.4" x14ac:dyDescent="0.3">
      <c r="A86" t="s">
        <v>79</v>
      </c>
      <c r="B86" s="64">
        <v>0</v>
      </c>
      <c r="C86"/>
      <c r="D86"/>
      <c r="E86"/>
      <c r="F86"/>
      <c r="G86"/>
      <c r="H86"/>
      <c r="I86"/>
      <c r="J86"/>
      <c r="K86" s="410" t="s">
        <v>630</v>
      </c>
      <c r="L86" s="148">
        <v>0.10049789299527681</v>
      </c>
      <c r="M86" s="148">
        <v>0.10550188099105523</v>
      </c>
      <c r="N86" s="148">
        <v>0.10462854635417927</v>
      </c>
      <c r="O86" s="148">
        <v>0.11439498431725939</v>
      </c>
      <c r="P86" s="148">
        <v>9.6183892312171643E-2</v>
      </c>
      <c r="Q86" s="148">
        <v>0.10052339321872709</v>
      </c>
      <c r="R86" s="410" t="s">
        <v>630</v>
      </c>
      <c r="S86" s="162">
        <f t="shared" si="26"/>
        <v>100</v>
      </c>
      <c r="T86" s="162">
        <f t="shared" si="25"/>
        <v>104.97919692307737</v>
      </c>
      <c r="U86" s="162">
        <f t="shared" si="25"/>
        <v>104.11018901570064</v>
      </c>
      <c r="V86" s="162">
        <f t="shared" si="25"/>
        <v>113.82824147630211</v>
      </c>
      <c r="W86" s="162">
        <f t="shared" si="25"/>
        <v>95.707372010965528</v>
      </c>
      <c r="X86" s="162">
        <f t="shared" si="25"/>
        <v>100.02537388863614</v>
      </c>
      <c r="Y86" s="156"/>
      <c r="Z86" s="157"/>
      <c r="AA86" s="157"/>
      <c r="AB86" s="157"/>
      <c r="AC86" s="157"/>
      <c r="AD86" s="157"/>
      <c r="AE86" s="157"/>
      <c r="AF86" s="157"/>
      <c r="AG86" s="159"/>
      <c r="AW86" s="73"/>
      <c r="AX86" s="166"/>
      <c r="AY86" s="167"/>
    </row>
    <row r="87" spans="1:51" ht="14.4" x14ac:dyDescent="0.3">
      <c r="A87" t="s">
        <v>71</v>
      </c>
      <c r="B87" t="s">
        <v>69</v>
      </c>
      <c r="C87"/>
      <c r="D87"/>
      <c r="E87"/>
      <c r="F87"/>
      <c r="G87"/>
      <c r="H87"/>
      <c r="I87"/>
      <c r="J87"/>
      <c r="K87" s="410" t="s">
        <v>631</v>
      </c>
      <c r="L87" s="148">
        <v>8.0130049929919636E-2</v>
      </c>
      <c r="M87" s="148">
        <v>8.2397763426355214E-2</v>
      </c>
      <c r="N87" s="148">
        <v>9.0633823070522521E-2</v>
      </c>
      <c r="O87" s="148">
        <v>9.3180604787646601E-2</v>
      </c>
      <c r="P87" s="148">
        <v>9.2654811774497831E-2</v>
      </c>
      <c r="Q87" s="148">
        <v>8.7696355589570979E-2</v>
      </c>
      <c r="R87" s="410" t="s">
        <v>631</v>
      </c>
      <c r="S87" s="162">
        <f t="shared" si="26"/>
        <v>99.999999999999986</v>
      </c>
      <c r="T87" s="162">
        <f t="shared" si="25"/>
        <v>102.83004128715616</v>
      </c>
      <c r="U87" s="162">
        <f t="shared" si="25"/>
        <v>113.10840708297238</v>
      </c>
      <c r="V87" s="162">
        <f t="shared" si="25"/>
        <v>116.28671749130415</v>
      </c>
      <c r="W87" s="162">
        <f t="shared" si="25"/>
        <v>115.63054291808395</v>
      </c>
      <c r="X87" s="162">
        <f t="shared" si="25"/>
        <v>109.44253206664504</v>
      </c>
      <c r="Y87" s="156"/>
      <c r="Z87" s="157"/>
      <c r="AA87" s="157"/>
      <c r="AB87" s="157"/>
      <c r="AC87" s="157"/>
      <c r="AD87" s="157"/>
      <c r="AE87" s="157"/>
      <c r="AF87" s="157"/>
      <c r="AG87" s="159"/>
      <c r="AW87" s="168"/>
      <c r="AX87" s="169"/>
      <c r="AY87" s="170"/>
    </row>
    <row r="88" spans="1:51" ht="14.4" x14ac:dyDescent="0.3">
      <c r="A88" t="s">
        <v>73</v>
      </c>
      <c r="B88" t="s">
        <v>74</v>
      </c>
      <c r="C88"/>
      <c r="D88"/>
      <c r="E88"/>
      <c r="F88"/>
      <c r="G88"/>
      <c r="H88"/>
      <c r="I88"/>
      <c r="J88"/>
      <c r="K88" s="410" t="s">
        <v>632</v>
      </c>
      <c r="L88" s="148">
        <v>5.8156917260383606E-2</v>
      </c>
      <c r="M88" s="148">
        <v>5.9627279233654247E-2</v>
      </c>
      <c r="N88" s="148">
        <v>6.5922604970413509E-2</v>
      </c>
      <c r="O88" s="148">
        <v>6.8530992237916394E-2</v>
      </c>
      <c r="P88" s="148">
        <v>5.9675442778034986E-2</v>
      </c>
      <c r="Q88" s="148">
        <v>6.6688682459993362E-2</v>
      </c>
      <c r="R88" s="410" t="s">
        <v>632</v>
      </c>
      <c r="S88" s="162">
        <f t="shared" si="26"/>
        <v>100</v>
      </c>
      <c r="T88" s="162">
        <f t="shared" si="25"/>
        <v>102.52826670073905</v>
      </c>
      <c r="U88" s="162">
        <f t="shared" si="25"/>
        <v>113.35299062579418</v>
      </c>
      <c r="V88" s="162">
        <f t="shared" si="25"/>
        <v>117.83807578913677</v>
      </c>
      <c r="W88" s="162">
        <f t="shared" si="25"/>
        <v>102.61108323684446</v>
      </c>
      <c r="X88" s="162">
        <f t="shared" si="25"/>
        <v>114.67025007775229</v>
      </c>
      <c r="Y88" s="156"/>
      <c r="Z88" s="157"/>
      <c r="AA88" s="157"/>
      <c r="AB88" s="157"/>
      <c r="AC88" s="157"/>
      <c r="AD88" s="157"/>
      <c r="AE88" s="157"/>
      <c r="AF88" s="157"/>
      <c r="AG88" s="159"/>
      <c r="AW88" s="168"/>
      <c r="AX88" s="171"/>
      <c r="AY88" s="171"/>
    </row>
    <row r="89" spans="1:51" ht="15" x14ac:dyDescent="0.25">
      <c r="A89"/>
      <c r="B89"/>
      <c r="C89"/>
      <c r="D89"/>
      <c r="E89"/>
      <c r="F89"/>
      <c r="G89"/>
      <c r="H89"/>
      <c r="I89"/>
      <c r="J89"/>
      <c r="K89" s="38" t="s">
        <v>137</v>
      </c>
      <c r="L89" s="148">
        <v>6.6100108198774668E-2</v>
      </c>
      <c r="M89" s="148">
        <v>6.7407801478127999E-2</v>
      </c>
      <c r="N89" s="148">
        <v>7.3599725978687747E-2</v>
      </c>
      <c r="O89" s="148">
        <v>7.615864528131866E-2</v>
      </c>
      <c r="P89" s="148">
        <v>6.8607758367612071E-2</v>
      </c>
      <c r="Q89" s="148">
        <v>7.3388281469802183E-2</v>
      </c>
      <c r="R89" s="161" t="s">
        <v>137</v>
      </c>
      <c r="S89" s="162">
        <f t="shared" si="26"/>
        <v>100</v>
      </c>
      <c r="T89" s="162">
        <f t="shared" si="25"/>
        <v>101.97835270620264</v>
      </c>
      <c r="U89" s="162">
        <f t="shared" si="25"/>
        <v>111.34584796345629</v>
      </c>
      <c r="V89" s="162">
        <f t="shared" si="25"/>
        <v>115.21712650196606</v>
      </c>
      <c r="W89" s="162">
        <f t="shared" si="25"/>
        <v>103.79371567940019</v>
      </c>
      <c r="X89" s="162">
        <f t="shared" si="25"/>
        <v>111.02596269450981</v>
      </c>
      <c r="Y89" s="156"/>
      <c r="Z89" s="157"/>
      <c r="AA89" s="157"/>
      <c r="AB89" s="157"/>
      <c r="AC89" s="157"/>
      <c r="AD89" s="157"/>
      <c r="AE89" s="157"/>
      <c r="AF89" s="157"/>
      <c r="AG89" s="159"/>
      <c r="AW89" s="160"/>
      <c r="AX89" s="160"/>
      <c r="AY89" s="160"/>
    </row>
    <row r="90" spans="1:51" ht="15" x14ac:dyDescent="0.25">
      <c r="A90"/>
      <c r="B90"/>
      <c r="C90" t="s">
        <v>88</v>
      </c>
      <c r="D90"/>
      <c r="E90"/>
      <c r="F90"/>
      <c r="G90"/>
      <c r="H90"/>
      <c r="I90"/>
      <c r="J90"/>
      <c r="R90" s="155"/>
      <c r="S90" s="156"/>
      <c r="T90" s="156"/>
      <c r="U90" s="156"/>
      <c r="V90" s="156"/>
      <c r="W90" s="156"/>
      <c r="X90" s="156"/>
      <c r="Y90" s="157"/>
      <c r="Z90" s="157"/>
      <c r="AA90" s="157"/>
      <c r="AB90" s="157"/>
      <c r="AC90" s="157"/>
      <c r="AD90" s="157"/>
      <c r="AE90" s="157"/>
      <c r="AF90" s="157"/>
      <c r="AG90" s="159"/>
      <c r="AN90" s="172"/>
      <c r="AW90" s="163"/>
      <c r="AX90" s="69"/>
      <c r="AY90" s="69"/>
    </row>
    <row r="91" spans="1:51" ht="15" x14ac:dyDescent="0.25">
      <c r="A91" t="s">
        <v>101</v>
      </c>
      <c r="B91" t="s">
        <v>182</v>
      </c>
      <c r="C91" s="173" t="s">
        <v>181</v>
      </c>
      <c r="D91" s="173" t="s">
        <v>370</v>
      </c>
      <c r="E91" s="173" t="s">
        <v>371</v>
      </c>
      <c r="F91" s="173" t="s">
        <v>372</v>
      </c>
      <c r="G91" s="173" t="s">
        <v>89</v>
      </c>
      <c r="H91" s="173" t="s">
        <v>228</v>
      </c>
      <c r="I91" t="s">
        <v>136</v>
      </c>
      <c r="J91"/>
      <c r="L91" s="472" t="s">
        <v>349</v>
      </c>
      <c r="M91" s="473"/>
      <c r="N91" s="473"/>
      <c r="O91" s="473"/>
      <c r="P91" s="473"/>
      <c r="Q91" s="473"/>
      <c r="R91" s="155"/>
      <c r="S91" s="156"/>
      <c r="T91" s="156"/>
      <c r="U91" s="156"/>
      <c r="V91" s="156"/>
      <c r="W91" s="156"/>
      <c r="X91" s="156"/>
      <c r="Y91" s="157"/>
      <c r="Z91" s="157"/>
      <c r="AA91" s="157"/>
      <c r="AB91" s="157"/>
      <c r="AC91" s="157"/>
      <c r="AD91" s="157"/>
      <c r="AE91" s="157"/>
      <c r="AF91" s="157"/>
      <c r="AG91" s="159"/>
      <c r="AN91" s="172"/>
      <c r="AW91" s="70"/>
      <c r="AX91" s="164"/>
      <c r="AY91" s="165"/>
    </row>
    <row r="92" spans="1:51" ht="15" x14ac:dyDescent="0.25">
      <c r="A92" t="s">
        <v>167</v>
      </c>
      <c r="B92" t="s">
        <v>184</v>
      </c>
      <c r="C92" s="66">
        <v>961639</v>
      </c>
      <c r="D92" s="66">
        <v>1031068</v>
      </c>
      <c r="E92" s="66">
        <v>986285</v>
      </c>
      <c r="F92" s="66">
        <v>1029524</v>
      </c>
      <c r="G92" s="66">
        <v>1098832</v>
      </c>
      <c r="H92" s="66">
        <v>1172614</v>
      </c>
      <c r="I92" s="66">
        <v>6279962</v>
      </c>
      <c r="J92" s="66"/>
      <c r="K92" s="38" t="s">
        <v>106</v>
      </c>
      <c r="L92" s="29">
        <v>2008</v>
      </c>
      <c r="M92" s="29">
        <v>2009</v>
      </c>
      <c r="N92" s="29">
        <v>2010</v>
      </c>
      <c r="O92" s="29">
        <v>2011</v>
      </c>
      <c r="P92" s="29">
        <v>2012</v>
      </c>
      <c r="Q92" s="29">
        <v>2013</v>
      </c>
      <c r="R92" s="155"/>
      <c r="S92" s="156"/>
      <c r="T92" s="156"/>
      <c r="U92" s="156"/>
      <c r="V92" s="156"/>
      <c r="W92" s="156"/>
      <c r="X92" s="156"/>
      <c r="Y92" s="157"/>
      <c r="Z92" s="157"/>
      <c r="AA92" s="157"/>
      <c r="AB92" s="157"/>
      <c r="AC92" s="157"/>
      <c r="AD92" s="157"/>
      <c r="AE92" s="157"/>
      <c r="AF92" s="157"/>
      <c r="AG92" s="159"/>
      <c r="AN92" s="172"/>
      <c r="AW92" s="73"/>
      <c r="AX92" s="166"/>
      <c r="AY92" s="167"/>
    </row>
    <row r="93" spans="1:51" ht="14.4" x14ac:dyDescent="0.3">
      <c r="A93"/>
      <c r="B93" t="s">
        <v>185</v>
      </c>
      <c r="C93" s="66">
        <v>186760</v>
      </c>
      <c r="D93" s="66">
        <v>192587</v>
      </c>
      <c r="E93" s="66">
        <v>185586</v>
      </c>
      <c r="F93" s="66">
        <v>170354</v>
      </c>
      <c r="G93" s="66">
        <v>171811</v>
      </c>
      <c r="H93" s="66">
        <v>176395</v>
      </c>
      <c r="I93" s="66">
        <v>1083493</v>
      </c>
      <c r="J93" s="66"/>
      <c r="K93" s="410" t="s">
        <v>626</v>
      </c>
      <c r="L93" s="148">
        <v>1.0593269336453603</v>
      </c>
      <c r="M93" s="148">
        <v>1.1751034167207408</v>
      </c>
      <c r="N93" s="148">
        <v>1.2059896239091177</v>
      </c>
      <c r="O93" s="148">
        <v>1.3022541533433338</v>
      </c>
      <c r="P93" s="148">
        <v>1.2927890014968948</v>
      </c>
      <c r="Q93" s="148">
        <v>1.4771029833810616</v>
      </c>
      <c r="R93" s="155"/>
      <c r="S93" s="156"/>
      <c r="T93" s="156"/>
      <c r="U93" s="156"/>
      <c r="V93" s="156"/>
      <c r="W93" s="156"/>
      <c r="X93" s="156"/>
      <c r="Y93" s="157"/>
      <c r="Z93" s="157"/>
      <c r="AA93" s="157"/>
      <c r="AB93" s="157"/>
      <c r="AC93" s="157"/>
      <c r="AD93" s="157"/>
      <c r="AE93" s="157"/>
      <c r="AF93" s="157"/>
      <c r="AG93" s="159"/>
      <c r="AN93" s="172"/>
      <c r="AW93" s="70"/>
      <c r="AX93" s="164"/>
      <c r="AY93" s="165"/>
    </row>
    <row r="94" spans="1:51" ht="14.4" x14ac:dyDescent="0.3">
      <c r="A94"/>
      <c r="B94" t="s">
        <v>186</v>
      </c>
      <c r="C94" s="66">
        <v>10864</v>
      </c>
      <c r="D94" s="66">
        <v>10941</v>
      </c>
      <c r="E94" s="66">
        <v>10721</v>
      </c>
      <c r="F94" s="66">
        <v>10232</v>
      </c>
      <c r="G94" s="66">
        <v>10484</v>
      </c>
      <c r="H94" s="66">
        <v>9624</v>
      </c>
      <c r="I94" s="66">
        <v>62866</v>
      </c>
      <c r="J94" s="66"/>
      <c r="K94" s="410" t="s">
        <v>627</v>
      </c>
      <c r="L94" s="148">
        <v>0.61453316316493589</v>
      </c>
      <c r="M94" s="148">
        <v>0.68540948884910802</v>
      </c>
      <c r="N94" s="148">
        <v>0.65861781512618323</v>
      </c>
      <c r="O94" s="148">
        <v>0.6512149575479047</v>
      </c>
      <c r="P94" s="148">
        <v>0.61323898572323687</v>
      </c>
      <c r="Q94" s="148">
        <v>0.6136711025885826</v>
      </c>
      <c r="R94" s="155"/>
      <c r="S94" s="156"/>
      <c r="T94" s="156"/>
      <c r="U94" s="156"/>
      <c r="V94" s="156"/>
      <c r="W94" s="156"/>
      <c r="X94" s="156"/>
      <c r="Y94" s="157"/>
      <c r="Z94" s="157"/>
      <c r="AA94" s="157"/>
      <c r="AB94" s="157"/>
      <c r="AC94" s="157"/>
      <c r="AD94" s="157"/>
      <c r="AE94" s="157"/>
      <c r="AF94" s="157"/>
      <c r="AG94" s="159"/>
      <c r="AN94" s="172"/>
      <c r="AW94" s="73"/>
      <c r="AX94" s="166"/>
      <c r="AY94" s="167"/>
    </row>
    <row r="95" spans="1:51" ht="14.4" x14ac:dyDescent="0.3">
      <c r="A95"/>
      <c r="B95" t="s">
        <v>187</v>
      </c>
      <c r="C95" s="66">
        <v>895</v>
      </c>
      <c r="D95" s="66">
        <v>1027</v>
      </c>
      <c r="E95" s="66">
        <v>1069</v>
      </c>
      <c r="F95" s="66">
        <v>1004</v>
      </c>
      <c r="G95" s="66">
        <v>1052</v>
      </c>
      <c r="H95" s="66">
        <v>808</v>
      </c>
      <c r="I95" s="66">
        <v>5855</v>
      </c>
      <c r="J95" s="66"/>
      <c r="K95" s="410" t="s">
        <v>628</v>
      </c>
      <c r="L95" s="148">
        <v>0.68712101812216664</v>
      </c>
      <c r="M95" s="148">
        <v>0.64177773475703204</v>
      </c>
      <c r="N95" s="148">
        <v>0.64643981892242319</v>
      </c>
      <c r="O95" s="148">
        <v>0.64446757158050338</v>
      </c>
      <c r="P95" s="148">
        <v>0.75483151702824236</v>
      </c>
      <c r="Q95" s="148">
        <v>0.66949847927216577</v>
      </c>
      <c r="R95" s="155"/>
      <c r="S95" s="156"/>
      <c r="T95" s="156"/>
      <c r="U95" s="156"/>
      <c r="V95" s="156"/>
      <c r="W95" s="156"/>
      <c r="X95" s="156"/>
      <c r="Y95" s="157"/>
      <c r="Z95" s="157"/>
      <c r="AA95" s="157"/>
      <c r="AB95" s="157"/>
      <c r="AC95" s="157"/>
      <c r="AD95" s="157"/>
      <c r="AE95" s="157"/>
      <c r="AF95" s="157"/>
      <c r="AG95" s="159"/>
      <c r="AN95" s="172"/>
      <c r="AW95" s="168"/>
      <c r="AX95" s="169"/>
      <c r="AY95" s="170"/>
    </row>
    <row r="96" spans="1:51" ht="14.4" x14ac:dyDescent="0.3">
      <c r="A96"/>
      <c r="B96" t="s">
        <v>143</v>
      </c>
      <c r="C96" s="66">
        <v>120633</v>
      </c>
      <c r="D96" s="66">
        <v>124643</v>
      </c>
      <c r="E96" s="66">
        <v>120198</v>
      </c>
      <c r="F96" s="66">
        <v>118000</v>
      </c>
      <c r="G96" s="66">
        <v>113727</v>
      </c>
      <c r="H96" s="66">
        <v>122730</v>
      </c>
      <c r="I96" s="66">
        <v>719931</v>
      </c>
      <c r="J96" s="66"/>
      <c r="K96" s="410" t="s">
        <v>629</v>
      </c>
      <c r="L96" s="148">
        <v>0.72856392187087549</v>
      </c>
      <c r="M96" s="148">
        <v>0.87218294499085836</v>
      </c>
      <c r="N96" s="148">
        <v>0.88369005142294221</v>
      </c>
      <c r="O96" s="148">
        <v>0.84410625906831882</v>
      </c>
      <c r="P96" s="148">
        <v>0.8466479199835697</v>
      </c>
      <c r="Q96" s="148">
        <v>0.72680819902152138</v>
      </c>
      <c r="R96" s="155"/>
      <c r="S96" s="156"/>
      <c r="T96" s="156"/>
      <c r="U96" s="156"/>
      <c r="V96" s="156"/>
      <c r="W96" s="156"/>
      <c r="X96" s="156"/>
      <c r="Y96" s="157"/>
      <c r="Z96" s="157"/>
      <c r="AA96" s="157"/>
      <c r="AB96" s="157"/>
      <c r="AC96" s="157"/>
      <c r="AD96" s="157"/>
      <c r="AE96" s="157"/>
      <c r="AF96" s="157"/>
      <c r="AG96" s="159"/>
      <c r="AN96" s="172"/>
      <c r="AW96" s="30"/>
      <c r="AX96" s="30"/>
      <c r="AY96" s="30"/>
    </row>
    <row r="97" spans="1:51" ht="14.4" x14ac:dyDescent="0.3">
      <c r="A97"/>
      <c r="B97" t="s">
        <v>153</v>
      </c>
      <c r="C97" s="66">
        <v>67437</v>
      </c>
      <c r="D97" s="66">
        <v>69054</v>
      </c>
      <c r="E97" s="66">
        <v>61180</v>
      </c>
      <c r="F97" s="66">
        <v>59833</v>
      </c>
      <c r="G97" s="66">
        <v>56858</v>
      </c>
      <c r="H97" s="66">
        <v>60185</v>
      </c>
      <c r="I97" s="66">
        <v>374547</v>
      </c>
      <c r="J97" s="66"/>
      <c r="K97" s="410" t="s">
        <v>630</v>
      </c>
      <c r="L97" s="148">
        <v>0.98948601900254662</v>
      </c>
      <c r="M97" s="148">
        <v>0.98570494885864202</v>
      </c>
      <c r="N97" s="148">
        <v>1.047342495504354</v>
      </c>
      <c r="O97" s="148">
        <v>1.1459532671007844</v>
      </c>
      <c r="P97" s="148">
        <v>0.96490080297957403</v>
      </c>
      <c r="Q97" s="148">
        <v>0.96972626342806345</v>
      </c>
      <c r="R97" s="155"/>
      <c r="S97" s="156"/>
      <c r="T97" s="156"/>
      <c r="U97" s="156"/>
      <c r="V97" s="156"/>
      <c r="W97" s="156"/>
      <c r="X97" s="156"/>
      <c r="Y97" s="157"/>
      <c r="Z97" s="157"/>
      <c r="AA97" s="157"/>
      <c r="AB97" s="157"/>
      <c r="AC97" s="157"/>
      <c r="AD97" s="157"/>
      <c r="AE97" s="157"/>
      <c r="AF97" s="157"/>
      <c r="AG97" s="159"/>
      <c r="AW97" s="160"/>
      <c r="AX97" s="160"/>
      <c r="AY97" s="160"/>
    </row>
    <row r="98" spans="1:51" ht="14.4" x14ac:dyDescent="0.3">
      <c r="A98"/>
      <c r="B98" t="s">
        <v>161</v>
      </c>
      <c r="C98" s="66">
        <v>50119</v>
      </c>
      <c r="D98" s="66">
        <v>49495</v>
      </c>
      <c r="E98" s="66">
        <v>46088</v>
      </c>
      <c r="F98" s="66">
        <v>45839</v>
      </c>
      <c r="G98" s="66">
        <v>44045</v>
      </c>
      <c r="H98" s="66">
        <v>44050</v>
      </c>
      <c r="I98" s="66">
        <v>279636</v>
      </c>
      <c r="J98" s="66"/>
      <c r="K98" s="410" t="s">
        <v>631</v>
      </c>
      <c r="L98" s="148">
        <v>1.1541069160175437</v>
      </c>
      <c r="M98" s="148">
        <v>1.1603341351925975</v>
      </c>
      <c r="N98" s="148">
        <v>1.1545733197406145</v>
      </c>
      <c r="O98" s="148">
        <v>1.1496044032580208</v>
      </c>
      <c r="P98" s="148">
        <v>1.2162996899176106</v>
      </c>
      <c r="Q98" s="148">
        <v>1.1049828904701251</v>
      </c>
      <c r="R98" s="155"/>
      <c r="S98" s="156"/>
      <c r="T98" s="156"/>
      <c r="U98" s="156"/>
      <c r="V98" s="156"/>
      <c r="W98" s="156"/>
      <c r="X98" s="156"/>
      <c r="Y98" s="157"/>
      <c r="Z98" s="157"/>
      <c r="AA98" s="157"/>
      <c r="AB98" s="157"/>
      <c r="AC98" s="157"/>
      <c r="AD98" s="157"/>
      <c r="AE98" s="157"/>
      <c r="AF98" s="157"/>
      <c r="AG98" s="159"/>
      <c r="AN98" s="172"/>
      <c r="AW98" s="163"/>
      <c r="AX98" s="69"/>
      <c r="AY98" s="69"/>
    </row>
    <row r="99" spans="1:51" ht="14.4" x14ac:dyDescent="0.3">
      <c r="A99" t="s">
        <v>111</v>
      </c>
      <c r="B99" t="s">
        <v>184</v>
      </c>
      <c r="C99" s="66">
        <v>29449147600.625603</v>
      </c>
      <c r="D99" s="66">
        <v>31351514707.323914</v>
      </c>
      <c r="E99" s="66">
        <v>31317782344.693611</v>
      </c>
      <c r="F99" s="66">
        <v>31431240264.431694</v>
      </c>
      <c r="G99" s="66">
        <v>33189860689.805874</v>
      </c>
      <c r="H99" s="66">
        <v>34500697836.149689</v>
      </c>
      <c r="I99" s="66">
        <v>191240243443.0304</v>
      </c>
      <c r="J99" s="66"/>
      <c r="K99" s="410" t="s">
        <v>632</v>
      </c>
      <c r="L99" s="148">
        <v>1.2638705435637876</v>
      </c>
      <c r="M99" s="148">
        <v>1.5300360743656545</v>
      </c>
      <c r="N99" s="148">
        <v>1.6085747563562796</v>
      </c>
      <c r="O99" s="148">
        <v>1.4225686069917678</v>
      </c>
      <c r="P99" s="148">
        <v>1.359090395530195</v>
      </c>
      <c r="Q99" s="148">
        <v>1.3664043012545006</v>
      </c>
      <c r="R99" s="155"/>
      <c r="S99" s="156"/>
      <c r="T99" s="156"/>
      <c r="U99" s="156"/>
      <c r="V99" s="156"/>
      <c r="W99" s="156"/>
      <c r="X99" s="156"/>
      <c r="Y99" s="157"/>
      <c r="Z99" s="158" t="s">
        <v>362</v>
      </c>
      <c r="AA99" s="157"/>
      <c r="AB99" s="157"/>
      <c r="AC99" s="157"/>
      <c r="AD99" s="157"/>
      <c r="AE99" s="157"/>
      <c r="AF99" s="157"/>
      <c r="AG99" s="159"/>
      <c r="AN99" s="172"/>
      <c r="AW99" s="70"/>
      <c r="AX99" s="164"/>
      <c r="AY99" s="165"/>
    </row>
    <row r="100" spans="1:51" ht="15" x14ac:dyDescent="0.25">
      <c r="A100"/>
      <c r="B100" t="s">
        <v>185</v>
      </c>
      <c r="C100" s="66">
        <v>19832050635.024982</v>
      </c>
      <c r="D100" s="66">
        <v>20820555681.360096</v>
      </c>
      <c r="E100" s="66">
        <v>20756932421.515503</v>
      </c>
      <c r="F100" s="66">
        <v>18320150047.306702</v>
      </c>
      <c r="G100" s="66">
        <v>19392605158.9963</v>
      </c>
      <c r="H100" s="66">
        <v>19365031062.192791</v>
      </c>
      <c r="I100" s="66">
        <v>118487325006.39638</v>
      </c>
      <c r="J100" s="66"/>
      <c r="K100" s="38" t="s">
        <v>137</v>
      </c>
      <c r="L100" s="148">
        <v>1.2113537046238723</v>
      </c>
      <c r="M100" s="148">
        <v>1.427049099176469</v>
      </c>
      <c r="N100" s="148">
        <v>1.47471961811552</v>
      </c>
      <c r="O100" s="148">
        <v>1.3380899512139695</v>
      </c>
      <c r="P100" s="148">
        <v>1.2714993464224476</v>
      </c>
      <c r="Q100" s="148">
        <v>1.2731267031114573</v>
      </c>
      <c r="R100" s="155"/>
      <c r="S100" s="156"/>
      <c r="T100" s="156"/>
      <c r="U100" s="156"/>
      <c r="V100" s="156"/>
      <c r="W100" s="156"/>
      <c r="X100" s="156"/>
      <c r="Y100" s="157"/>
      <c r="Z100" s="157"/>
      <c r="AA100" s="157"/>
      <c r="AB100" s="157"/>
      <c r="AC100" s="157"/>
      <c r="AD100" s="157"/>
      <c r="AE100" s="157"/>
      <c r="AF100" s="157"/>
      <c r="AG100" s="159"/>
      <c r="AN100" s="172"/>
      <c r="AW100" s="73"/>
      <c r="AX100" s="166"/>
      <c r="AY100" s="167"/>
    </row>
    <row r="101" spans="1:51" ht="15" x14ac:dyDescent="0.25">
      <c r="A101"/>
      <c r="B101" t="s">
        <v>186</v>
      </c>
      <c r="C101" s="66">
        <v>4341180441.4210005</v>
      </c>
      <c r="D101" s="66">
        <v>4527165128.0402002</v>
      </c>
      <c r="E101" s="66">
        <v>4775776995.7707996</v>
      </c>
      <c r="F101" s="66">
        <v>4674821050.7292032</v>
      </c>
      <c r="G101" s="66">
        <v>6585529998.2990017</v>
      </c>
      <c r="H101" s="66">
        <v>4655732742.3706999</v>
      </c>
      <c r="I101" s="66">
        <v>29560206356.630909</v>
      </c>
      <c r="J101" s="66"/>
      <c r="R101" s="155"/>
      <c r="S101" s="476" t="s">
        <v>331</v>
      </c>
      <c r="T101" s="476"/>
      <c r="U101" s="476"/>
      <c r="V101" s="476"/>
      <c r="W101" s="476"/>
      <c r="X101" s="476"/>
      <c r="Y101" s="157"/>
      <c r="Z101" s="157"/>
      <c r="AA101" s="157"/>
      <c r="AB101" s="157"/>
      <c r="AC101" s="157"/>
      <c r="AD101" s="157"/>
      <c r="AE101" s="157"/>
      <c r="AF101" s="157"/>
      <c r="AG101" s="159"/>
      <c r="AN101" s="172"/>
      <c r="AW101" s="70"/>
      <c r="AX101" s="164"/>
      <c r="AY101" s="165"/>
    </row>
    <row r="102" spans="1:51" ht="15" x14ac:dyDescent="0.25">
      <c r="A102"/>
      <c r="B102" t="s">
        <v>187</v>
      </c>
      <c r="C102" s="66">
        <v>856952575.78000021</v>
      </c>
      <c r="D102" s="66">
        <v>1227986745.1450994</v>
      </c>
      <c r="E102" s="66">
        <v>1278607654.4607005</v>
      </c>
      <c r="F102" s="66">
        <v>1321037502.5222993</v>
      </c>
      <c r="G102" s="66">
        <v>1823624368.9919</v>
      </c>
      <c r="H102" s="66">
        <v>1422210195.7665</v>
      </c>
      <c r="I102" s="66">
        <v>7930419042.6665001</v>
      </c>
      <c r="J102" s="66"/>
      <c r="R102" s="155"/>
      <c r="S102" s="156">
        <v>2008</v>
      </c>
      <c r="T102" s="156">
        <v>2009</v>
      </c>
      <c r="U102" s="156">
        <v>2010</v>
      </c>
      <c r="V102" s="156">
        <v>2011</v>
      </c>
      <c r="W102" s="156">
        <v>2012</v>
      </c>
      <c r="X102" s="156">
        <v>2013</v>
      </c>
      <c r="Y102" s="157"/>
      <c r="Z102" s="157"/>
      <c r="AA102" s="157"/>
      <c r="AB102" s="157"/>
      <c r="AC102" s="157"/>
      <c r="AD102" s="157"/>
      <c r="AE102" s="157"/>
      <c r="AF102" s="157"/>
      <c r="AG102" s="159"/>
      <c r="AN102" s="172"/>
      <c r="AW102" s="73"/>
      <c r="AX102" s="166"/>
      <c r="AY102" s="167"/>
    </row>
    <row r="103" spans="1:51" ht="14.4" x14ac:dyDescent="0.3">
      <c r="A103"/>
      <c r="B103" t="s">
        <v>143</v>
      </c>
      <c r="C103" s="66">
        <v>27223734231.000088</v>
      </c>
      <c r="D103" s="66">
        <v>30227079224.389614</v>
      </c>
      <c r="E103" s="66">
        <v>27294032287.153999</v>
      </c>
      <c r="F103" s="66">
        <v>26044362034.456013</v>
      </c>
      <c r="G103" s="66">
        <v>22730674994.011913</v>
      </c>
      <c r="H103" s="66">
        <v>28185045061.675564</v>
      </c>
      <c r="I103" s="66">
        <v>161704927832.68719</v>
      </c>
      <c r="J103" s="66"/>
      <c r="K103" s="410" t="s">
        <v>626</v>
      </c>
      <c r="R103" s="410" t="s">
        <v>626</v>
      </c>
      <c r="S103" s="162">
        <f>R8*100/$R8</f>
        <v>100</v>
      </c>
      <c r="T103" s="162">
        <f t="shared" ref="T103:X103" si="27">S8*100/$R8</f>
        <v>99.260910471889972</v>
      </c>
      <c r="U103" s="162">
        <f t="shared" si="27"/>
        <v>103.56332366601158</v>
      </c>
      <c r="V103" s="162">
        <f t="shared" si="27"/>
        <v>99.506451961945672</v>
      </c>
      <c r="W103" s="162">
        <f t="shared" si="27"/>
        <v>98.387746452443992</v>
      </c>
      <c r="X103" s="162">
        <f t="shared" si="27"/>
        <v>95.804980470889888</v>
      </c>
      <c r="Y103" s="157"/>
      <c r="Z103" s="157"/>
      <c r="AA103" s="157"/>
      <c r="AB103" s="157"/>
      <c r="AC103" s="157"/>
      <c r="AD103" s="157"/>
      <c r="AE103" s="157"/>
      <c r="AF103" s="157"/>
      <c r="AG103" s="159"/>
      <c r="AW103" s="30"/>
      <c r="AX103" s="30"/>
      <c r="AY103" s="170"/>
    </row>
    <row r="104" spans="1:51" ht="14.4" x14ac:dyDescent="0.3">
      <c r="A104"/>
      <c r="B104" t="s">
        <v>153</v>
      </c>
      <c r="C104" s="66">
        <v>22336585570.86409</v>
      </c>
      <c r="D104" s="66">
        <v>21771784328.281422</v>
      </c>
      <c r="E104" s="66">
        <v>26062774352.692966</v>
      </c>
      <c r="F104" s="66">
        <v>20860815721.675503</v>
      </c>
      <c r="G104" s="66">
        <v>18662199334.924675</v>
      </c>
      <c r="H104" s="66">
        <v>21202454119.510994</v>
      </c>
      <c r="I104" s="66">
        <v>130896613427.94965</v>
      </c>
      <c r="J104" s="66"/>
      <c r="K104" s="410" t="s">
        <v>627</v>
      </c>
      <c r="R104" s="410" t="s">
        <v>627</v>
      </c>
      <c r="S104" s="162">
        <f t="shared" ref="S104:X110" si="28">R9*100/$R9</f>
        <v>100</v>
      </c>
      <c r="T104" s="162">
        <f t="shared" si="28"/>
        <v>101.78059807772145</v>
      </c>
      <c r="U104" s="162">
        <f t="shared" si="28"/>
        <v>105.25084540675854</v>
      </c>
      <c r="V104" s="162">
        <f t="shared" si="28"/>
        <v>101.1696895644949</v>
      </c>
      <c r="W104" s="162">
        <f t="shared" si="28"/>
        <v>106.161433985223</v>
      </c>
      <c r="X104" s="162">
        <f t="shared" si="28"/>
        <v>103.23010233581607</v>
      </c>
      <c r="Y104" s="157"/>
      <c r="Z104" s="157"/>
      <c r="AA104" s="157"/>
      <c r="AB104" s="157"/>
      <c r="AC104" s="157"/>
      <c r="AD104" s="157"/>
      <c r="AE104" s="157"/>
      <c r="AF104" s="157"/>
      <c r="AG104" s="159"/>
    </row>
    <row r="105" spans="1:51" ht="14.4" x14ac:dyDescent="0.3">
      <c r="A105"/>
      <c r="B105" t="s">
        <v>161</v>
      </c>
      <c r="C105" s="66">
        <v>117912958556.96582</v>
      </c>
      <c r="D105" s="66">
        <v>117333186574.09772</v>
      </c>
      <c r="E105" s="66">
        <v>126840496082.32025</v>
      </c>
      <c r="F105" s="66">
        <v>168397733522.72699</v>
      </c>
      <c r="G105" s="66">
        <v>107715965237.73184</v>
      </c>
      <c r="H105" s="66">
        <v>118541719550.37477</v>
      </c>
      <c r="I105" s="66">
        <v>756742059524.21704</v>
      </c>
      <c r="J105" s="66"/>
      <c r="K105" s="410" t="s">
        <v>628</v>
      </c>
      <c r="R105" s="410" t="s">
        <v>628</v>
      </c>
      <c r="S105" s="162">
        <f t="shared" si="28"/>
        <v>100.00000000000001</v>
      </c>
      <c r="T105" s="162">
        <f t="shared" si="28"/>
        <v>103.56828636597116</v>
      </c>
      <c r="U105" s="162">
        <f t="shared" si="28"/>
        <v>111.43867006097858</v>
      </c>
      <c r="V105" s="162">
        <f t="shared" si="28"/>
        <v>114.27889981181536</v>
      </c>
      <c r="W105" s="162">
        <f t="shared" si="28"/>
        <v>157.12981574555832</v>
      </c>
      <c r="X105" s="162">
        <f t="shared" si="28"/>
        <v>120.92036705767273</v>
      </c>
      <c r="Y105" s="157"/>
      <c r="Z105" s="157"/>
      <c r="AA105" s="157"/>
      <c r="AB105" s="157"/>
      <c r="AC105" s="157"/>
      <c r="AD105" s="157"/>
      <c r="AE105" s="157"/>
      <c r="AF105" s="157"/>
      <c r="AG105" s="159"/>
    </row>
    <row r="106" spans="1:51" ht="14.4" x14ac:dyDescent="0.3">
      <c r="A106" t="s">
        <v>110</v>
      </c>
      <c r="B106" t="s">
        <v>184</v>
      </c>
      <c r="C106" s="76">
        <v>958176</v>
      </c>
      <c r="D106" s="76">
        <v>1027668</v>
      </c>
      <c r="E106" s="76">
        <v>983915</v>
      </c>
      <c r="F106" s="76">
        <v>1027739</v>
      </c>
      <c r="G106" s="76">
        <v>1097582</v>
      </c>
      <c r="H106" s="76">
        <v>1171689</v>
      </c>
      <c r="I106" s="66">
        <v>6266769</v>
      </c>
      <c r="J106" s="66"/>
      <c r="K106" s="410" t="s">
        <v>629</v>
      </c>
      <c r="R106" s="410" t="s">
        <v>629</v>
      </c>
      <c r="S106" s="162">
        <f t="shared" si="28"/>
        <v>100</v>
      </c>
      <c r="T106" s="162">
        <f t="shared" si="28"/>
        <v>124.8790201120992</v>
      </c>
      <c r="U106" s="162">
        <f t="shared" si="28"/>
        <v>124.91823566061377</v>
      </c>
      <c r="V106" s="162">
        <f t="shared" si="28"/>
        <v>137.41928382863375</v>
      </c>
      <c r="W106" s="162">
        <f t="shared" si="28"/>
        <v>181.04473270569903</v>
      </c>
      <c r="X106" s="162">
        <f t="shared" si="28"/>
        <v>183.83096788479679</v>
      </c>
      <c r="Y106" s="157"/>
      <c r="Z106" s="157"/>
      <c r="AA106" s="157"/>
      <c r="AB106" s="157"/>
      <c r="AC106" s="157"/>
      <c r="AD106" s="157"/>
      <c r="AE106" s="157"/>
      <c r="AF106" s="157"/>
      <c r="AG106" s="159"/>
      <c r="AN106" s="30"/>
    </row>
    <row r="107" spans="1:51" ht="14.4" x14ac:dyDescent="0.3">
      <c r="A107"/>
      <c r="B107" t="s">
        <v>185</v>
      </c>
      <c r="C107" s="76">
        <v>186388</v>
      </c>
      <c r="D107" s="76">
        <v>192255</v>
      </c>
      <c r="E107" s="76">
        <v>185348</v>
      </c>
      <c r="F107" s="76">
        <v>170188</v>
      </c>
      <c r="G107" s="76">
        <v>171680</v>
      </c>
      <c r="H107" s="76">
        <v>176304</v>
      </c>
      <c r="I107" s="66">
        <v>1082163</v>
      </c>
      <c r="J107" s="66"/>
      <c r="K107" s="410" t="s">
        <v>630</v>
      </c>
      <c r="R107" s="410" t="s">
        <v>630</v>
      </c>
      <c r="S107" s="162">
        <f t="shared" si="28"/>
        <v>100</v>
      </c>
      <c r="T107" s="162">
        <f t="shared" si="28"/>
        <v>107.43693526030685</v>
      </c>
      <c r="U107" s="162">
        <f t="shared" si="28"/>
        <v>100.56133025414755</v>
      </c>
      <c r="V107" s="162">
        <f t="shared" si="28"/>
        <v>97.714940061679272</v>
      </c>
      <c r="W107" s="162">
        <f t="shared" si="28"/>
        <v>88.46435515568983</v>
      </c>
      <c r="X107" s="162">
        <f t="shared" si="28"/>
        <v>101.63900606470732</v>
      </c>
      <c r="Y107" s="157"/>
      <c r="Z107" s="157"/>
      <c r="AA107" s="157"/>
      <c r="AB107" s="157"/>
      <c r="AC107" s="157"/>
      <c r="AD107" s="157"/>
      <c r="AE107" s="157"/>
      <c r="AF107" s="157"/>
      <c r="AG107" s="159"/>
      <c r="AN107" s="30"/>
    </row>
    <row r="108" spans="1:51" ht="14.4" x14ac:dyDescent="0.3">
      <c r="A108"/>
      <c r="B108" t="s">
        <v>186</v>
      </c>
      <c r="C108" s="76">
        <v>10850</v>
      </c>
      <c r="D108" s="76">
        <v>10925</v>
      </c>
      <c r="E108" s="76">
        <v>10711</v>
      </c>
      <c r="F108" s="76">
        <v>10224</v>
      </c>
      <c r="G108" s="76">
        <v>10475</v>
      </c>
      <c r="H108" s="76">
        <v>9623</v>
      </c>
      <c r="I108" s="66">
        <v>62808</v>
      </c>
      <c r="J108" s="66"/>
      <c r="K108" s="410" t="s">
        <v>631</v>
      </c>
      <c r="R108" s="410" t="s">
        <v>631</v>
      </c>
      <c r="S108" s="162">
        <f t="shared" si="28"/>
        <v>100</v>
      </c>
      <c r="T108" s="162">
        <f t="shared" si="28"/>
        <v>95.191647265021516</v>
      </c>
      <c r="U108" s="162">
        <f t="shared" si="28"/>
        <v>128.61314918126462</v>
      </c>
      <c r="V108" s="162">
        <f t="shared" si="28"/>
        <v>105.22457197655606</v>
      </c>
      <c r="W108" s="162">
        <f t="shared" si="28"/>
        <v>99.029805708592363</v>
      </c>
      <c r="X108" s="162">
        <f t="shared" si="28"/>
        <v>106.26874858817349</v>
      </c>
      <c r="Y108" s="157"/>
      <c r="Z108" s="157"/>
      <c r="AA108" s="157"/>
      <c r="AB108" s="157"/>
      <c r="AC108" s="157"/>
      <c r="AD108" s="157"/>
      <c r="AE108" s="157"/>
      <c r="AF108" s="157"/>
      <c r="AG108" s="159"/>
      <c r="AN108" s="30"/>
    </row>
    <row r="109" spans="1:51" ht="14.4" x14ac:dyDescent="0.3">
      <c r="A109"/>
      <c r="B109" t="s">
        <v>187</v>
      </c>
      <c r="C109" s="76">
        <v>895</v>
      </c>
      <c r="D109" s="76">
        <v>1027</v>
      </c>
      <c r="E109" s="76">
        <v>1069</v>
      </c>
      <c r="F109" s="76">
        <v>1004</v>
      </c>
      <c r="G109" s="76">
        <v>1052</v>
      </c>
      <c r="H109" s="76">
        <v>808</v>
      </c>
      <c r="I109" s="66">
        <v>5855</v>
      </c>
      <c r="J109" s="66"/>
      <c r="K109" s="410" t="s">
        <v>632</v>
      </c>
      <c r="R109" s="410" t="s">
        <v>632</v>
      </c>
      <c r="S109" s="162">
        <f t="shared" si="28"/>
        <v>100</v>
      </c>
      <c r="T109" s="162">
        <f t="shared" si="28"/>
        <v>100.6925441762741</v>
      </c>
      <c r="U109" s="162">
        <f t="shared" si="28"/>
        <v>116.83722811640648</v>
      </c>
      <c r="V109" s="162">
        <f t="shared" si="28"/>
        <v>121.69600521742997</v>
      </c>
      <c r="W109" s="162">
        <f t="shared" si="28"/>
        <v>103.77967352066173</v>
      </c>
      <c r="X109" s="162">
        <f t="shared" si="28"/>
        <v>114.15534746784365</v>
      </c>
      <c r="Y109" s="157"/>
      <c r="Z109" s="157"/>
      <c r="AA109" s="157"/>
      <c r="AB109" s="157"/>
      <c r="AC109" s="157"/>
      <c r="AD109" s="157"/>
      <c r="AE109" s="157"/>
      <c r="AF109" s="157"/>
      <c r="AG109" s="159"/>
      <c r="AN109" s="30"/>
    </row>
    <row r="110" spans="1:51" ht="15" x14ac:dyDescent="0.25">
      <c r="A110"/>
      <c r="B110" t="s">
        <v>143</v>
      </c>
      <c r="C110" s="76">
        <v>120432</v>
      </c>
      <c r="D110" s="76">
        <v>124462</v>
      </c>
      <c r="E110" s="76">
        <v>120069</v>
      </c>
      <c r="F110" s="76">
        <v>117909</v>
      </c>
      <c r="G110" s="76">
        <v>113668</v>
      </c>
      <c r="H110" s="76">
        <v>122674</v>
      </c>
      <c r="I110" s="66">
        <v>719214</v>
      </c>
      <c r="J110" s="66"/>
      <c r="K110" s="38" t="s">
        <v>137</v>
      </c>
      <c r="R110" s="161" t="s">
        <v>137</v>
      </c>
      <c r="S110" s="162">
        <f t="shared" si="28"/>
        <v>100</v>
      </c>
      <c r="T110" s="162">
        <f t="shared" si="28"/>
        <v>96.793281683759503</v>
      </c>
      <c r="U110" s="162">
        <f t="shared" si="28"/>
        <v>106.29762561327641</v>
      </c>
      <c r="V110" s="162">
        <f t="shared" si="28"/>
        <v>118.83590618723035</v>
      </c>
      <c r="W110" s="162">
        <f t="shared" si="28"/>
        <v>88.253471505131998</v>
      </c>
      <c r="X110" s="162">
        <f t="shared" si="28"/>
        <v>90.284754712485451</v>
      </c>
      <c r="Y110" s="157"/>
      <c r="Z110" s="157"/>
      <c r="AA110" s="157"/>
      <c r="AB110" s="157"/>
      <c r="AC110" s="157"/>
      <c r="AD110" s="157"/>
      <c r="AE110" s="157"/>
      <c r="AF110" s="157"/>
      <c r="AG110" s="159"/>
    </row>
    <row r="111" spans="1:51" ht="15" x14ac:dyDescent="0.25">
      <c r="A111"/>
      <c r="B111" t="s">
        <v>153</v>
      </c>
      <c r="C111" s="76">
        <v>67351</v>
      </c>
      <c r="D111" s="76">
        <v>68964</v>
      </c>
      <c r="E111" s="76">
        <v>61103</v>
      </c>
      <c r="F111" s="76">
        <v>59778</v>
      </c>
      <c r="G111" s="76">
        <v>56823</v>
      </c>
      <c r="H111" s="76">
        <v>60160</v>
      </c>
      <c r="I111" s="66">
        <v>374179</v>
      </c>
      <c r="J111" s="66"/>
      <c r="R111" s="155"/>
      <c r="S111" s="162"/>
      <c r="T111" s="156"/>
      <c r="U111" s="156"/>
      <c r="V111" s="156"/>
      <c r="W111" s="156"/>
      <c r="X111" s="156"/>
      <c r="Y111" s="157"/>
      <c r="Z111" s="157"/>
      <c r="AA111" s="157"/>
      <c r="AB111" s="157"/>
      <c r="AC111" s="157"/>
      <c r="AD111" s="157"/>
      <c r="AE111" s="157"/>
      <c r="AF111" s="157"/>
      <c r="AG111" s="159"/>
    </row>
    <row r="112" spans="1:51" ht="15" x14ac:dyDescent="0.25">
      <c r="A112"/>
      <c r="B112" t="s">
        <v>161</v>
      </c>
      <c r="C112" s="76">
        <v>49996</v>
      </c>
      <c r="D112" s="76">
        <v>49408</v>
      </c>
      <c r="E112" s="76">
        <v>46031</v>
      </c>
      <c r="F112" s="76">
        <v>45781</v>
      </c>
      <c r="G112" s="76">
        <v>44009</v>
      </c>
      <c r="H112" s="76">
        <v>44030</v>
      </c>
      <c r="I112" s="66">
        <v>279255</v>
      </c>
      <c r="J112" s="66"/>
      <c r="R112" s="155"/>
      <c r="S112" s="156"/>
      <c r="T112" s="156"/>
      <c r="U112" s="156"/>
      <c r="V112" s="156"/>
      <c r="W112" s="156"/>
      <c r="X112" s="156"/>
      <c r="Y112" s="157"/>
      <c r="Z112" s="157"/>
      <c r="AA112" s="157"/>
      <c r="AB112" s="157"/>
      <c r="AC112" s="157"/>
      <c r="AD112" s="157"/>
      <c r="AE112" s="157"/>
      <c r="AF112" s="157"/>
      <c r="AG112" s="159"/>
    </row>
    <row r="113" spans="1:33" ht="15" x14ac:dyDescent="0.25">
      <c r="A113" t="s">
        <v>171</v>
      </c>
      <c r="B113"/>
      <c r="C113" s="66">
        <v>1398347</v>
      </c>
      <c r="D113" s="66">
        <v>1478815</v>
      </c>
      <c r="E113" s="66">
        <v>1411127</v>
      </c>
      <c r="F113" s="66">
        <v>1434786</v>
      </c>
      <c r="G113" s="66">
        <v>1496809</v>
      </c>
      <c r="H113" s="66">
        <v>1586406</v>
      </c>
      <c r="I113" s="66">
        <v>8806290</v>
      </c>
      <c r="J113" s="66"/>
      <c r="R113" s="155"/>
      <c r="S113" s="156"/>
      <c r="T113" s="156"/>
      <c r="U113" s="156"/>
      <c r="V113" s="156"/>
      <c r="W113" s="156"/>
      <c r="X113" s="156"/>
      <c r="Y113" s="157"/>
      <c r="Z113" s="157"/>
      <c r="AA113" s="157"/>
      <c r="AB113" s="157"/>
      <c r="AC113" s="157"/>
      <c r="AD113" s="157"/>
      <c r="AE113" s="157"/>
      <c r="AF113" s="157"/>
      <c r="AG113" s="159"/>
    </row>
    <row r="114" spans="1:33" ht="15" x14ac:dyDescent="0.25">
      <c r="A114" t="s">
        <v>172</v>
      </c>
      <c r="B114"/>
      <c r="C114" s="66">
        <v>221952609611.68158</v>
      </c>
      <c r="D114" s="66">
        <v>227259272388.63806</v>
      </c>
      <c r="E114" s="66">
        <v>238326402138.60782</v>
      </c>
      <c r="F114" s="66">
        <v>271050160143.84814</v>
      </c>
      <c r="G114" s="66">
        <v>210100459782.76151</v>
      </c>
      <c r="H114" s="66">
        <v>227872890568.04102</v>
      </c>
      <c r="I114" s="66">
        <v>1396561794633.5781</v>
      </c>
      <c r="J114" s="66"/>
      <c r="R114" s="155"/>
      <c r="S114" s="156"/>
      <c r="T114" s="156"/>
      <c r="U114" s="156"/>
      <c r="V114" s="156"/>
      <c r="W114" s="156"/>
      <c r="X114" s="156"/>
      <c r="Y114" s="157"/>
      <c r="Z114" s="157"/>
      <c r="AA114" s="157"/>
      <c r="AB114" s="157"/>
      <c r="AC114" s="157"/>
      <c r="AD114" s="157"/>
      <c r="AE114" s="157"/>
      <c r="AF114" s="157"/>
      <c r="AG114" s="159"/>
    </row>
    <row r="115" spans="1:33" ht="15" x14ac:dyDescent="0.25">
      <c r="A115" t="s">
        <v>373</v>
      </c>
      <c r="B115"/>
      <c r="C115" s="66">
        <v>1394088</v>
      </c>
      <c r="D115" s="66">
        <v>1474709</v>
      </c>
      <c r="E115" s="66">
        <v>1408246</v>
      </c>
      <c r="F115" s="66">
        <v>1432623</v>
      </c>
      <c r="G115" s="66">
        <v>1495289</v>
      </c>
      <c r="H115" s="66">
        <v>1585288</v>
      </c>
      <c r="I115" s="66">
        <v>8790243</v>
      </c>
      <c r="J115" s="66"/>
      <c r="R115" s="155"/>
      <c r="S115" s="156"/>
      <c r="T115" s="156"/>
      <c r="U115" s="156"/>
      <c r="V115" s="156"/>
      <c r="W115" s="156"/>
      <c r="X115" s="156"/>
      <c r="Y115" s="157"/>
      <c r="Z115" s="157"/>
      <c r="AA115" s="157"/>
      <c r="AB115" s="157"/>
      <c r="AC115" s="157"/>
      <c r="AD115" s="157"/>
      <c r="AE115" s="157"/>
      <c r="AF115" s="157"/>
      <c r="AG115" s="159"/>
    </row>
    <row r="116" spans="1:33" ht="13.5" thickBot="1" x14ac:dyDescent="0.25">
      <c r="R116" s="174"/>
      <c r="S116" s="175"/>
      <c r="T116" s="175"/>
      <c r="U116" s="175"/>
      <c r="V116" s="175"/>
      <c r="W116" s="175"/>
      <c r="X116" s="175"/>
      <c r="Y116" s="176"/>
      <c r="Z116" s="176"/>
      <c r="AA116" s="176"/>
      <c r="AB116" s="176"/>
      <c r="AC116" s="176"/>
      <c r="AD116" s="176"/>
      <c r="AE116" s="176"/>
      <c r="AF116" s="176"/>
      <c r="AG116" s="177"/>
    </row>
    <row r="118" spans="1:33" ht="14.4" x14ac:dyDescent="0.3">
      <c r="A118" t="s">
        <v>174</v>
      </c>
      <c r="B118" t="s">
        <v>165</v>
      </c>
      <c r="C118"/>
      <c r="D118"/>
      <c r="E118"/>
      <c r="F118">
        <v>37000000</v>
      </c>
      <c r="G118"/>
      <c r="H118"/>
      <c r="I118"/>
      <c r="J118"/>
      <c r="L118" s="410" t="s">
        <v>626</v>
      </c>
      <c r="M118" s="410" t="s">
        <v>627</v>
      </c>
      <c r="N118" s="410" t="s">
        <v>628</v>
      </c>
      <c r="O118" s="410" t="s">
        <v>629</v>
      </c>
      <c r="P118" s="410" t="s">
        <v>630</v>
      </c>
      <c r="Q118" s="410" t="s">
        <v>631</v>
      </c>
      <c r="R118" s="410" t="s">
        <v>632</v>
      </c>
    </row>
    <row r="119" spans="1:33" ht="14.4" x14ac:dyDescent="0.3">
      <c r="A119" t="s">
        <v>70</v>
      </c>
      <c r="B119" s="64">
        <v>1</v>
      </c>
      <c r="C119"/>
      <c r="D119"/>
      <c r="E119"/>
      <c r="F119"/>
      <c r="G119"/>
      <c r="H119"/>
      <c r="I119"/>
      <c r="J119"/>
      <c r="K119" s="29">
        <v>2008</v>
      </c>
      <c r="L119" s="148">
        <v>0.15330208813566604</v>
      </c>
      <c r="M119" s="148">
        <v>9.7599867833679535E-2</v>
      </c>
      <c r="N119" s="148">
        <v>6.5793477072241993E-2</v>
      </c>
      <c r="O119" s="148">
        <v>5.263118648641827E-2</v>
      </c>
      <c r="P119" s="148">
        <v>0.10049789299527681</v>
      </c>
      <c r="Q119" s="148">
        <v>8.0130049929919636E-2</v>
      </c>
      <c r="R119" s="148">
        <v>5.8156917260383606E-2</v>
      </c>
    </row>
    <row r="120" spans="1:33" ht="14.4" x14ac:dyDescent="0.3">
      <c r="A120" t="s">
        <v>72</v>
      </c>
      <c r="B120" s="64">
        <v>0</v>
      </c>
      <c r="C120"/>
      <c r="D120"/>
      <c r="E120"/>
      <c r="F120"/>
      <c r="G120"/>
      <c r="H120"/>
      <c r="I120"/>
      <c r="J120"/>
      <c r="K120" s="29">
        <v>2009</v>
      </c>
      <c r="L120" s="148">
        <v>0.16916134234321953</v>
      </c>
      <c r="M120" s="148">
        <v>0.10151226667977796</v>
      </c>
      <c r="N120" s="148">
        <v>6.9795197504922399E-2</v>
      </c>
      <c r="O120" s="148">
        <v>6.2826714214803195E-2</v>
      </c>
      <c r="P120" s="148">
        <v>0.10550188099105523</v>
      </c>
      <c r="Q120" s="148">
        <v>8.2397763426355214E-2</v>
      </c>
      <c r="R120" s="148">
        <v>5.9627279233654247E-2</v>
      </c>
    </row>
    <row r="121" spans="1:33" ht="14.4" x14ac:dyDescent="0.3">
      <c r="A121" t="s">
        <v>79</v>
      </c>
      <c r="B121" s="64">
        <v>0</v>
      </c>
      <c r="C121"/>
      <c r="D121"/>
      <c r="E121"/>
      <c r="F121"/>
      <c r="G121"/>
      <c r="H121"/>
      <c r="I121"/>
      <c r="J121"/>
      <c r="K121" s="29">
        <v>2010</v>
      </c>
      <c r="L121" s="148">
        <v>0.16955814421562102</v>
      </c>
      <c r="M121" s="148">
        <v>9.8349559029234077E-2</v>
      </c>
      <c r="N121" s="148">
        <v>7.3824766723496082E-2</v>
      </c>
      <c r="O121" s="148">
        <v>6.2489902904969669E-2</v>
      </c>
      <c r="P121" s="148">
        <v>0.10462854635417927</v>
      </c>
      <c r="Q121" s="148">
        <v>9.0633823070522521E-2</v>
      </c>
      <c r="R121" s="148">
        <v>6.5922604970413509E-2</v>
      </c>
    </row>
    <row r="122" spans="1:33" ht="14.4" x14ac:dyDescent="0.3">
      <c r="A122" t="s">
        <v>71</v>
      </c>
      <c r="B122" t="s">
        <v>69</v>
      </c>
      <c r="C122"/>
      <c r="D122"/>
      <c r="E122"/>
      <c r="F122"/>
      <c r="G122"/>
      <c r="H122"/>
      <c r="I122"/>
      <c r="J122"/>
      <c r="K122" s="29">
        <v>2011</v>
      </c>
      <c r="L122" s="148">
        <v>0.17238842513825708</v>
      </c>
      <c r="M122" s="148">
        <v>9.9187718638409764E-2</v>
      </c>
      <c r="N122" s="148">
        <v>7.3007170457246459E-2</v>
      </c>
      <c r="O122" s="148">
        <v>6.6063614340042945E-2</v>
      </c>
      <c r="P122" s="148">
        <v>0.11439498431725939</v>
      </c>
      <c r="Q122" s="148">
        <v>9.3180604787646601E-2</v>
      </c>
      <c r="R122" s="148">
        <v>6.8530992237916394E-2</v>
      </c>
    </row>
    <row r="123" spans="1:33" ht="14.4" x14ac:dyDescent="0.3">
      <c r="A123" t="s">
        <v>73</v>
      </c>
      <c r="B123" t="s">
        <v>74</v>
      </c>
      <c r="C123"/>
      <c r="D123"/>
      <c r="E123"/>
      <c r="F123"/>
      <c r="G123"/>
      <c r="H123"/>
      <c r="I123"/>
      <c r="J123"/>
      <c r="K123" s="29">
        <v>2012</v>
      </c>
      <c r="L123" s="148">
        <v>0.1411885359477352</v>
      </c>
      <c r="M123" s="148">
        <v>9.1393571310437072E-2</v>
      </c>
      <c r="N123" s="148">
        <v>8.4294408786740493E-2</v>
      </c>
      <c r="O123" s="148">
        <v>7.2868260490093442E-2</v>
      </c>
      <c r="P123" s="148">
        <v>9.6183892312171643E-2</v>
      </c>
      <c r="Q123" s="148">
        <v>9.2654811774497831E-2</v>
      </c>
      <c r="R123" s="148">
        <v>5.9675442778034986E-2</v>
      </c>
    </row>
    <row r="124" spans="1:33" ht="14.4" x14ac:dyDescent="0.3">
      <c r="A124"/>
      <c r="B124"/>
      <c r="C124"/>
      <c r="D124"/>
      <c r="E124"/>
      <c r="F124"/>
      <c r="G124"/>
      <c r="H124"/>
      <c r="I124"/>
      <c r="J124"/>
      <c r="K124" s="29">
        <v>2013</v>
      </c>
      <c r="L124" s="148">
        <v>0.16650530204535086</v>
      </c>
      <c r="M124" s="148">
        <v>9.3705924252832917E-2</v>
      </c>
      <c r="N124" s="148">
        <v>7.4182557072073385E-2</v>
      </c>
      <c r="O124" s="148">
        <v>7.8489588608674901E-2</v>
      </c>
      <c r="P124" s="148">
        <v>0.10052339321872709</v>
      </c>
      <c r="Q124" s="148">
        <v>8.7696355589570979E-2</v>
      </c>
      <c r="R124" s="148">
        <v>6.6688682459993362E-2</v>
      </c>
    </row>
    <row r="125" spans="1:33" ht="14.4" x14ac:dyDescent="0.3">
      <c r="A125"/>
      <c r="B125"/>
      <c r="C125" t="s">
        <v>88</v>
      </c>
      <c r="D125"/>
      <c r="E125"/>
      <c r="F125"/>
      <c r="G125"/>
      <c r="H125"/>
      <c r="I125"/>
      <c r="J125"/>
    </row>
    <row r="126" spans="1:33" ht="14.4" x14ac:dyDescent="0.3">
      <c r="A126" t="s">
        <v>101</v>
      </c>
      <c r="B126" t="s">
        <v>182</v>
      </c>
      <c r="C126" t="s">
        <v>181</v>
      </c>
      <c r="D126" t="s">
        <v>370</v>
      </c>
      <c r="E126" t="s">
        <v>371</v>
      </c>
      <c r="F126" t="s">
        <v>372</v>
      </c>
      <c r="G126" t="s">
        <v>89</v>
      </c>
      <c r="H126" t="s">
        <v>228</v>
      </c>
      <c r="I126" t="s">
        <v>136</v>
      </c>
      <c r="J126"/>
    </row>
    <row r="127" spans="1:33" ht="14.4" x14ac:dyDescent="0.3">
      <c r="A127" t="s">
        <v>167</v>
      </c>
      <c r="B127" t="s">
        <v>184</v>
      </c>
      <c r="C127" s="66">
        <v>143618</v>
      </c>
      <c r="D127" s="66">
        <v>138950</v>
      </c>
      <c r="E127" s="66">
        <v>116483</v>
      </c>
      <c r="F127" s="66">
        <v>97481</v>
      </c>
      <c r="G127" s="66">
        <v>75361</v>
      </c>
      <c r="H127" s="66">
        <v>65625</v>
      </c>
      <c r="I127" s="66">
        <v>637518</v>
      </c>
      <c r="J127" s="66"/>
    </row>
    <row r="128" spans="1:33" ht="14.4" x14ac:dyDescent="0.3">
      <c r="A128"/>
      <c r="B128" t="s">
        <v>185</v>
      </c>
      <c r="C128" s="66">
        <v>24507</v>
      </c>
      <c r="D128" s="66">
        <v>22338</v>
      </c>
      <c r="E128" s="66">
        <v>18912</v>
      </c>
      <c r="F128" s="66">
        <v>14651</v>
      </c>
      <c r="G128" s="66">
        <v>12770</v>
      </c>
      <c r="H128" s="66">
        <v>10270</v>
      </c>
      <c r="I128" s="66">
        <v>103448</v>
      </c>
      <c r="J128" s="66"/>
    </row>
    <row r="129" spans="1:10" ht="14.4" x14ac:dyDescent="0.3">
      <c r="A129"/>
      <c r="B129" t="s">
        <v>186</v>
      </c>
      <c r="C129" s="66">
        <v>2352</v>
      </c>
      <c r="D129" s="66">
        <v>2297</v>
      </c>
      <c r="E129" s="66">
        <v>3198</v>
      </c>
      <c r="F129" s="66">
        <v>3577</v>
      </c>
      <c r="G129" s="66">
        <v>4009</v>
      </c>
      <c r="H129" s="66">
        <v>3492</v>
      </c>
      <c r="I129" s="66">
        <v>18925</v>
      </c>
      <c r="J129" s="66"/>
    </row>
    <row r="130" spans="1:10" ht="14.4" x14ac:dyDescent="0.3">
      <c r="A130"/>
      <c r="B130" t="s">
        <v>187</v>
      </c>
      <c r="C130" s="66">
        <v>387</v>
      </c>
      <c r="D130" s="66">
        <v>386</v>
      </c>
      <c r="E130" s="66">
        <v>479</v>
      </c>
      <c r="F130" s="66">
        <v>494</v>
      </c>
      <c r="G130" s="66">
        <v>546</v>
      </c>
      <c r="H130" s="66">
        <v>434</v>
      </c>
      <c r="I130" s="66">
        <v>2726</v>
      </c>
      <c r="J130" s="66"/>
    </row>
    <row r="131" spans="1:10" ht="14.4" x14ac:dyDescent="0.3">
      <c r="A131"/>
      <c r="B131" t="s">
        <v>143</v>
      </c>
      <c r="C131" s="66">
        <v>22013</v>
      </c>
      <c r="D131" s="66">
        <v>20975</v>
      </c>
      <c r="E131" s="66">
        <v>20418</v>
      </c>
      <c r="F131" s="66">
        <v>19107</v>
      </c>
      <c r="G131" s="66">
        <v>16304</v>
      </c>
      <c r="H131" s="66">
        <v>17300</v>
      </c>
      <c r="I131" s="66">
        <v>116117</v>
      </c>
      <c r="J131" s="66"/>
    </row>
    <row r="132" spans="1:10" ht="14.4" x14ac:dyDescent="0.3">
      <c r="A132"/>
      <c r="B132" t="s">
        <v>153</v>
      </c>
      <c r="C132" s="66">
        <v>15376</v>
      </c>
      <c r="D132" s="66">
        <v>15368</v>
      </c>
      <c r="E132" s="66">
        <v>15203</v>
      </c>
      <c r="F132" s="66">
        <v>14880</v>
      </c>
      <c r="G132" s="66">
        <v>13309</v>
      </c>
      <c r="H132" s="66">
        <v>14182</v>
      </c>
      <c r="I132" s="66">
        <v>88318</v>
      </c>
      <c r="J132" s="66"/>
    </row>
    <row r="133" spans="1:10" ht="14.4" x14ac:dyDescent="0.3">
      <c r="A133"/>
      <c r="B133" t="s">
        <v>161</v>
      </c>
      <c r="C133" s="66">
        <v>16476</v>
      </c>
      <c r="D133" s="66">
        <v>16222</v>
      </c>
      <c r="E133" s="66">
        <v>15459</v>
      </c>
      <c r="F133" s="66">
        <v>15184</v>
      </c>
      <c r="G133" s="66">
        <v>14880</v>
      </c>
      <c r="H133" s="66">
        <v>15132</v>
      </c>
      <c r="I133" s="66">
        <v>93353</v>
      </c>
      <c r="J133" s="66"/>
    </row>
    <row r="134" spans="1:10" ht="14.4" x14ac:dyDescent="0.3">
      <c r="A134" t="s">
        <v>111</v>
      </c>
      <c r="B134" t="s">
        <v>184</v>
      </c>
      <c r="C134" s="66">
        <v>5122093435.5453997</v>
      </c>
      <c r="D134" s="66">
        <v>4837608213.6046</v>
      </c>
      <c r="E134" s="66">
        <v>4227379068.3727994</v>
      </c>
      <c r="F134" s="66">
        <v>3616616238.7118006</v>
      </c>
      <c r="G134" s="66">
        <v>3348697034.6237974</v>
      </c>
      <c r="H134" s="66">
        <v>2747477112.2585983</v>
      </c>
      <c r="I134" s="66">
        <v>23899871103.117001</v>
      </c>
      <c r="J134" s="66"/>
    </row>
    <row r="135" spans="1:10" ht="14.4" x14ac:dyDescent="0.3">
      <c r="A135"/>
      <c r="B135" t="s">
        <v>185</v>
      </c>
      <c r="C135" s="66">
        <v>3840847265.543098</v>
      </c>
      <c r="D135" s="66">
        <v>3802191401.9299011</v>
      </c>
      <c r="E135" s="66">
        <v>4243494356.4483008</v>
      </c>
      <c r="F135" s="66">
        <v>3987116390.5362005</v>
      </c>
      <c r="G135" s="66">
        <v>4799872634.9696989</v>
      </c>
      <c r="H135" s="66">
        <v>3825328035.4249005</v>
      </c>
      <c r="I135" s="66">
        <v>24498850084.8521</v>
      </c>
      <c r="J135" s="66"/>
    </row>
    <row r="136" spans="1:10" ht="14.4" x14ac:dyDescent="0.3">
      <c r="A136"/>
      <c r="B136" t="s">
        <v>186</v>
      </c>
      <c r="C136" s="66">
        <v>1843351271.5092008</v>
      </c>
      <c r="D136" s="66">
        <v>1963256567.295001</v>
      </c>
      <c r="E136" s="66">
        <v>2955937188.2547021</v>
      </c>
      <c r="F136" s="66">
        <v>3251694699.4954033</v>
      </c>
      <c r="G136" s="66">
        <v>5210622711.9830046</v>
      </c>
      <c r="H136" s="66">
        <v>3414979045.0742993</v>
      </c>
      <c r="I136" s="66">
        <v>18639841483.61161</v>
      </c>
      <c r="J136" s="66"/>
    </row>
    <row r="137" spans="1:10" ht="14.4" x14ac:dyDescent="0.3">
      <c r="A137"/>
      <c r="B137" t="s">
        <v>187</v>
      </c>
      <c r="C137" s="66">
        <v>676374613.9533999</v>
      </c>
      <c r="D137" s="66">
        <v>905758238.01170015</v>
      </c>
      <c r="E137" s="66">
        <v>1069362680.6921997</v>
      </c>
      <c r="F137" s="66">
        <v>1211751081.3112001</v>
      </c>
      <c r="G137" s="66">
        <v>1712247754.7821999</v>
      </c>
      <c r="H137" s="66">
        <v>1337736976.0372</v>
      </c>
      <c r="I137" s="66">
        <v>6913231344.7879</v>
      </c>
      <c r="J137" s="66"/>
    </row>
    <row r="138" spans="1:10" ht="14.4" x14ac:dyDescent="0.3">
      <c r="A138"/>
      <c r="B138" t="s">
        <v>143</v>
      </c>
      <c r="C138" s="66">
        <v>12083703671.300905</v>
      </c>
      <c r="D138" s="66">
        <v>12492444638.571508</v>
      </c>
      <c r="E138" s="66">
        <v>13561191711.166887</v>
      </c>
      <c r="F138" s="66">
        <v>14831739920.894722</v>
      </c>
      <c r="G138" s="66">
        <v>11953951637.893908</v>
      </c>
      <c r="H138" s="66">
        <v>13241867364.197603</v>
      </c>
      <c r="I138" s="66">
        <v>78164898944.025528</v>
      </c>
      <c r="J138" s="66"/>
    </row>
    <row r="139" spans="1:10" ht="14.4" x14ac:dyDescent="0.3">
      <c r="A139"/>
      <c r="B139" t="s">
        <v>153</v>
      </c>
      <c r="C139" s="66">
        <v>16091622716.030195</v>
      </c>
      <c r="D139" s="66">
        <v>15273727877.310295</v>
      </c>
      <c r="E139" s="66">
        <v>16738398793.036278</v>
      </c>
      <c r="F139" s="66">
        <v>15514750973.0543</v>
      </c>
      <c r="G139" s="66">
        <v>14554837395.76841</v>
      </c>
      <c r="H139" s="66">
        <v>16238226949.013891</v>
      </c>
      <c r="I139" s="66">
        <v>94411564704.213364</v>
      </c>
      <c r="J139" s="66"/>
    </row>
    <row r="140" spans="1:10" ht="14.4" x14ac:dyDescent="0.3">
      <c r="A140"/>
      <c r="B140" t="s">
        <v>161</v>
      </c>
      <c r="C140" s="66">
        <v>79987886229.303955</v>
      </c>
      <c r="D140" s="66">
        <v>87961583258.442032</v>
      </c>
      <c r="E140" s="66">
        <v>89705537549.213089</v>
      </c>
      <c r="F140" s="66">
        <v>93535483191.678299</v>
      </c>
      <c r="G140" s="66">
        <v>74776182107.589279</v>
      </c>
      <c r="H140" s="66">
        <v>86733010516.509186</v>
      </c>
      <c r="I140" s="66">
        <v>512699682852.73584</v>
      </c>
      <c r="J140" s="66"/>
    </row>
    <row r="141" spans="1:10" ht="14.4" x14ac:dyDescent="0.3">
      <c r="A141" t="s">
        <v>175</v>
      </c>
      <c r="B141" t="s">
        <v>184</v>
      </c>
      <c r="C141" s="66">
        <v>33411765604.996601</v>
      </c>
      <c r="D141" s="66">
        <v>28597598875.68961</v>
      </c>
      <c r="E141" s="66">
        <v>24931737062.402576</v>
      </c>
      <c r="F141" s="66">
        <v>20979460980.696594</v>
      </c>
      <c r="G141" s="66">
        <v>23717910325.689682</v>
      </c>
      <c r="H141" s="66">
        <v>16500838582.967592</v>
      </c>
      <c r="I141" s="66">
        <v>148139311432.44266</v>
      </c>
      <c r="J141" s="66"/>
    </row>
    <row r="142" spans="1:10" ht="14.4" x14ac:dyDescent="0.3">
      <c r="A142"/>
      <c r="B142" t="s">
        <v>185</v>
      </c>
      <c r="C142" s="66">
        <v>39352996584.875572</v>
      </c>
      <c r="D142" s="66">
        <v>37455487167.122116</v>
      </c>
      <c r="E142" s="66">
        <v>43147060325.780785</v>
      </c>
      <c r="F142" s="66">
        <v>40197682185.546478</v>
      </c>
      <c r="G142" s="66">
        <v>52518711832.213493</v>
      </c>
      <c r="H142" s="66">
        <v>40822691477.900375</v>
      </c>
      <c r="I142" s="66">
        <v>253494629573.43884</v>
      </c>
      <c r="J142" s="66"/>
    </row>
    <row r="143" spans="1:10" ht="14.4" x14ac:dyDescent="0.3">
      <c r="A143"/>
      <c r="B143" t="s">
        <v>186</v>
      </c>
      <c r="C143" s="66">
        <v>28017234436.252396</v>
      </c>
      <c r="D143" s="66">
        <v>28128820283.896175</v>
      </c>
      <c r="E143" s="66">
        <v>40039912341.692795</v>
      </c>
      <c r="F143" s="66">
        <v>44539388105.715179</v>
      </c>
      <c r="G143" s="66">
        <v>61814570942.250153</v>
      </c>
      <c r="H143" s="66">
        <v>46034798204.063194</v>
      </c>
      <c r="I143" s="66">
        <v>248574724313.8699</v>
      </c>
      <c r="J143" s="66"/>
    </row>
    <row r="144" spans="1:10" ht="14.4" x14ac:dyDescent="0.3">
      <c r="A144"/>
      <c r="B144" t="s">
        <v>187</v>
      </c>
      <c r="C144" s="66">
        <v>12851213493.504305</v>
      </c>
      <c r="D144" s="66">
        <v>14416769193.355108</v>
      </c>
      <c r="E144" s="66">
        <v>17112567486.597197</v>
      </c>
      <c r="F144" s="66">
        <v>18342185685.967304</v>
      </c>
      <c r="G144" s="66">
        <v>23497854117.362698</v>
      </c>
      <c r="H144" s="66">
        <v>17043495828.558201</v>
      </c>
      <c r="I144" s="66">
        <v>103264085805.34482</v>
      </c>
      <c r="J144" s="66"/>
    </row>
    <row r="145" spans="1:10" ht="14.4" x14ac:dyDescent="0.3">
      <c r="A145"/>
      <c r="B145" t="s">
        <v>143</v>
      </c>
      <c r="C145" s="66">
        <v>120238378250.06754</v>
      </c>
      <c r="D145" s="66">
        <v>118409686360.29016</v>
      </c>
      <c r="E145" s="66">
        <v>129612731742.06917</v>
      </c>
      <c r="F145" s="66">
        <v>129653760690.77338</v>
      </c>
      <c r="G145" s="66">
        <v>124282261307.29364</v>
      </c>
      <c r="H145" s="66">
        <v>131729211879.91393</v>
      </c>
      <c r="I145" s="66">
        <v>753926030230.40784</v>
      </c>
      <c r="J145" s="66"/>
    </row>
    <row r="146" spans="1:10" ht="14.4" x14ac:dyDescent="0.3">
      <c r="A146"/>
      <c r="B146" t="s">
        <v>153</v>
      </c>
      <c r="C146" s="66">
        <v>200818828018.99725</v>
      </c>
      <c r="D146" s="66">
        <v>185365806572.66895</v>
      </c>
      <c r="E146" s="66">
        <v>184681592654.56635</v>
      </c>
      <c r="F146" s="66">
        <v>166501934693.50787</v>
      </c>
      <c r="G146" s="66">
        <v>157086686778.79135</v>
      </c>
      <c r="H146" s="66">
        <v>185164216230.49719</v>
      </c>
      <c r="I146" s="66">
        <v>1079619064949.0291</v>
      </c>
      <c r="J146" s="66"/>
    </row>
    <row r="147" spans="1:10" ht="14.4" x14ac:dyDescent="0.3">
      <c r="A147"/>
      <c r="B147" t="s">
        <v>161</v>
      </c>
      <c r="C147" s="66">
        <v>1375380436194.3298</v>
      </c>
      <c r="D147" s="66">
        <v>1475190288554.9675</v>
      </c>
      <c r="E147" s="66">
        <v>1360770521575.6191</v>
      </c>
      <c r="F147" s="66">
        <v>1364863985435.3018</v>
      </c>
      <c r="G147" s="66">
        <v>1253047796992.8442</v>
      </c>
      <c r="H147" s="66">
        <v>1300565662974.98</v>
      </c>
      <c r="I147" s="66">
        <v>8129818691728.043</v>
      </c>
      <c r="J147" s="66"/>
    </row>
    <row r="148" spans="1:10" ht="14.4" x14ac:dyDescent="0.3">
      <c r="A148" t="s">
        <v>171</v>
      </c>
      <c r="B148"/>
      <c r="C148" s="66">
        <v>224729</v>
      </c>
      <c r="D148" s="66">
        <v>216536</v>
      </c>
      <c r="E148" s="66">
        <v>190152</v>
      </c>
      <c r="F148" s="66">
        <v>165374</v>
      </c>
      <c r="G148" s="66">
        <v>137179</v>
      </c>
      <c r="H148" s="66">
        <v>126435</v>
      </c>
      <c r="I148" s="66">
        <v>1060405</v>
      </c>
      <c r="J148" s="66"/>
    </row>
    <row r="149" spans="1:10" ht="14.4" x14ac:dyDescent="0.3">
      <c r="A149" t="s">
        <v>172</v>
      </c>
      <c r="B149"/>
      <c r="C149" s="66">
        <v>119645879203.18616</v>
      </c>
      <c r="D149" s="66">
        <v>127236570195.16504</v>
      </c>
      <c r="E149" s="66">
        <v>132501301347.18427</v>
      </c>
      <c r="F149" s="66">
        <v>135949152495.68192</v>
      </c>
      <c r="G149" s="66">
        <v>116356411277.61029</v>
      </c>
      <c r="H149" s="66">
        <v>127538625998.51569</v>
      </c>
      <c r="I149" s="66">
        <v>759227940517.34326</v>
      </c>
      <c r="J149" s="66"/>
    </row>
    <row r="150" spans="1:10" ht="14.4" x14ac:dyDescent="0.3">
      <c r="A150" t="s">
        <v>176</v>
      </c>
      <c r="B150"/>
      <c r="C150" s="66">
        <v>1810070852583.0234</v>
      </c>
      <c r="D150" s="66">
        <v>1887564457007.9897</v>
      </c>
      <c r="E150" s="66">
        <v>1800296123188.728</v>
      </c>
      <c r="F150" s="66">
        <v>1785078397777.5085</v>
      </c>
      <c r="G150" s="66">
        <v>1695965792296.4453</v>
      </c>
      <c r="H150" s="66">
        <v>1737860915178.8804</v>
      </c>
      <c r="I150" s="66">
        <v>10716836538032.576</v>
      </c>
      <c r="J150" s="66"/>
    </row>
    <row r="153" spans="1:10" ht="14.4" x14ac:dyDescent="0.3">
      <c r="A153" t="s">
        <v>164</v>
      </c>
      <c r="B153" t="s">
        <v>165</v>
      </c>
      <c r="C153"/>
      <c r="D153"/>
      <c r="E153"/>
      <c r="F153"/>
      <c r="G153"/>
      <c r="H153"/>
      <c r="I153"/>
      <c r="J153"/>
    </row>
    <row r="154" spans="1:10" ht="14.4" x14ac:dyDescent="0.3">
      <c r="A154" t="s">
        <v>70</v>
      </c>
      <c r="B154" s="64">
        <v>1</v>
      </c>
      <c r="C154"/>
      <c r="D154"/>
      <c r="E154"/>
      <c r="F154"/>
      <c r="G154"/>
      <c r="H154"/>
      <c r="I154"/>
      <c r="J154"/>
    </row>
    <row r="155" spans="1:10" ht="14.4" x14ac:dyDescent="0.3">
      <c r="A155" t="s">
        <v>72</v>
      </c>
      <c r="B155" s="64">
        <v>0</v>
      </c>
      <c r="C155"/>
      <c r="D155"/>
      <c r="E155"/>
      <c r="F155"/>
      <c r="G155"/>
      <c r="H155"/>
      <c r="I155"/>
      <c r="J155"/>
    </row>
    <row r="156" spans="1:10" ht="14.4" x14ac:dyDescent="0.3">
      <c r="A156" t="s">
        <v>79</v>
      </c>
      <c r="B156" s="64">
        <v>0</v>
      </c>
      <c r="C156"/>
      <c r="D156"/>
      <c r="E156"/>
      <c r="F156"/>
      <c r="G156"/>
      <c r="H156"/>
      <c r="I156"/>
      <c r="J156"/>
    </row>
    <row r="157" spans="1:10" ht="14.4" x14ac:dyDescent="0.3">
      <c r="A157" t="s">
        <v>71</v>
      </c>
      <c r="B157" t="s">
        <v>69</v>
      </c>
      <c r="C157"/>
      <c r="D157"/>
      <c r="E157"/>
      <c r="F157"/>
      <c r="G157"/>
      <c r="H157"/>
      <c r="I157"/>
      <c r="J157"/>
    </row>
    <row r="158" spans="1:10" ht="14.4" x14ac:dyDescent="0.3">
      <c r="A158" t="s">
        <v>73</v>
      </c>
      <c r="B158" t="s">
        <v>74</v>
      </c>
      <c r="C158"/>
      <c r="D158"/>
      <c r="E158"/>
      <c r="F158"/>
      <c r="G158"/>
      <c r="H158"/>
      <c r="I158"/>
      <c r="J158"/>
    </row>
    <row r="159" spans="1:10" ht="14.4" x14ac:dyDescent="0.3">
      <c r="A159"/>
      <c r="B159"/>
      <c r="C159"/>
      <c r="D159"/>
      <c r="E159"/>
      <c r="F159"/>
      <c r="G159"/>
      <c r="H159"/>
      <c r="I159"/>
      <c r="J159"/>
    </row>
    <row r="160" spans="1:10" ht="14.4" x14ac:dyDescent="0.3">
      <c r="A160"/>
      <c r="B160"/>
      <c r="C160" t="s">
        <v>88</v>
      </c>
      <c r="D160"/>
      <c r="E160"/>
      <c r="F160"/>
      <c r="G160"/>
      <c r="H160"/>
      <c r="I160"/>
      <c r="J160"/>
    </row>
    <row r="161" spans="1:10" ht="14.4" x14ac:dyDescent="0.3">
      <c r="A161" t="s">
        <v>101</v>
      </c>
      <c r="B161" t="s">
        <v>182</v>
      </c>
      <c r="C161" t="s">
        <v>181</v>
      </c>
      <c r="D161" t="s">
        <v>370</v>
      </c>
      <c r="E161" t="s">
        <v>371</v>
      </c>
      <c r="F161" t="s">
        <v>372</v>
      </c>
      <c r="G161" t="s">
        <v>89</v>
      </c>
      <c r="H161" t="s">
        <v>228</v>
      </c>
      <c r="I161" t="s">
        <v>136</v>
      </c>
      <c r="J161"/>
    </row>
    <row r="162" spans="1:10" ht="14.4" x14ac:dyDescent="0.3">
      <c r="A162" t="s">
        <v>167</v>
      </c>
      <c r="B162" t="s">
        <v>184</v>
      </c>
      <c r="C162" s="66">
        <v>757035</v>
      </c>
      <c r="D162" s="66">
        <v>828818</v>
      </c>
      <c r="E162" s="66">
        <v>850188</v>
      </c>
      <c r="F162" s="66">
        <v>898245</v>
      </c>
      <c r="G162" s="66">
        <v>966501</v>
      </c>
      <c r="H162" s="66">
        <v>1039088</v>
      </c>
      <c r="I162" s="66">
        <v>5339875</v>
      </c>
      <c r="J162" s="66"/>
    </row>
    <row r="163" spans="1:10" ht="14.4" x14ac:dyDescent="0.3">
      <c r="A163"/>
      <c r="B163" t="s">
        <v>185</v>
      </c>
      <c r="C163" s="66">
        <v>166597</v>
      </c>
      <c r="D163" s="66">
        <v>172273</v>
      </c>
      <c r="E163" s="66">
        <v>166289</v>
      </c>
      <c r="F163" s="66">
        <v>153386</v>
      </c>
      <c r="G163" s="66">
        <v>155982</v>
      </c>
      <c r="H163" s="66">
        <v>161447</v>
      </c>
      <c r="I163" s="66">
        <v>975974</v>
      </c>
      <c r="J163" s="66"/>
    </row>
    <row r="164" spans="1:10" ht="14.4" x14ac:dyDescent="0.3">
      <c r="A164"/>
      <c r="B164" t="s">
        <v>186</v>
      </c>
      <c r="C164" s="66">
        <v>9968</v>
      </c>
      <c r="D164" s="66">
        <v>10090</v>
      </c>
      <c r="E164" s="66">
        <v>9899</v>
      </c>
      <c r="F164" s="66">
        <v>9524</v>
      </c>
      <c r="G164" s="66">
        <v>9801</v>
      </c>
      <c r="H164" s="66">
        <v>9061</v>
      </c>
      <c r="I164" s="66">
        <v>58343</v>
      </c>
      <c r="J164" s="66"/>
    </row>
    <row r="165" spans="1:10" ht="14.4" x14ac:dyDescent="0.3">
      <c r="A165"/>
      <c r="B165" t="s">
        <v>187</v>
      </c>
      <c r="C165" s="66">
        <v>813</v>
      </c>
      <c r="D165" s="66">
        <v>941</v>
      </c>
      <c r="E165" s="66">
        <v>984</v>
      </c>
      <c r="F165" s="66">
        <v>936</v>
      </c>
      <c r="G165" s="66">
        <v>962</v>
      </c>
      <c r="H165" s="66">
        <v>758</v>
      </c>
      <c r="I165" s="66">
        <v>5394</v>
      </c>
      <c r="J165" s="66"/>
    </row>
    <row r="166" spans="1:10" ht="14.4" x14ac:dyDescent="0.3">
      <c r="A166"/>
      <c r="B166" t="s">
        <v>143</v>
      </c>
      <c r="C166" s="66">
        <v>96231</v>
      </c>
      <c r="D166" s="66">
        <v>98388</v>
      </c>
      <c r="E166" s="66">
        <v>94898</v>
      </c>
      <c r="F166" s="66">
        <v>93628</v>
      </c>
      <c r="G166" s="66">
        <v>90423</v>
      </c>
      <c r="H166" s="66">
        <v>98813</v>
      </c>
      <c r="I166" s="66">
        <v>572381</v>
      </c>
      <c r="J166" s="66"/>
    </row>
    <row r="167" spans="1:10" ht="14.4" x14ac:dyDescent="0.3">
      <c r="A167"/>
      <c r="B167" t="s">
        <v>153</v>
      </c>
      <c r="C167" s="66">
        <v>40906</v>
      </c>
      <c r="D167" s="66">
        <v>41613</v>
      </c>
      <c r="E167" s="66">
        <v>39999</v>
      </c>
      <c r="F167" s="66">
        <v>39851</v>
      </c>
      <c r="G167" s="66">
        <v>38123</v>
      </c>
      <c r="H167" s="66">
        <v>41266</v>
      </c>
      <c r="I167" s="66">
        <v>241758</v>
      </c>
      <c r="J167" s="66"/>
    </row>
    <row r="168" spans="1:10" ht="14.4" x14ac:dyDescent="0.3">
      <c r="A168"/>
      <c r="B168" t="s">
        <v>161</v>
      </c>
      <c r="C168" s="66">
        <v>26623</v>
      </c>
      <c r="D168" s="66">
        <v>25814</v>
      </c>
      <c r="E168" s="66">
        <v>24170</v>
      </c>
      <c r="F168" s="66">
        <v>24097</v>
      </c>
      <c r="G168" s="66">
        <v>23612</v>
      </c>
      <c r="H168" s="66">
        <v>24085</v>
      </c>
      <c r="I168" s="66">
        <v>148401</v>
      </c>
      <c r="J168" s="66"/>
    </row>
    <row r="169" spans="1:10" ht="14.4" x14ac:dyDescent="0.3">
      <c r="A169" t="s">
        <v>111</v>
      </c>
      <c r="B169" t="s">
        <v>184</v>
      </c>
      <c r="C169" s="66">
        <v>29449147600.625603</v>
      </c>
      <c r="D169" s="66">
        <v>31351514707.323914</v>
      </c>
      <c r="E169" s="66">
        <v>31317782344.693611</v>
      </c>
      <c r="F169" s="66">
        <v>31431240264.431705</v>
      </c>
      <c r="G169" s="66">
        <v>33189860689.80587</v>
      </c>
      <c r="H169" s="66">
        <v>34500697836.149689</v>
      </c>
      <c r="I169" s="66">
        <v>191240243443.0304</v>
      </c>
      <c r="J169" s="66"/>
    </row>
    <row r="170" spans="1:10" ht="14.4" x14ac:dyDescent="0.3">
      <c r="A170"/>
      <c r="B170" t="s">
        <v>185</v>
      </c>
      <c r="C170" s="66">
        <v>19832050635.024982</v>
      </c>
      <c r="D170" s="66">
        <v>20820555681.360096</v>
      </c>
      <c r="E170" s="66">
        <v>20756932421.515503</v>
      </c>
      <c r="F170" s="66">
        <v>18320150047.306713</v>
      </c>
      <c r="G170" s="66">
        <v>19392605158.996307</v>
      </c>
      <c r="H170" s="66">
        <v>19365031062.192791</v>
      </c>
      <c r="I170" s="66">
        <v>118487325006.39639</v>
      </c>
      <c r="J170" s="66"/>
    </row>
    <row r="171" spans="1:10" ht="14.4" x14ac:dyDescent="0.3">
      <c r="A171"/>
      <c r="B171" t="s">
        <v>186</v>
      </c>
      <c r="C171" s="66">
        <v>4341180441.4210005</v>
      </c>
      <c r="D171" s="66">
        <v>4527165128.0402002</v>
      </c>
      <c r="E171" s="66">
        <v>4775776995.7707996</v>
      </c>
      <c r="F171" s="66">
        <v>4674821050.7292013</v>
      </c>
      <c r="G171" s="66">
        <v>6585529998.2990026</v>
      </c>
      <c r="H171" s="66">
        <v>4655732742.3706999</v>
      </c>
      <c r="I171" s="66">
        <v>29560206356.630905</v>
      </c>
      <c r="J171" s="66"/>
    </row>
    <row r="172" spans="1:10" ht="14.4" x14ac:dyDescent="0.3">
      <c r="A172"/>
      <c r="B172" t="s">
        <v>187</v>
      </c>
      <c r="C172" s="66">
        <v>856952575.78000021</v>
      </c>
      <c r="D172" s="66">
        <v>1227986745.1450994</v>
      </c>
      <c r="E172" s="66">
        <v>1278607654.4607005</v>
      </c>
      <c r="F172" s="66">
        <v>1321037502.5222995</v>
      </c>
      <c r="G172" s="66">
        <v>1823624368.9919002</v>
      </c>
      <c r="H172" s="66">
        <v>1422210195.7665</v>
      </c>
      <c r="I172" s="66">
        <v>7930419042.6665001</v>
      </c>
      <c r="J172" s="66"/>
    </row>
    <row r="173" spans="1:10" ht="14.4" x14ac:dyDescent="0.3">
      <c r="A173"/>
      <c r="B173" t="s">
        <v>143</v>
      </c>
      <c r="C173" s="66">
        <v>27223734231.000088</v>
      </c>
      <c r="D173" s="66">
        <v>30227079224.389614</v>
      </c>
      <c r="E173" s="66">
        <v>27294032287.153999</v>
      </c>
      <c r="F173" s="66">
        <v>26044362034.45599</v>
      </c>
      <c r="G173" s="66">
        <v>22730674994.011925</v>
      </c>
      <c r="H173" s="66">
        <v>28185045061.675564</v>
      </c>
      <c r="I173" s="66">
        <v>161704927832.68719</v>
      </c>
      <c r="J173" s="66"/>
    </row>
    <row r="174" spans="1:10" ht="14.4" x14ac:dyDescent="0.3">
      <c r="A174"/>
      <c r="B174" t="s">
        <v>153</v>
      </c>
      <c r="C174" s="66">
        <v>22336585570.86409</v>
      </c>
      <c r="D174" s="66">
        <v>21771784328.281422</v>
      </c>
      <c r="E174" s="66">
        <v>26062774352.692966</v>
      </c>
      <c r="F174" s="66">
        <v>20860815721.675488</v>
      </c>
      <c r="G174" s="66">
        <v>18662199334.924694</v>
      </c>
      <c r="H174" s="66">
        <v>21202454119.510994</v>
      </c>
      <c r="I174" s="66">
        <v>130896613427.94965</v>
      </c>
      <c r="J174" s="66"/>
    </row>
    <row r="175" spans="1:10" ht="14.4" x14ac:dyDescent="0.3">
      <c r="A175"/>
      <c r="B175" t="s">
        <v>161</v>
      </c>
      <c r="C175" s="66">
        <v>117912958556.96582</v>
      </c>
      <c r="D175" s="66">
        <v>117333186574.09772</v>
      </c>
      <c r="E175" s="66">
        <v>126840496082.32025</v>
      </c>
      <c r="F175" s="66">
        <v>168397733522.7265</v>
      </c>
      <c r="G175" s="66">
        <v>107715965237.73183</v>
      </c>
      <c r="H175" s="66">
        <v>118541719550.37477</v>
      </c>
      <c r="I175" s="66">
        <v>756742059524.21692</v>
      </c>
      <c r="J175" s="66"/>
    </row>
    <row r="176" spans="1:10" ht="14.4" x14ac:dyDescent="0.3">
      <c r="A176" t="s">
        <v>170</v>
      </c>
      <c r="B176" t="s">
        <v>184</v>
      </c>
      <c r="C176" s="66">
        <v>177103741650.36902</v>
      </c>
      <c r="D176" s="66">
        <v>193496179690.20618</v>
      </c>
      <c r="E176" s="66">
        <v>189802322701.44833</v>
      </c>
      <c r="F176" s="66">
        <v>196183262439.34961</v>
      </c>
      <c r="G176" s="66">
        <v>210201806923.57767</v>
      </c>
      <c r="H176" s="66">
        <v>202332824485.65915</v>
      </c>
      <c r="I176" s="66">
        <v>1169120137890.6099</v>
      </c>
      <c r="J176" s="66"/>
    </row>
    <row r="177" spans="1:10" ht="14.4" x14ac:dyDescent="0.3">
      <c r="A177"/>
      <c r="B177" t="s">
        <v>185</v>
      </c>
      <c r="C177" s="66">
        <v>110350372851.78798</v>
      </c>
      <c r="D177" s="66">
        <v>115671078724.6024</v>
      </c>
      <c r="E177" s="66">
        <v>112148549172.68156</v>
      </c>
      <c r="F177" s="66">
        <v>102125459323.24802</v>
      </c>
      <c r="G177" s="66">
        <v>109994950957.3593</v>
      </c>
      <c r="H177" s="66">
        <v>103684044712.22112</v>
      </c>
      <c r="I177" s="66">
        <v>653974455741.90027</v>
      </c>
      <c r="J177" s="66"/>
    </row>
    <row r="178" spans="1:10" ht="14.4" x14ac:dyDescent="0.3">
      <c r="A178"/>
      <c r="B178" t="s">
        <v>186</v>
      </c>
      <c r="C178" s="66">
        <v>39150909429.995872</v>
      </c>
      <c r="D178" s="66">
        <v>39077694877.190285</v>
      </c>
      <c r="E178" s="66">
        <v>38577199100.702621</v>
      </c>
      <c r="F178" s="66">
        <v>37774266632.059868</v>
      </c>
      <c r="G178" s="66">
        <v>55575043893.409096</v>
      </c>
      <c r="H178" s="66">
        <v>38527719404.959709</v>
      </c>
      <c r="I178" s="66">
        <v>248682833338.31744</v>
      </c>
      <c r="J178" s="66"/>
    </row>
    <row r="179" spans="1:10" ht="14.4" x14ac:dyDescent="0.3">
      <c r="A179"/>
      <c r="B179" t="s">
        <v>187</v>
      </c>
      <c r="C179" s="66">
        <v>11905994383.871395</v>
      </c>
      <c r="D179" s="66">
        <v>15984516733.132191</v>
      </c>
      <c r="E179" s="66">
        <v>17646933888.875305</v>
      </c>
      <c r="F179" s="66">
        <v>16350232895.3316</v>
      </c>
      <c r="G179" s="66">
        <v>20963140640.079094</v>
      </c>
      <c r="H179" s="66">
        <v>13180357506.607698</v>
      </c>
      <c r="I179" s="66">
        <v>96031176047.897278</v>
      </c>
      <c r="J179" s="66"/>
    </row>
    <row r="180" spans="1:10" ht="14.4" x14ac:dyDescent="0.3">
      <c r="A180"/>
      <c r="B180" t="s">
        <v>143</v>
      </c>
      <c r="C180" s="66">
        <v>268222605947.51236</v>
      </c>
      <c r="D180" s="66">
        <v>279229791918.46332</v>
      </c>
      <c r="E180" s="66">
        <v>279577279809.72321</v>
      </c>
      <c r="F180" s="66">
        <v>278660379087.31293</v>
      </c>
      <c r="G180" s="66">
        <v>225605887067.85855</v>
      </c>
      <c r="H180" s="66">
        <v>293141422910.02722</v>
      </c>
      <c r="I180" s="66">
        <v>1624437366740.8979</v>
      </c>
      <c r="J180" s="66"/>
    </row>
    <row r="181" spans="1:10" ht="14.4" x14ac:dyDescent="0.3">
      <c r="A181"/>
      <c r="B181" t="s">
        <v>153</v>
      </c>
      <c r="C181" s="66">
        <v>463082835303.76361</v>
      </c>
      <c r="D181" s="66">
        <v>366207550001.02356</v>
      </c>
      <c r="E181" s="66">
        <v>386813464739.77386</v>
      </c>
      <c r="F181" s="66">
        <v>282823189893.11072</v>
      </c>
      <c r="G181" s="66">
        <v>282896747865.65851</v>
      </c>
      <c r="H181" s="66">
        <v>291714026764.20508</v>
      </c>
      <c r="I181" s="66">
        <v>2073537814567.5354</v>
      </c>
      <c r="J181" s="66"/>
    </row>
    <row r="182" spans="1:10" ht="14.4" x14ac:dyDescent="0.3">
      <c r="A182"/>
      <c r="B182" t="s">
        <v>161</v>
      </c>
      <c r="C182" s="66">
        <v>3502889665011.9873</v>
      </c>
      <c r="D182" s="66">
        <v>3774127086563.6309</v>
      </c>
      <c r="E182" s="66">
        <v>3945432485231.6489</v>
      </c>
      <c r="F182" s="66">
        <v>4315068594854.7886</v>
      </c>
      <c r="G182" s="66">
        <v>3211807164093.2617</v>
      </c>
      <c r="H182" s="66">
        <v>3135989961196.2935</v>
      </c>
      <c r="I182" s="66">
        <v>21885314956951.613</v>
      </c>
      <c r="J182" s="66"/>
    </row>
    <row r="183" spans="1:10" ht="14.4" x14ac:dyDescent="0.3">
      <c r="A183" t="s">
        <v>171</v>
      </c>
      <c r="B183"/>
      <c r="C183" s="66">
        <v>1098173</v>
      </c>
      <c r="D183" s="66">
        <v>1177937</v>
      </c>
      <c r="E183" s="66">
        <v>1186427</v>
      </c>
      <c r="F183" s="66">
        <v>1219667</v>
      </c>
      <c r="G183" s="66">
        <v>1285404</v>
      </c>
      <c r="H183" s="66">
        <v>1374518</v>
      </c>
      <c r="I183" s="66">
        <v>7342126</v>
      </c>
      <c r="J183" s="66"/>
    </row>
    <row r="184" spans="1:10" ht="14.4" x14ac:dyDescent="0.3">
      <c r="A184" t="s">
        <v>172</v>
      </c>
      <c r="B184"/>
      <c r="C184" s="66">
        <v>221952609611.68158</v>
      </c>
      <c r="D184" s="66">
        <v>227259272388.63806</v>
      </c>
      <c r="E184" s="66">
        <v>238326402138.60782</v>
      </c>
      <c r="F184" s="66">
        <v>271050160143.8479</v>
      </c>
      <c r="G184" s="66">
        <v>210100459782.76154</v>
      </c>
      <c r="H184" s="66">
        <v>227872890568.04102</v>
      </c>
      <c r="I184" s="66">
        <v>1396561794633.5781</v>
      </c>
      <c r="J184" s="66"/>
    </row>
    <row r="185" spans="1:10" ht="14.4" x14ac:dyDescent="0.3">
      <c r="A185" t="s">
        <v>173</v>
      </c>
      <c r="B185"/>
      <c r="C185" s="66">
        <v>4572706124579.2871</v>
      </c>
      <c r="D185" s="66">
        <v>4783793898508.249</v>
      </c>
      <c r="E185" s="66">
        <v>4969998234644.8535</v>
      </c>
      <c r="F185" s="66">
        <v>5228985385125.2012</v>
      </c>
      <c r="G185" s="66">
        <v>4117044741441.2041</v>
      </c>
      <c r="H185" s="66">
        <v>4078570356979.9736</v>
      </c>
      <c r="I185" s="66">
        <v>27751098741278.773</v>
      </c>
      <c r="J185" s="66"/>
    </row>
    <row r="188" spans="1:10" ht="14.4" x14ac:dyDescent="0.3">
      <c r="A188" t="s">
        <v>374</v>
      </c>
      <c r="B188" t="s">
        <v>165</v>
      </c>
      <c r="C188"/>
      <c r="D188"/>
      <c r="E188"/>
      <c r="F188"/>
      <c r="G188"/>
      <c r="H188"/>
      <c r="I188"/>
      <c r="J188"/>
    </row>
    <row r="189" spans="1:10" ht="14.4" x14ac:dyDescent="0.3">
      <c r="A189" t="s">
        <v>70</v>
      </c>
      <c r="B189" s="64">
        <v>1</v>
      </c>
      <c r="C189"/>
      <c r="D189"/>
      <c r="E189"/>
      <c r="F189"/>
      <c r="G189"/>
      <c r="H189"/>
      <c r="I189"/>
      <c r="J189"/>
    </row>
    <row r="190" spans="1:10" ht="14.4" x14ac:dyDescent="0.3">
      <c r="A190" t="s">
        <v>72</v>
      </c>
      <c r="B190" s="64">
        <v>0</v>
      </c>
      <c r="C190"/>
      <c r="D190"/>
      <c r="E190"/>
      <c r="F190"/>
      <c r="G190"/>
      <c r="H190"/>
      <c r="I190"/>
      <c r="J190"/>
    </row>
    <row r="191" spans="1:10" ht="14.4" x14ac:dyDescent="0.3">
      <c r="A191" t="s">
        <v>79</v>
      </c>
      <c r="B191" s="64">
        <v>0</v>
      </c>
      <c r="C191"/>
      <c r="D191"/>
      <c r="E191"/>
      <c r="F191"/>
      <c r="G191"/>
      <c r="H191"/>
      <c r="I191"/>
      <c r="J191"/>
    </row>
    <row r="192" spans="1:10" ht="14.4" x14ac:dyDescent="0.3">
      <c r="A192" t="s">
        <v>71</v>
      </c>
      <c r="B192" t="s">
        <v>69</v>
      </c>
      <c r="C192"/>
      <c r="D192"/>
      <c r="E192"/>
      <c r="F192"/>
      <c r="G192"/>
      <c r="H192"/>
      <c r="I192"/>
      <c r="J192"/>
    </row>
    <row r="193" spans="1:10" ht="14.4" x14ac:dyDescent="0.3">
      <c r="A193" t="s">
        <v>73</v>
      </c>
      <c r="B193" t="s">
        <v>74</v>
      </c>
      <c r="C193"/>
      <c r="D193"/>
      <c r="E193"/>
      <c r="F193"/>
      <c r="G193"/>
      <c r="H193"/>
      <c r="I193"/>
      <c r="J193"/>
    </row>
    <row r="194" spans="1:10" ht="14.4" x14ac:dyDescent="0.3">
      <c r="A194"/>
      <c r="B194"/>
      <c r="C194"/>
      <c r="D194"/>
      <c r="E194"/>
      <c r="F194"/>
      <c r="G194"/>
      <c r="H194"/>
      <c r="I194"/>
      <c r="J194"/>
    </row>
    <row r="195" spans="1:10" ht="14.4" x14ac:dyDescent="0.3">
      <c r="A195"/>
      <c r="B195"/>
      <c r="C195" t="s">
        <v>88</v>
      </c>
      <c r="D195"/>
      <c r="E195"/>
      <c r="F195"/>
      <c r="G195"/>
      <c r="H195"/>
      <c r="I195"/>
      <c r="J195"/>
    </row>
    <row r="196" spans="1:10" ht="14.4" x14ac:dyDescent="0.3">
      <c r="A196" t="s">
        <v>101</v>
      </c>
      <c r="B196" t="s">
        <v>182</v>
      </c>
      <c r="C196" t="s">
        <v>181</v>
      </c>
      <c r="D196" t="s">
        <v>370</v>
      </c>
      <c r="E196" t="s">
        <v>371</v>
      </c>
      <c r="F196" t="s">
        <v>372</v>
      </c>
      <c r="G196" t="s">
        <v>89</v>
      </c>
      <c r="H196" t="s">
        <v>228</v>
      </c>
      <c r="I196" t="s">
        <v>136</v>
      </c>
      <c r="J196"/>
    </row>
    <row r="197" spans="1:10" ht="14.4" x14ac:dyDescent="0.3">
      <c r="A197" t="s">
        <v>167</v>
      </c>
      <c r="B197" t="s">
        <v>184</v>
      </c>
      <c r="C197" s="66">
        <v>198578</v>
      </c>
      <c r="D197" s="66">
        <v>188915</v>
      </c>
      <c r="E197" s="66">
        <v>130339</v>
      </c>
      <c r="F197" s="66">
        <v>108784</v>
      </c>
      <c r="G197" s="66">
        <v>83769</v>
      </c>
      <c r="H197" s="66">
        <v>72362</v>
      </c>
      <c r="I197" s="66">
        <v>782747</v>
      </c>
      <c r="J197" s="66"/>
    </row>
    <row r="198" spans="1:10" ht="14.4" x14ac:dyDescent="0.3">
      <c r="A198"/>
      <c r="B198" t="s">
        <v>185</v>
      </c>
      <c r="C198" s="66">
        <v>27711</v>
      </c>
      <c r="D198" s="66">
        <v>25145</v>
      </c>
      <c r="E198" s="66">
        <v>21152</v>
      </c>
      <c r="F198" s="66">
        <v>16225</v>
      </c>
      <c r="G198" s="66">
        <v>13971</v>
      </c>
      <c r="H198" s="66">
        <v>11157</v>
      </c>
      <c r="I198" s="66">
        <v>115361</v>
      </c>
      <c r="J198" s="66"/>
    </row>
    <row r="199" spans="1:10" ht="14.4" x14ac:dyDescent="0.3">
      <c r="A199"/>
      <c r="B199" t="s">
        <v>186</v>
      </c>
      <c r="C199" s="66">
        <v>2507</v>
      </c>
      <c r="D199" s="66">
        <v>2440</v>
      </c>
      <c r="E199" s="66">
        <v>3362</v>
      </c>
      <c r="F199" s="66">
        <v>3724</v>
      </c>
      <c r="G199" s="66">
        <v>4204</v>
      </c>
      <c r="H199" s="66">
        <v>3606</v>
      </c>
      <c r="I199" s="66">
        <v>19843</v>
      </c>
      <c r="J199" s="66"/>
    </row>
    <row r="200" spans="1:10" ht="14.4" x14ac:dyDescent="0.3">
      <c r="A200"/>
      <c r="B200" t="s">
        <v>187</v>
      </c>
      <c r="C200" s="66">
        <v>410</v>
      </c>
      <c r="D200" s="66">
        <v>408</v>
      </c>
      <c r="E200" s="66">
        <v>499</v>
      </c>
      <c r="F200" s="66">
        <v>514</v>
      </c>
      <c r="G200" s="66">
        <v>564</v>
      </c>
      <c r="H200" s="66">
        <v>445</v>
      </c>
      <c r="I200" s="66">
        <v>2840</v>
      </c>
      <c r="J200" s="66"/>
    </row>
    <row r="201" spans="1:10" ht="14.4" x14ac:dyDescent="0.3">
      <c r="A201"/>
      <c r="B201" t="s">
        <v>143</v>
      </c>
      <c r="C201" s="66">
        <v>24395</v>
      </c>
      <c r="D201" s="66">
        <v>23243</v>
      </c>
      <c r="E201" s="66">
        <v>22337</v>
      </c>
      <c r="F201" s="66">
        <v>20741</v>
      </c>
      <c r="G201" s="66">
        <v>17581</v>
      </c>
      <c r="H201" s="66">
        <v>18530</v>
      </c>
      <c r="I201" s="66">
        <v>126827</v>
      </c>
      <c r="J201" s="66"/>
    </row>
    <row r="202" spans="1:10" ht="14.4" x14ac:dyDescent="0.3">
      <c r="A202"/>
      <c r="B202" t="s">
        <v>153</v>
      </c>
      <c r="C202" s="66">
        <v>22850</v>
      </c>
      <c r="D202" s="66">
        <v>22610</v>
      </c>
      <c r="E202" s="66">
        <v>18409</v>
      </c>
      <c r="F202" s="66">
        <v>17919</v>
      </c>
      <c r="G202" s="66">
        <v>16081</v>
      </c>
      <c r="H202" s="66">
        <v>16830</v>
      </c>
      <c r="I202" s="66">
        <v>114699</v>
      </c>
      <c r="J202" s="66"/>
    </row>
    <row r="203" spans="1:10" ht="14.4" x14ac:dyDescent="0.3">
      <c r="A203"/>
      <c r="B203" t="s">
        <v>161</v>
      </c>
      <c r="C203" s="66">
        <v>22806</v>
      </c>
      <c r="D203" s="66">
        <v>22602</v>
      </c>
      <c r="E203" s="66">
        <v>21251</v>
      </c>
      <c r="F203" s="66">
        <v>20830</v>
      </c>
      <c r="G203" s="66">
        <v>20245</v>
      </c>
      <c r="H203" s="66">
        <v>20536</v>
      </c>
      <c r="I203" s="66">
        <v>128270</v>
      </c>
      <c r="J203" s="66"/>
    </row>
    <row r="204" spans="1:10" ht="14.4" x14ac:dyDescent="0.3">
      <c r="A204" t="s">
        <v>170</v>
      </c>
      <c r="B204" t="s">
        <v>184</v>
      </c>
      <c r="C204" s="66">
        <v>39536027755.637581</v>
      </c>
      <c r="D204" s="66">
        <v>37429207294.462097</v>
      </c>
      <c r="E204" s="66">
        <v>32813086703.177292</v>
      </c>
      <c r="F204" s="66">
        <v>29637975864.439232</v>
      </c>
      <c r="G204" s="66">
        <v>32993319723.297108</v>
      </c>
      <c r="H204" s="66">
        <v>26129171165.16011</v>
      </c>
      <c r="I204" s="66">
        <v>198538788506.1734</v>
      </c>
      <c r="J204" s="66"/>
    </row>
    <row r="205" spans="1:10" ht="14.4" x14ac:dyDescent="0.3">
      <c r="A205"/>
      <c r="B205" t="s">
        <v>185</v>
      </c>
      <c r="C205" s="66">
        <v>25860055255.428791</v>
      </c>
      <c r="D205" s="66">
        <v>27261863021.837635</v>
      </c>
      <c r="E205" s="66">
        <v>29691751221.823891</v>
      </c>
      <c r="F205" s="66">
        <v>27083602532.574295</v>
      </c>
      <c r="G205" s="66">
        <v>33483160744.566715</v>
      </c>
      <c r="H205" s="66">
        <v>26126532311.355904</v>
      </c>
      <c r="I205" s="66">
        <v>169506965087.58722</v>
      </c>
      <c r="J205" s="66"/>
    </row>
    <row r="206" spans="1:10" ht="14.4" x14ac:dyDescent="0.3">
      <c r="A206"/>
      <c r="B206" t="s">
        <v>186</v>
      </c>
      <c r="C206" s="66">
        <v>20044635761.202003</v>
      </c>
      <c r="D206" s="66">
        <v>19111958016.235111</v>
      </c>
      <c r="E206" s="66">
        <v>27009564749.039509</v>
      </c>
      <c r="F206" s="66">
        <v>29439717576.036182</v>
      </c>
      <c r="G206" s="66">
        <v>48874226196.864616</v>
      </c>
      <c r="H206" s="66">
        <v>31510828539.454597</v>
      </c>
      <c r="I206" s="66">
        <v>175990930838.832</v>
      </c>
      <c r="J206" s="66"/>
    </row>
    <row r="207" spans="1:10" ht="14.4" x14ac:dyDescent="0.3">
      <c r="A207"/>
      <c r="B207" t="s">
        <v>187</v>
      </c>
      <c r="C207" s="66">
        <v>9981585460.3348999</v>
      </c>
      <c r="D207" s="66">
        <v>13334219719.822607</v>
      </c>
      <c r="E207" s="66">
        <v>15702553969.369106</v>
      </c>
      <c r="F207" s="66">
        <v>16029891922.820908</v>
      </c>
      <c r="G207" s="66">
        <v>21215951186.665604</v>
      </c>
      <c r="H207" s="66">
        <v>12853518200.481499</v>
      </c>
      <c r="I207" s="66">
        <v>89117720459.494629</v>
      </c>
      <c r="J207" s="66"/>
    </row>
    <row r="208" spans="1:10" ht="14.4" x14ac:dyDescent="0.3">
      <c r="A208"/>
      <c r="B208" t="s">
        <v>143</v>
      </c>
      <c r="C208" s="66">
        <v>125545678700.41536</v>
      </c>
      <c r="D208" s="66">
        <v>123226125893.59166</v>
      </c>
      <c r="E208" s="66">
        <v>141744135700.24957</v>
      </c>
      <c r="F208" s="66">
        <v>154762333162.01352</v>
      </c>
      <c r="G208" s="66">
        <v>124784731193.19769</v>
      </c>
      <c r="H208" s="66">
        <v>132941802697.16737</v>
      </c>
      <c r="I208" s="66">
        <v>803004807346.63513</v>
      </c>
      <c r="J208" s="66"/>
    </row>
    <row r="209" spans="1:10" ht="14.4" x14ac:dyDescent="0.3">
      <c r="A209"/>
      <c r="B209" t="s">
        <v>153</v>
      </c>
      <c r="C209" s="66">
        <v>247360212188.88257</v>
      </c>
      <c r="D209" s="66">
        <v>229693660321.67093</v>
      </c>
      <c r="E209" s="66">
        <v>226473666830.95023</v>
      </c>
      <c r="F209" s="66">
        <v>205351471190.38284</v>
      </c>
      <c r="G209" s="66">
        <v>203199466082.16605</v>
      </c>
      <c r="H209" s="66">
        <v>218489724546.36966</v>
      </c>
      <c r="I209" s="66">
        <v>1330568201160.4221</v>
      </c>
      <c r="J209" s="66"/>
    </row>
    <row r="210" spans="1:10" ht="14.4" x14ac:dyDescent="0.3">
      <c r="A210"/>
      <c r="B210" t="s">
        <v>161</v>
      </c>
      <c r="C210" s="66">
        <v>2240932745345.73</v>
      </c>
      <c r="D210" s="66">
        <v>2635007753842.5986</v>
      </c>
      <c r="E210" s="66">
        <v>2521829853451.6562</v>
      </c>
      <c r="F210" s="66">
        <v>2190221571126.1196</v>
      </c>
      <c r="G210" s="66">
        <v>1991831375836.3608</v>
      </c>
      <c r="H210" s="66">
        <v>2012462607929.5068</v>
      </c>
      <c r="I210" s="66">
        <v>13592285907531.973</v>
      </c>
      <c r="J210" s="66"/>
    </row>
    <row r="211" spans="1:10" ht="14.4" x14ac:dyDescent="0.3">
      <c r="A211" t="s">
        <v>175</v>
      </c>
      <c r="B211" t="s">
        <v>184</v>
      </c>
      <c r="C211" s="66">
        <v>37321837574.341698</v>
      </c>
      <c r="D211" s="66">
        <v>31851841090.644211</v>
      </c>
      <c r="E211" s="66">
        <v>27208432023.499779</v>
      </c>
      <c r="F211" s="66">
        <v>22758979718.627399</v>
      </c>
      <c r="G211" s="66">
        <v>25521039926.155617</v>
      </c>
      <c r="H211" s="66">
        <v>17689471525.777382</v>
      </c>
      <c r="I211" s="66">
        <v>162351601859.04608</v>
      </c>
      <c r="J211" s="66"/>
    </row>
    <row r="212" spans="1:10" ht="14.4" x14ac:dyDescent="0.3">
      <c r="A212"/>
      <c r="B212" t="s">
        <v>185</v>
      </c>
      <c r="C212" s="66">
        <v>42080813218.029953</v>
      </c>
      <c r="D212" s="66">
        <v>39774563185.014931</v>
      </c>
      <c r="E212" s="66">
        <v>45081913273.383453</v>
      </c>
      <c r="F212" s="66">
        <v>41589343455.124756</v>
      </c>
      <c r="G212" s="66">
        <v>54600508976.247841</v>
      </c>
      <c r="H212" s="66">
        <v>42574160981.5896</v>
      </c>
      <c r="I212" s="66">
        <v>265701303089.39053</v>
      </c>
      <c r="J212" s="66"/>
    </row>
    <row r="213" spans="1:10" ht="14.4" x14ac:dyDescent="0.3">
      <c r="A213"/>
      <c r="B213" t="s">
        <v>186</v>
      </c>
      <c r="C213" s="66">
        <v>29171914746.520195</v>
      </c>
      <c r="D213" s="66">
        <v>29779714971.680386</v>
      </c>
      <c r="E213" s="66">
        <v>41782025114.20607</v>
      </c>
      <c r="F213" s="66">
        <v>45680681036.964684</v>
      </c>
      <c r="G213" s="66">
        <v>64748523470.881996</v>
      </c>
      <c r="H213" s="66">
        <v>47066318318.916985</v>
      </c>
      <c r="I213" s="66">
        <v>258229177659.17032</v>
      </c>
      <c r="J213" s="66"/>
    </row>
    <row r="214" spans="1:10" ht="14.4" x14ac:dyDescent="0.3">
      <c r="A214"/>
      <c r="B214" t="s">
        <v>187</v>
      </c>
      <c r="C214" s="66">
        <v>13700356496.796106</v>
      </c>
      <c r="D214" s="66">
        <v>15288328895.220907</v>
      </c>
      <c r="E214" s="66">
        <v>17769300383.187996</v>
      </c>
      <c r="F214" s="66">
        <v>18990372065.850903</v>
      </c>
      <c r="G214" s="66">
        <v>25058764907.941105</v>
      </c>
      <c r="H214" s="66">
        <v>17684883326.558201</v>
      </c>
      <c r="I214" s="66">
        <v>108492006075.55521</v>
      </c>
      <c r="J214" s="66"/>
    </row>
    <row r="215" spans="1:10" ht="14.4" x14ac:dyDescent="0.3">
      <c r="A215"/>
      <c r="B215" t="s">
        <v>143</v>
      </c>
      <c r="C215" s="66">
        <v>126879689343.13184</v>
      </c>
      <c r="D215" s="66">
        <v>125013195922.65056</v>
      </c>
      <c r="E215" s="66">
        <v>135336946900.06046</v>
      </c>
      <c r="F215" s="66">
        <v>135051173206.70152</v>
      </c>
      <c r="G215" s="66">
        <v>129323896101.92838</v>
      </c>
      <c r="H215" s="66">
        <v>137092092594.46782</v>
      </c>
      <c r="I215" s="66">
        <v>788696994068.94055</v>
      </c>
      <c r="J215" s="66"/>
    </row>
    <row r="216" spans="1:10" ht="14.4" x14ac:dyDescent="0.3">
      <c r="A216"/>
      <c r="B216" t="s">
        <v>153</v>
      </c>
      <c r="C216" s="66">
        <v>214330413201.61572</v>
      </c>
      <c r="D216" s="66">
        <v>197954755751.06247</v>
      </c>
      <c r="E216" s="66">
        <v>196153559898.49966</v>
      </c>
      <c r="F216" s="66">
        <v>178627944194.0282</v>
      </c>
      <c r="G216" s="66">
        <v>167063650321.18878</v>
      </c>
      <c r="H216" s="66">
        <v>197731319127.85654</v>
      </c>
      <c r="I216" s="66">
        <v>1151861642494.2512</v>
      </c>
      <c r="J216" s="66"/>
    </row>
    <row r="217" spans="1:10" ht="14.4" x14ac:dyDescent="0.3">
      <c r="A217"/>
      <c r="B217" t="s">
        <v>161</v>
      </c>
      <c r="C217" s="66">
        <v>1773071424725.8901</v>
      </c>
      <c r="D217" s="66">
        <v>1722186684346.6812</v>
      </c>
      <c r="E217" s="66">
        <v>1567741781031.0967</v>
      </c>
      <c r="F217" s="66">
        <v>1539624563877.9192</v>
      </c>
      <c r="G217" s="66">
        <v>1465562101231.1895</v>
      </c>
      <c r="H217" s="66">
        <v>1472816359024.8201</v>
      </c>
      <c r="I217" s="66">
        <v>9541002914237.5957</v>
      </c>
      <c r="J217" s="66"/>
    </row>
    <row r="218" spans="1:10" ht="14.4" x14ac:dyDescent="0.3">
      <c r="A218" t="s">
        <v>171</v>
      </c>
      <c r="B218"/>
      <c r="C218" s="66">
        <v>299257</v>
      </c>
      <c r="D218" s="66">
        <v>285363</v>
      </c>
      <c r="E218" s="66">
        <v>217349</v>
      </c>
      <c r="F218" s="66">
        <v>188737</v>
      </c>
      <c r="G218" s="66">
        <v>156415</v>
      </c>
      <c r="H218" s="66">
        <v>143466</v>
      </c>
      <c r="I218" s="66">
        <v>1290587</v>
      </c>
      <c r="J218" s="66"/>
    </row>
    <row r="219" spans="1:10" ht="14.4" x14ac:dyDescent="0.3">
      <c r="A219" t="s">
        <v>173</v>
      </c>
      <c r="B219"/>
      <c r="C219" s="66">
        <v>2709260940467.6313</v>
      </c>
      <c r="D219" s="66">
        <v>3085064788110.2187</v>
      </c>
      <c r="E219" s="66">
        <v>2995264612626.2656</v>
      </c>
      <c r="F219" s="66">
        <v>2652526563374.3867</v>
      </c>
      <c r="G219" s="66">
        <v>2456382230963.1187</v>
      </c>
      <c r="H219" s="66">
        <v>2460514185389.4961</v>
      </c>
      <c r="I219" s="66">
        <v>16359013320931.117</v>
      </c>
      <c r="J219" s="66"/>
    </row>
    <row r="220" spans="1:10" ht="14.4" x14ac:dyDescent="0.3">
      <c r="A220" t="s">
        <v>176</v>
      </c>
      <c r="B220"/>
      <c r="C220" s="66">
        <v>2236556449306.3257</v>
      </c>
      <c r="D220" s="66">
        <v>2161849084162.9546</v>
      </c>
      <c r="E220" s="66">
        <v>2031073958623.9341</v>
      </c>
      <c r="F220" s="66">
        <v>1982323057555.2168</v>
      </c>
      <c r="G220" s="66">
        <v>1931878484935.5332</v>
      </c>
      <c r="H220" s="66">
        <v>1932654604899.9866</v>
      </c>
      <c r="I220" s="66">
        <v>12276335639483.949</v>
      </c>
      <c r="J220" s="66"/>
    </row>
    <row r="223" spans="1:10" x14ac:dyDescent="0.25">
      <c r="A223" s="178"/>
      <c r="B223" s="178"/>
      <c r="C223" s="178"/>
      <c r="D223" s="178"/>
      <c r="E223" s="178"/>
      <c r="F223" s="178"/>
      <c r="G223" s="178"/>
      <c r="H223" s="178"/>
      <c r="I223" s="178"/>
    </row>
    <row r="224" spans="1:10" x14ac:dyDescent="0.25">
      <c r="A224" s="178"/>
      <c r="B224" s="178"/>
      <c r="C224" s="178"/>
      <c r="D224" s="178"/>
      <c r="E224" s="178"/>
      <c r="F224" s="178"/>
      <c r="G224" s="178"/>
      <c r="H224" s="178"/>
      <c r="I224" s="178"/>
    </row>
    <row r="225" spans="1:9" ht="14.4" x14ac:dyDescent="0.3">
      <c r="E225" s="172"/>
      <c r="F225" s="172"/>
      <c r="G225" s="172"/>
      <c r="H225" s="172"/>
      <c r="I225" s="172"/>
    </row>
    <row r="226" spans="1:9" ht="14.4" x14ac:dyDescent="0.3">
      <c r="E226" s="172"/>
      <c r="F226" s="172"/>
      <c r="G226" s="172"/>
      <c r="H226" s="172"/>
      <c r="I226" s="172"/>
    </row>
    <row r="227" spans="1:9" ht="14.4" x14ac:dyDescent="0.3">
      <c r="E227" s="171"/>
      <c r="F227" s="171"/>
      <c r="G227" s="171"/>
      <c r="H227" s="171"/>
      <c r="I227" s="171"/>
    </row>
    <row r="228" spans="1:9" ht="14.4" x14ac:dyDescent="0.3">
      <c r="E228" s="171"/>
      <c r="F228" s="171"/>
      <c r="G228" s="171"/>
      <c r="H228" s="171"/>
      <c r="I228" s="171"/>
    </row>
    <row r="229" spans="1:9" ht="14.4" x14ac:dyDescent="0.3">
      <c r="E229" s="171"/>
      <c r="F229" s="171"/>
      <c r="G229" s="171"/>
      <c r="H229" s="171"/>
      <c r="I229" s="171"/>
    </row>
    <row r="230" spans="1:9" ht="14.4" x14ac:dyDescent="0.3">
      <c r="E230" s="171"/>
      <c r="F230" s="171"/>
      <c r="G230" s="171"/>
      <c r="H230" s="171"/>
      <c r="I230" s="171"/>
    </row>
    <row r="231" spans="1:9" ht="14.4" x14ac:dyDescent="0.3">
      <c r="E231" s="171"/>
      <c r="F231" s="171"/>
      <c r="G231" s="171"/>
      <c r="H231" s="171"/>
      <c r="I231" s="171"/>
    </row>
    <row r="232" spans="1:9" ht="14.4" x14ac:dyDescent="0.3">
      <c r="E232" s="171"/>
      <c r="F232" s="171"/>
      <c r="G232" s="171"/>
      <c r="H232" s="171"/>
      <c r="I232" s="171"/>
    </row>
    <row r="233" spans="1:9" ht="14.4" x14ac:dyDescent="0.3">
      <c r="E233" s="171"/>
      <c r="F233" s="171"/>
      <c r="G233" s="171"/>
      <c r="H233" s="171"/>
      <c r="I233" s="171"/>
    </row>
    <row r="234" spans="1:9" ht="14.4" x14ac:dyDescent="0.3">
      <c r="E234" s="171"/>
      <c r="F234" s="171"/>
      <c r="G234" s="171"/>
      <c r="H234" s="171"/>
      <c r="I234" s="171"/>
    </row>
    <row r="235" spans="1:9" ht="14.4" x14ac:dyDescent="0.3">
      <c r="E235" s="171"/>
      <c r="F235" s="171"/>
      <c r="G235" s="171"/>
      <c r="H235" s="171"/>
      <c r="I235" s="171"/>
    </row>
    <row r="236" spans="1:9" ht="14.4" x14ac:dyDescent="0.3">
      <c r="E236" s="171"/>
      <c r="F236" s="171"/>
      <c r="G236" s="171"/>
      <c r="H236" s="171"/>
      <c r="I236" s="171"/>
    </row>
    <row r="237" spans="1:9" ht="14.4" x14ac:dyDescent="0.3">
      <c r="E237" s="171"/>
      <c r="F237" s="171"/>
      <c r="G237" s="171"/>
      <c r="H237" s="171"/>
      <c r="I237" s="171"/>
    </row>
    <row r="238" spans="1:9" ht="14.4" x14ac:dyDescent="0.3">
      <c r="E238" s="171"/>
      <c r="F238" s="171"/>
      <c r="G238" s="171"/>
      <c r="H238" s="171"/>
      <c r="I238" s="171"/>
    </row>
    <row r="239" spans="1:9" ht="14.4" x14ac:dyDescent="0.3">
      <c r="A239" s="172"/>
      <c r="B239" s="168"/>
      <c r="C239" s="171"/>
      <c r="D239" s="171"/>
      <c r="E239" s="171"/>
      <c r="F239" s="171"/>
      <c r="G239" s="171"/>
      <c r="H239" s="171"/>
      <c r="I239" s="171"/>
    </row>
    <row r="240" spans="1:9" ht="14.4" x14ac:dyDescent="0.3">
      <c r="A240" s="172"/>
      <c r="B240" s="168"/>
      <c r="C240" s="171"/>
      <c r="D240" s="171"/>
      <c r="E240" s="171"/>
      <c r="F240" s="171"/>
      <c r="G240" s="171"/>
      <c r="H240" s="171"/>
      <c r="I240" s="171"/>
    </row>
    <row r="241" spans="1:9" ht="14.4" x14ac:dyDescent="0.3">
      <c r="A241" s="172"/>
      <c r="B241" s="168"/>
      <c r="C241" s="171"/>
      <c r="D241" s="171"/>
      <c r="E241" s="171"/>
      <c r="F241" s="171"/>
      <c r="G241" s="171"/>
      <c r="H241" s="171"/>
      <c r="I241" s="171"/>
    </row>
    <row r="242" spans="1:9" ht="14.4" x14ac:dyDescent="0.3">
      <c r="A242" s="172"/>
      <c r="B242" s="168"/>
      <c r="C242" s="171"/>
      <c r="D242" s="171"/>
      <c r="E242" s="171"/>
      <c r="F242" s="171"/>
      <c r="G242" s="171"/>
      <c r="H242" s="171"/>
      <c r="I242" s="171"/>
    </row>
    <row r="243" spans="1:9" ht="14.4" x14ac:dyDescent="0.3">
      <c r="A243" s="172"/>
      <c r="B243" s="168"/>
      <c r="C243" s="171"/>
      <c r="D243" s="171"/>
      <c r="E243" s="171"/>
      <c r="F243" s="171"/>
      <c r="G243" s="171"/>
      <c r="H243" s="171"/>
      <c r="I243" s="171"/>
    </row>
    <row r="244" spans="1:9" ht="14.4" x14ac:dyDescent="0.3">
      <c r="A244" s="172"/>
      <c r="B244" s="168"/>
      <c r="C244" s="171"/>
      <c r="D244" s="171"/>
      <c r="E244" s="171"/>
      <c r="F244" s="171"/>
      <c r="G244" s="171"/>
      <c r="H244" s="171"/>
      <c r="I244" s="171"/>
    </row>
    <row r="245" spans="1:9" ht="14.4" x14ac:dyDescent="0.3">
      <c r="A245" s="172"/>
      <c r="B245" s="168"/>
      <c r="C245" s="171"/>
      <c r="D245" s="171"/>
      <c r="E245" s="171"/>
      <c r="F245" s="171"/>
      <c r="G245" s="171"/>
      <c r="H245" s="171"/>
      <c r="I245" s="171"/>
    </row>
    <row r="246" spans="1:9" ht="14.4" x14ac:dyDescent="0.3">
      <c r="A246" s="172"/>
      <c r="B246" s="168"/>
      <c r="C246" s="171"/>
      <c r="D246" s="171"/>
      <c r="E246" s="171"/>
      <c r="F246" s="171"/>
      <c r="G246" s="171"/>
      <c r="H246" s="171"/>
      <c r="I246" s="171"/>
    </row>
    <row r="247" spans="1:9" ht="14.4" x14ac:dyDescent="0.3">
      <c r="A247" s="172"/>
      <c r="B247" s="168"/>
      <c r="C247" s="171"/>
      <c r="D247" s="171"/>
      <c r="E247" s="171"/>
      <c r="F247" s="171"/>
      <c r="G247" s="171"/>
      <c r="H247" s="171"/>
      <c r="I247" s="171"/>
    </row>
    <row r="248" spans="1:9" ht="14.4" x14ac:dyDescent="0.3">
      <c r="A248" s="172"/>
      <c r="B248" s="168"/>
      <c r="C248" s="171"/>
      <c r="D248" s="171"/>
      <c r="E248" s="171"/>
      <c r="F248" s="171"/>
      <c r="G248" s="171"/>
      <c r="H248" s="171"/>
      <c r="I248" s="171"/>
    </row>
    <row r="249" spans="1:9" ht="14.4" x14ac:dyDescent="0.3">
      <c r="A249" s="172"/>
      <c r="B249" s="168"/>
      <c r="C249" s="171"/>
      <c r="D249" s="171"/>
      <c r="E249" s="171"/>
      <c r="F249" s="171"/>
      <c r="G249" s="171"/>
      <c r="H249" s="171"/>
      <c r="I249" s="171"/>
    </row>
    <row r="250" spans="1:9" ht="14.4" x14ac:dyDescent="0.3">
      <c r="A250" s="172"/>
      <c r="B250" s="168"/>
      <c r="C250" s="171"/>
      <c r="D250" s="171"/>
      <c r="E250" s="171"/>
      <c r="F250" s="171"/>
      <c r="G250" s="171"/>
      <c r="H250" s="171"/>
      <c r="I250" s="171"/>
    </row>
    <row r="251" spans="1:9" ht="14.4" x14ac:dyDescent="0.3">
      <c r="A251" s="172"/>
      <c r="B251" s="168"/>
      <c r="C251" s="171"/>
      <c r="D251" s="171"/>
      <c r="E251" s="171"/>
      <c r="F251" s="171"/>
      <c r="G251" s="171"/>
      <c r="H251" s="171"/>
      <c r="I251" s="171"/>
    </row>
    <row r="252" spans="1:9" ht="14.4" x14ac:dyDescent="0.3">
      <c r="A252" s="172"/>
      <c r="B252" s="168"/>
      <c r="C252" s="171"/>
      <c r="D252" s="171"/>
      <c r="E252" s="171"/>
      <c r="F252" s="171"/>
      <c r="G252" s="171"/>
      <c r="H252" s="171"/>
      <c r="I252" s="171"/>
    </row>
    <row r="253" spans="1:9" ht="14.4" x14ac:dyDescent="0.3">
      <c r="A253" s="172"/>
      <c r="B253" s="168"/>
      <c r="C253" s="171"/>
      <c r="D253" s="171"/>
      <c r="E253" s="171"/>
      <c r="F253" s="171"/>
      <c r="G253" s="171"/>
      <c r="H253" s="171"/>
      <c r="I253" s="171"/>
    </row>
    <row r="254" spans="1:9" ht="14.4" x14ac:dyDescent="0.3">
      <c r="A254" s="172"/>
      <c r="B254" s="168"/>
      <c r="C254" s="171"/>
      <c r="D254" s="171"/>
      <c r="E254" s="171"/>
      <c r="F254" s="171"/>
      <c r="G254" s="171"/>
      <c r="H254" s="171"/>
      <c r="I254" s="171"/>
    </row>
    <row r="255" spans="1:9" ht="14.4" x14ac:dyDescent="0.3">
      <c r="A255" s="172"/>
      <c r="B255" s="168"/>
      <c r="C255" s="171"/>
      <c r="D255" s="171"/>
      <c r="E255" s="171"/>
      <c r="F255" s="171"/>
      <c r="G255" s="171"/>
      <c r="H255" s="171"/>
      <c r="I255" s="171"/>
    </row>
    <row r="256" spans="1:9" ht="14.4" x14ac:dyDescent="0.3">
      <c r="A256" s="172"/>
      <c r="B256" s="168"/>
      <c r="C256" s="171"/>
      <c r="D256" s="171"/>
      <c r="E256" s="171"/>
      <c r="F256" s="171"/>
      <c r="G256" s="171"/>
      <c r="H256" s="171"/>
      <c r="I256" s="171"/>
    </row>
    <row r="257" spans="1:9" ht="14.4" x14ac:dyDescent="0.3">
      <c r="A257" s="172"/>
      <c r="B257" s="168"/>
      <c r="C257" s="171"/>
      <c r="D257" s="171"/>
      <c r="E257" s="171"/>
      <c r="F257" s="171"/>
      <c r="G257" s="171"/>
      <c r="H257" s="171"/>
      <c r="I257" s="171"/>
    </row>
    <row r="258" spans="1:9" ht="14.4" x14ac:dyDescent="0.3">
      <c r="A258" s="172"/>
      <c r="B258" s="168"/>
      <c r="C258" s="171"/>
      <c r="D258" s="171"/>
      <c r="E258" s="171"/>
      <c r="F258" s="171"/>
      <c r="G258" s="171"/>
      <c r="H258" s="171"/>
      <c r="I258" s="171"/>
    </row>
    <row r="259" spans="1:9" ht="14.4" x14ac:dyDescent="0.3">
      <c r="A259" s="172"/>
      <c r="B259" s="172"/>
      <c r="C259" s="179"/>
      <c r="D259" s="179"/>
      <c r="E259" s="179"/>
      <c r="F259" s="179"/>
      <c r="G259" s="179"/>
      <c r="H259" s="179"/>
      <c r="I259" s="179"/>
    </row>
    <row r="260" spans="1:9" ht="14.4" x14ac:dyDescent="0.3">
      <c r="A260" s="172"/>
      <c r="B260" s="172"/>
      <c r="C260" s="179"/>
      <c r="D260" s="179"/>
      <c r="E260" s="179"/>
      <c r="F260" s="179"/>
      <c r="G260" s="179"/>
      <c r="H260" s="179"/>
      <c r="I260" s="179"/>
    </row>
    <row r="261" spans="1:9" ht="14.4" x14ac:dyDescent="0.3">
      <c r="A261" s="172"/>
      <c r="B261" s="172"/>
      <c r="C261" s="179"/>
      <c r="D261" s="179"/>
      <c r="E261" s="179"/>
      <c r="F261" s="179"/>
      <c r="G261" s="179"/>
      <c r="H261" s="179"/>
      <c r="I261" s="179"/>
    </row>
    <row r="262" spans="1:9" ht="14.4" x14ac:dyDescent="0.3">
      <c r="A262" s="172"/>
      <c r="B262" s="172"/>
      <c r="C262" s="179"/>
      <c r="D262" s="179"/>
      <c r="E262" s="179"/>
      <c r="F262" s="179"/>
      <c r="G262" s="179"/>
      <c r="H262" s="179"/>
      <c r="I262" s="179"/>
    </row>
    <row r="265" spans="1:9" x14ac:dyDescent="0.25">
      <c r="C265" s="29" t="e">
        <f>AX92/AX84</f>
        <v>#DIV/0!</v>
      </c>
    </row>
  </sheetData>
  <mergeCells count="32">
    <mergeCell ref="L18:Q18"/>
    <mergeCell ref="AI5:AJ5"/>
    <mergeCell ref="AK5:AL5"/>
    <mergeCell ref="AM5:AN5"/>
    <mergeCell ref="L6:Q6"/>
    <mergeCell ref="R6:W6"/>
    <mergeCell ref="X6:AC6"/>
    <mergeCell ref="AH14:AN14"/>
    <mergeCell ref="AH15:AH16"/>
    <mergeCell ref="AI15:AJ15"/>
    <mergeCell ref="AK15:AL15"/>
    <mergeCell ref="AM15:AN15"/>
    <mergeCell ref="AH63:AH64"/>
    <mergeCell ref="AI63:AJ63"/>
    <mergeCell ref="AK63:AL63"/>
    <mergeCell ref="AM63:AN63"/>
    <mergeCell ref="L30:Q30"/>
    <mergeCell ref="L41:Q41"/>
    <mergeCell ref="R44:W44"/>
    <mergeCell ref="X44:AC44"/>
    <mergeCell ref="AI53:AJ53"/>
    <mergeCell ref="AK53:AL53"/>
    <mergeCell ref="AM53:AN53"/>
    <mergeCell ref="L54:Q54"/>
    <mergeCell ref="R54:W54"/>
    <mergeCell ref="X54:AC54"/>
    <mergeCell ref="AH62:AN62"/>
    <mergeCell ref="L68:Q68"/>
    <mergeCell ref="L80:Q80"/>
    <mergeCell ref="S80:X80"/>
    <mergeCell ref="L91:Q91"/>
    <mergeCell ref="S101:X101"/>
  </mergeCells>
  <conditionalFormatting sqref="AK17:AL22">
    <cfRule type="colorScale" priority="11">
      <colorScale>
        <cfvo type="min"/>
        <cfvo type="percentile" val="50"/>
        <cfvo type="max"/>
        <color rgb="FFF8696B"/>
        <color rgb="FFFFEB84"/>
        <color rgb="FF63BE7B"/>
      </colorScale>
    </cfRule>
  </conditionalFormatting>
  <conditionalFormatting sqref="AM17:AN22">
    <cfRule type="colorScale" priority="10">
      <colorScale>
        <cfvo type="min"/>
        <cfvo type="percentile" val="50"/>
        <cfvo type="max"/>
        <color rgb="FFF8696B"/>
        <color rgb="FFFFEB84"/>
        <color rgb="FF63BE7B"/>
      </colorScale>
    </cfRule>
  </conditionalFormatting>
  <conditionalFormatting sqref="AK17:AN22">
    <cfRule type="colorScale" priority="9">
      <colorScale>
        <cfvo type="min"/>
        <cfvo type="percentile" val="50"/>
        <cfvo type="max"/>
        <color rgb="FFF8696B"/>
        <color rgb="FFFFEB84"/>
        <color rgb="FF63BE7B"/>
      </colorScale>
    </cfRule>
  </conditionalFormatting>
  <conditionalFormatting sqref="AK17:AN22">
    <cfRule type="colorScale" priority="8">
      <colorScale>
        <cfvo type="min"/>
        <cfvo type="percentile" val="50"/>
        <cfvo type="max"/>
        <color rgb="FFF8696B"/>
        <color rgb="FFFFEB84"/>
        <color rgb="FF63BE7B"/>
      </colorScale>
    </cfRule>
  </conditionalFormatting>
  <conditionalFormatting sqref="AK65:AL70">
    <cfRule type="colorScale" priority="7">
      <colorScale>
        <cfvo type="min"/>
        <cfvo type="percentile" val="50"/>
        <cfvo type="max"/>
        <color rgb="FFF8696B"/>
        <color rgb="FFFFEB84"/>
        <color rgb="FF63BE7B"/>
      </colorScale>
    </cfRule>
  </conditionalFormatting>
  <conditionalFormatting sqref="AM65:AN70">
    <cfRule type="colorScale" priority="6">
      <colorScale>
        <cfvo type="min"/>
        <cfvo type="percentile" val="50"/>
        <cfvo type="max"/>
        <color rgb="FFF8696B"/>
        <color rgb="FFFFEB84"/>
        <color rgb="FF63BE7B"/>
      </colorScale>
    </cfRule>
  </conditionalFormatting>
  <conditionalFormatting sqref="AK65:AN70">
    <cfRule type="colorScale" priority="5">
      <colorScale>
        <cfvo type="min"/>
        <cfvo type="percentile" val="50"/>
        <cfvo type="max"/>
        <color rgb="FFF8696B"/>
        <color rgb="FFFFEB84"/>
        <color rgb="FF63BE7B"/>
      </colorScale>
    </cfRule>
  </conditionalFormatting>
  <conditionalFormatting sqref="AK65:AN70">
    <cfRule type="colorScale" priority="4">
      <colorScale>
        <cfvo type="min"/>
        <cfvo type="percentile" val="50"/>
        <cfvo type="max"/>
        <color rgb="FFF8696B"/>
        <color rgb="FFFFEB84"/>
        <color rgb="FF63BE7B"/>
      </colorScale>
    </cfRule>
  </conditionalFormatting>
  <conditionalFormatting sqref="S82:X89">
    <cfRule type="colorScale" priority="3">
      <colorScale>
        <cfvo type="min"/>
        <cfvo type="percentile" val="50"/>
        <cfvo type="max"/>
        <color rgb="FFF8696B"/>
        <color rgb="FFFFEB84"/>
        <color rgb="FF63BE7B"/>
      </colorScale>
    </cfRule>
  </conditionalFormatting>
  <conditionalFormatting sqref="C106:H112">
    <cfRule type="colorScale" priority="2">
      <colorScale>
        <cfvo type="min"/>
        <cfvo type="percentile" val="50"/>
        <cfvo type="max"/>
        <color rgb="FFF8696B"/>
        <color rgb="FFFFEB84"/>
        <color rgb="FF63BE7B"/>
      </colorScale>
    </cfRule>
  </conditionalFormatting>
  <conditionalFormatting sqref="S103:S111 T103:X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25"/>
  <sheetViews>
    <sheetView zoomScale="80" zoomScaleNormal="80" workbookViewId="0"/>
  </sheetViews>
  <sheetFormatPr defaultColWidth="9.109375" defaultRowHeight="14.4" x14ac:dyDescent="0.3"/>
  <cols>
    <col min="1" max="1" width="36" style="2" bestFit="1" customWidth="1"/>
    <col min="2" max="2" width="9.109375" style="2"/>
    <col min="3" max="3" width="54.109375" style="2" bestFit="1" customWidth="1"/>
    <col min="4" max="10" width="18.44140625" style="28" customWidth="1"/>
    <col min="11" max="13" width="9.109375" style="2"/>
    <col min="14" max="14" width="55.44140625" style="2" bestFit="1" customWidth="1"/>
    <col min="15" max="15" width="13.88671875" style="2" bestFit="1" customWidth="1"/>
    <col min="16" max="16" width="9.109375" style="2"/>
    <col min="17" max="17" width="12.6640625" style="2" bestFit="1" customWidth="1"/>
    <col min="18" max="18" width="9.109375" style="2"/>
    <col min="19" max="26" width="7" style="2" customWidth="1"/>
    <col min="27" max="27" width="9.5546875" style="2" customWidth="1"/>
    <col min="28" max="28" width="4.33203125" style="2" customWidth="1"/>
    <col min="29" max="29" width="4.5546875" style="2" customWidth="1"/>
    <col min="30" max="30" width="43.5546875" style="2" customWidth="1"/>
    <col min="31" max="34" width="12" style="2" customWidth="1"/>
    <col min="35" max="36" width="9.109375" style="2"/>
    <col min="37" max="37" width="47.88671875" style="2" customWidth="1"/>
    <col min="38" max="41" width="10.88671875" style="2" customWidth="1"/>
    <col min="42" max="16384" width="9.109375" style="2"/>
  </cols>
  <sheetData>
    <row r="1" spans="1:42" ht="15" x14ac:dyDescent="0.25">
      <c r="A1" s="2" t="s">
        <v>73</v>
      </c>
      <c r="B1" s="2" t="s">
        <v>74</v>
      </c>
    </row>
    <row r="2" spans="1:42" ht="15" x14ac:dyDescent="0.25">
      <c r="A2" s="2" t="s">
        <v>79</v>
      </c>
      <c r="B2" s="2">
        <v>0</v>
      </c>
      <c r="AD2" s="8" t="s">
        <v>375</v>
      </c>
    </row>
    <row r="3" spans="1:42" ht="15" x14ac:dyDescent="0.25">
      <c r="A3" s="2" t="s">
        <v>88</v>
      </c>
      <c r="B3" s="2" t="s">
        <v>89</v>
      </c>
      <c r="AD3" s="12" t="s">
        <v>376</v>
      </c>
    </row>
    <row r="4" spans="1:42" ht="15" x14ac:dyDescent="0.25">
      <c r="AK4" s="180" t="s">
        <v>377</v>
      </c>
    </row>
    <row r="5" spans="1:42" ht="15.75" thickBot="1" x14ac:dyDescent="0.3">
      <c r="D5" s="28" t="s">
        <v>378</v>
      </c>
      <c r="N5" s="487" t="s">
        <v>379</v>
      </c>
      <c r="O5" s="488"/>
      <c r="P5" s="488"/>
      <c r="Q5" s="488"/>
      <c r="R5" s="488"/>
      <c r="S5" s="488"/>
      <c r="T5" s="488"/>
      <c r="U5" s="488"/>
      <c r="V5" s="488"/>
      <c r="W5" s="488"/>
      <c r="X5" s="488"/>
      <c r="Y5" s="488"/>
      <c r="Z5" s="488"/>
      <c r="AA5" s="487"/>
      <c r="AD5" s="180" t="s">
        <v>380</v>
      </c>
      <c r="AK5" s="1"/>
    </row>
    <row r="6" spans="1:42" x14ac:dyDescent="0.3">
      <c r="A6" s="2" t="s">
        <v>101</v>
      </c>
      <c r="B6" s="2" t="s">
        <v>71</v>
      </c>
      <c r="C6" s="2" t="s">
        <v>381</v>
      </c>
      <c r="D6" s="28" t="s">
        <v>382</v>
      </c>
      <c r="E6" s="28" t="s">
        <v>383</v>
      </c>
      <c r="F6" s="28" t="s">
        <v>384</v>
      </c>
      <c r="G6" s="28" t="s">
        <v>385</v>
      </c>
      <c r="H6" s="28" t="s">
        <v>386</v>
      </c>
      <c r="I6" s="28" t="s">
        <v>387</v>
      </c>
      <c r="J6" s="28" t="s">
        <v>136</v>
      </c>
      <c r="N6" s="489" t="s">
        <v>3</v>
      </c>
      <c r="O6" s="491" t="s">
        <v>388</v>
      </c>
      <c r="P6" s="492"/>
      <c r="Q6" s="492"/>
      <c r="R6" s="493"/>
      <c r="S6" s="491" t="s">
        <v>389</v>
      </c>
      <c r="T6" s="492"/>
      <c r="U6" s="492"/>
      <c r="V6" s="493"/>
      <c r="W6" s="491" t="s">
        <v>390</v>
      </c>
      <c r="X6" s="492"/>
      <c r="Y6" s="492"/>
      <c r="Z6" s="493"/>
      <c r="AA6" s="494" t="s">
        <v>168</v>
      </c>
    </row>
    <row r="7" spans="1:42" x14ac:dyDescent="0.3">
      <c r="A7" s="2" t="s">
        <v>167</v>
      </c>
      <c r="B7" s="2" t="s">
        <v>69</v>
      </c>
      <c r="C7" s="2" t="s">
        <v>66</v>
      </c>
      <c r="D7" s="28">
        <v>1333</v>
      </c>
      <c r="E7" s="28">
        <v>3338</v>
      </c>
      <c r="F7" s="28">
        <v>130</v>
      </c>
      <c r="G7" s="28">
        <v>91260</v>
      </c>
      <c r="H7" s="28">
        <v>16183</v>
      </c>
      <c r="I7" s="28">
        <v>3816</v>
      </c>
      <c r="J7" s="28">
        <v>116060</v>
      </c>
      <c r="N7" s="490"/>
      <c r="O7" s="483" t="s">
        <v>391</v>
      </c>
      <c r="P7" s="484"/>
      <c r="Q7" s="485" t="s">
        <v>392</v>
      </c>
      <c r="R7" s="486"/>
      <c r="S7" s="483" t="s">
        <v>391</v>
      </c>
      <c r="T7" s="484"/>
      <c r="U7" s="485" t="s">
        <v>392</v>
      </c>
      <c r="V7" s="486"/>
      <c r="W7" s="483" t="s">
        <v>391</v>
      </c>
      <c r="X7" s="484"/>
      <c r="Y7" s="485" t="s">
        <v>392</v>
      </c>
      <c r="Z7" s="486"/>
      <c r="AA7" s="495"/>
      <c r="AD7" s="496" t="s">
        <v>394</v>
      </c>
      <c r="AE7" s="496"/>
      <c r="AF7" s="496"/>
      <c r="AG7" s="496"/>
      <c r="AH7" s="496"/>
      <c r="AK7" s="3" t="s">
        <v>2</v>
      </c>
      <c r="AL7" s="4"/>
      <c r="AM7" s="4"/>
      <c r="AN7" s="4"/>
      <c r="AO7" s="4"/>
    </row>
    <row r="8" spans="1:42" ht="47.25" customHeight="1" x14ac:dyDescent="0.3">
      <c r="C8" s="2" t="s">
        <v>17</v>
      </c>
      <c r="D8" s="28">
        <v>367</v>
      </c>
      <c r="E8" s="28">
        <v>433</v>
      </c>
      <c r="F8" s="28">
        <v>10</v>
      </c>
      <c r="G8" s="28">
        <v>549</v>
      </c>
      <c r="H8" s="28">
        <v>911</v>
      </c>
      <c r="I8" s="28">
        <v>285</v>
      </c>
      <c r="J8" s="28">
        <v>2555</v>
      </c>
      <c r="N8" s="490"/>
      <c r="O8" s="181" t="s">
        <v>393</v>
      </c>
      <c r="P8" s="182" t="s">
        <v>369</v>
      </c>
      <c r="Q8" s="182" t="s">
        <v>393</v>
      </c>
      <c r="R8" s="183" t="s">
        <v>369</v>
      </c>
      <c r="S8" s="181" t="s">
        <v>393</v>
      </c>
      <c r="T8" s="182" t="s">
        <v>369</v>
      </c>
      <c r="U8" s="182" t="s">
        <v>393</v>
      </c>
      <c r="V8" s="183" t="s">
        <v>369</v>
      </c>
      <c r="W8" s="181" t="s">
        <v>393</v>
      </c>
      <c r="X8" s="182" t="s">
        <v>369</v>
      </c>
      <c r="Y8" s="182" t="s">
        <v>393</v>
      </c>
      <c r="Z8" s="183" t="s">
        <v>369</v>
      </c>
      <c r="AA8" s="495"/>
      <c r="AD8" s="5" t="s">
        <v>3</v>
      </c>
      <c r="AE8" s="6" t="s">
        <v>4</v>
      </c>
      <c r="AF8" s="6" t="s">
        <v>634</v>
      </c>
      <c r="AG8" s="7" t="s">
        <v>6</v>
      </c>
      <c r="AH8" s="7" t="s">
        <v>633</v>
      </c>
      <c r="AK8" s="5" t="s">
        <v>3</v>
      </c>
      <c r="AL8" s="6" t="s">
        <v>4</v>
      </c>
      <c r="AM8" s="6" t="s">
        <v>5</v>
      </c>
      <c r="AN8" s="7" t="s">
        <v>6</v>
      </c>
      <c r="AO8" s="7" t="s">
        <v>7</v>
      </c>
    </row>
    <row r="9" spans="1:42" ht="14.25" customHeight="1" x14ac:dyDescent="0.25">
      <c r="C9" s="2" t="s">
        <v>14</v>
      </c>
      <c r="D9" s="28">
        <v>631</v>
      </c>
      <c r="E9" s="28">
        <v>568</v>
      </c>
      <c r="F9" s="28">
        <v>13</v>
      </c>
      <c r="G9" s="28">
        <v>1089</v>
      </c>
      <c r="H9" s="28">
        <v>2901</v>
      </c>
      <c r="I9" s="28">
        <v>402</v>
      </c>
      <c r="J9" s="28">
        <v>5604</v>
      </c>
      <c r="M9" s="184" t="str">
        <f t="shared" ref="M9:O40" si="0">B7</f>
        <v>PNFC</v>
      </c>
      <c r="N9" s="185" t="str">
        <f t="shared" si="0"/>
        <v>A-Agriculture, forrestry and fishing</v>
      </c>
      <c r="O9" s="186">
        <f t="shared" si="0"/>
        <v>1333</v>
      </c>
      <c r="P9" s="187">
        <f t="shared" ref="P9:P72" si="1">D7/(D7+E7)</f>
        <v>0.28537786341254551</v>
      </c>
      <c r="Q9" s="188">
        <f>E7</f>
        <v>3338</v>
      </c>
      <c r="R9" s="187">
        <f t="shared" ref="R9:R72" si="2">E7/(D7+E7)</f>
        <v>0.71462213658745455</v>
      </c>
      <c r="S9" s="186">
        <f>F7</f>
        <v>130</v>
      </c>
      <c r="T9" s="187">
        <f>F7/(F7+G7)</f>
        <v>1.4224751066856331E-3</v>
      </c>
      <c r="U9" s="188">
        <f>G7</f>
        <v>91260</v>
      </c>
      <c r="V9" s="189">
        <f>G7/(F7+G7)</f>
        <v>0.99857752489331442</v>
      </c>
      <c r="W9" s="186">
        <f>H7</f>
        <v>16183</v>
      </c>
      <c r="X9" s="187">
        <f>H7/(H7+I7)</f>
        <v>0.80919045952297619</v>
      </c>
      <c r="Y9" s="188">
        <f>I7</f>
        <v>3816</v>
      </c>
      <c r="Z9" s="189">
        <f>I7/(I7+H7)</f>
        <v>0.19080954047702386</v>
      </c>
      <c r="AA9" s="190">
        <f>J7</f>
        <v>116060</v>
      </c>
      <c r="AD9" s="191" t="str">
        <f>N73</f>
        <v>FINANCE</v>
      </c>
      <c r="AE9" s="192">
        <f>S73+U73+W73+Y73</f>
        <v>68828</v>
      </c>
      <c r="AF9" s="193">
        <f>S152+U152+W152+Y152</f>
        <v>148684875714.73697</v>
      </c>
      <c r="AG9" s="192">
        <f>AF9/AE9</f>
        <v>2160238.2128601293</v>
      </c>
      <c r="AH9" s="194">
        <f>AF9/AF324</f>
        <v>0.4190008476031728</v>
      </c>
      <c r="AK9" s="8" t="s">
        <v>11</v>
      </c>
      <c r="AL9" s="9">
        <v>1061</v>
      </c>
      <c r="AM9" s="10">
        <v>1447839600.9958985</v>
      </c>
      <c r="AN9" s="9">
        <v>1364599.0584315725</v>
      </c>
      <c r="AO9" s="11">
        <v>4.3916504717082687E-2</v>
      </c>
      <c r="AP9" s="2">
        <v>1</v>
      </c>
    </row>
    <row r="10" spans="1:42" ht="15" x14ac:dyDescent="0.25">
      <c r="C10" s="2" t="s">
        <v>11</v>
      </c>
      <c r="D10" s="28">
        <v>160</v>
      </c>
      <c r="E10" s="28">
        <v>242</v>
      </c>
      <c r="F10" s="28">
        <v>4</v>
      </c>
      <c r="G10" s="28">
        <v>232</v>
      </c>
      <c r="H10" s="28">
        <v>666</v>
      </c>
      <c r="I10" s="28">
        <v>159</v>
      </c>
      <c r="J10" s="28">
        <v>1463</v>
      </c>
      <c r="M10" s="195">
        <f t="shared" si="0"/>
        <v>0</v>
      </c>
      <c r="N10" s="196" t="str">
        <f t="shared" si="0"/>
        <v>BMQ-Other mining and quarrying</v>
      </c>
      <c r="O10" s="197">
        <f t="shared" si="0"/>
        <v>367</v>
      </c>
      <c r="P10" s="198">
        <f t="shared" si="1"/>
        <v>0.45874999999999999</v>
      </c>
      <c r="Q10" s="199">
        <f t="shared" ref="Q10:Q73" si="3">E8</f>
        <v>433</v>
      </c>
      <c r="R10" s="198">
        <f t="shared" si="2"/>
        <v>0.54125000000000001</v>
      </c>
      <c r="S10" s="197">
        <f t="shared" ref="S10:S73" si="4">F8</f>
        <v>10</v>
      </c>
      <c r="T10" s="198">
        <f t="shared" ref="T10:T73" si="5">F8/(F8+G8)</f>
        <v>1.7889087656529516E-2</v>
      </c>
      <c r="U10" s="199">
        <f t="shared" ref="U10:U73" si="6">G8</f>
        <v>549</v>
      </c>
      <c r="V10" s="200">
        <f t="shared" ref="V10:V73" si="7">G8/(F8+G8)</f>
        <v>0.98211091234347048</v>
      </c>
      <c r="W10" s="197">
        <f t="shared" ref="W10:W73" si="8">H8</f>
        <v>911</v>
      </c>
      <c r="X10" s="198">
        <f t="shared" ref="X10:X73" si="9">H8/(H8+I8)</f>
        <v>0.76170568561872909</v>
      </c>
      <c r="Y10" s="199">
        <f t="shared" ref="Y10:Y73" si="10">I8</f>
        <v>285</v>
      </c>
      <c r="Z10" s="200">
        <f t="shared" ref="Z10:Z73" si="11">I8/(I8+H8)</f>
        <v>0.23829431438127091</v>
      </c>
      <c r="AA10" s="201">
        <f t="shared" ref="AA10:AA73" si="12">J8</f>
        <v>2555</v>
      </c>
      <c r="AD10" s="202" t="str">
        <f>N68</f>
        <v>K1BNK-Banking</v>
      </c>
      <c r="AE10" s="203">
        <f>S68+U68+W68+Y68</f>
        <v>14913</v>
      </c>
      <c r="AF10" s="204">
        <f>S147+U147+W147+Y147</f>
        <v>66860466302.201775</v>
      </c>
      <c r="AG10" s="203">
        <f t="shared" ref="AG10:AG75" si="13">AF10/AE10</f>
        <v>4483367.9542816188</v>
      </c>
      <c r="AH10" s="205">
        <f t="shared" ref="AH10:AH43" si="14">AG10/AG325</f>
        <v>0.86891241338622427</v>
      </c>
      <c r="AK10" s="12" t="s">
        <v>12</v>
      </c>
      <c r="AL10" s="13">
        <v>3324</v>
      </c>
      <c r="AM10" s="14">
        <v>2284485637.7342005</v>
      </c>
      <c r="AN10" s="13">
        <v>687270.04745312885</v>
      </c>
      <c r="AO10" s="15">
        <v>3.3824284859723372E-2</v>
      </c>
      <c r="AP10" s="2">
        <v>1</v>
      </c>
    </row>
    <row r="11" spans="1:42" ht="15" x14ac:dyDescent="0.25">
      <c r="C11" s="2" t="s">
        <v>18</v>
      </c>
      <c r="D11" s="28">
        <v>392</v>
      </c>
      <c r="E11" s="28">
        <v>618</v>
      </c>
      <c r="F11" s="28">
        <v>10</v>
      </c>
      <c r="G11" s="28">
        <v>1756</v>
      </c>
      <c r="H11" s="28">
        <v>2375</v>
      </c>
      <c r="I11" s="28">
        <v>501</v>
      </c>
      <c r="J11" s="28">
        <v>5652</v>
      </c>
      <c r="M11" s="195">
        <f t="shared" si="0"/>
        <v>0</v>
      </c>
      <c r="N11" s="206" t="str">
        <f t="shared" si="0"/>
        <v>BOG-Oil and gas</v>
      </c>
      <c r="O11" s="207">
        <f t="shared" si="0"/>
        <v>631</v>
      </c>
      <c r="P11" s="208">
        <f t="shared" si="1"/>
        <v>0.52627189324437029</v>
      </c>
      <c r="Q11" s="209">
        <f t="shared" si="3"/>
        <v>568</v>
      </c>
      <c r="R11" s="208">
        <f t="shared" si="2"/>
        <v>0.47372810675562971</v>
      </c>
      <c r="S11" s="207">
        <f t="shared" si="4"/>
        <v>13</v>
      </c>
      <c r="T11" s="208">
        <f t="shared" si="5"/>
        <v>1.1796733212341199E-2</v>
      </c>
      <c r="U11" s="209">
        <f t="shared" si="6"/>
        <v>1089</v>
      </c>
      <c r="V11" s="210">
        <f t="shared" si="7"/>
        <v>0.9882032667876588</v>
      </c>
      <c r="W11" s="207">
        <f t="shared" si="8"/>
        <v>2901</v>
      </c>
      <c r="X11" s="208">
        <f t="shared" si="9"/>
        <v>0.87829246139872841</v>
      </c>
      <c r="Y11" s="209">
        <f t="shared" si="10"/>
        <v>402</v>
      </c>
      <c r="Z11" s="210">
        <f t="shared" si="11"/>
        <v>0.12170753860127158</v>
      </c>
      <c r="AA11" s="211">
        <f t="shared" si="12"/>
        <v>5604</v>
      </c>
      <c r="AD11" s="212" t="str">
        <f t="shared" ref="AD11:AD12" si="15">N69</f>
        <v>K2INSP- Insurance and pension funding</v>
      </c>
      <c r="AE11" s="213">
        <f t="shared" ref="AE11:AE14" si="16">S69+U69+W69+Y69</f>
        <v>8014</v>
      </c>
      <c r="AF11" s="214">
        <f t="shared" ref="AF11:AF14" si="17">S148+U148+W148+Y148</f>
        <v>33834569684.098</v>
      </c>
      <c r="AG11" s="213">
        <f t="shared" si="13"/>
        <v>4221932.8280631397</v>
      </c>
      <c r="AH11" s="215">
        <f t="shared" si="14"/>
        <v>0.27998615308426439</v>
      </c>
      <c r="AK11" s="8" t="s">
        <v>13</v>
      </c>
      <c r="AL11" s="9">
        <v>765</v>
      </c>
      <c r="AM11" s="10">
        <v>404624618.42809993</v>
      </c>
      <c r="AN11" s="9">
        <v>528921.06984065345</v>
      </c>
      <c r="AO11" s="11">
        <v>4.5006932221932583E-2</v>
      </c>
      <c r="AP11" s="2">
        <v>1</v>
      </c>
    </row>
    <row r="12" spans="1:42" ht="15" x14ac:dyDescent="0.25">
      <c r="C12" s="2" t="s">
        <v>29</v>
      </c>
      <c r="D12" s="28">
        <v>940</v>
      </c>
      <c r="E12" s="28">
        <v>1680</v>
      </c>
      <c r="F12" s="28">
        <v>50</v>
      </c>
      <c r="G12" s="28">
        <v>8754</v>
      </c>
      <c r="H12" s="28">
        <v>10309</v>
      </c>
      <c r="I12" s="28">
        <v>1403</v>
      </c>
      <c r="J12" s="28">
        <v>23136</v>
      </c>
      <c r="M12" s="195">
        <f t="shared" si="0"/>
        <v>0</v>
      </c>
      <c r="N12" s="196" t="str">
        <f t="shared" si="0"/>
        <v>CHMH244-Pharmaceuticals</v>
      </c>
      <c r="O12" s="216">
        <f t="shared" si="0"/>
        <v>160</v>
      </c>
      <c r="P12" s="217">
        <f t="shared" si="1"/>
        <v>0.39800995024875624</v>
      </c>
      <c r="Q12" s="218">
        <f t="shared" si="3"/>
        <v>242</v>
      </c>
      <c r="R12" s="217">
        <f t="shared" si="2"/>
        <v>0.60199004975124382</v>
      </c>
      <c r="S12" s="197">
        <f t="shared" si="4"/>
        <v>4</v>
      </c>
      <c r="T12" s="198">
        <f t="shared" si="5"/>
        <v>1.6949152542372881E-2</v>
      </c>
      <c r="U12" s="199">
        <f t="shared" si="6"/>
        <v>232</v>
      </c>
      <c r="V12" s="200">
        <f t="shared" si="7"/>
        <v>0.98305084745762716</v>
      </c>
      <c r="W12" s="197">
        <f t="shared" si="8"/>
        <v>666</v>
      </c>
      <c r="X12" s="198">
        <f t="shared" si="9"/>
        <v>0.80727272727272725</v>
      </c>
      <c r="Y12" s="199">
        <f t="shared" si="10"/>
        <v>159</v>
      </c>
      <c r="Z12" s="200">
        <f t="shared" si="11"/>
        <v>0.19272727272727272</v>
      </c>
      <c r="AA12" s="201">
        <f t="shared" si="12"/>
        <v>1463</v>
      </c>
      <c r="AD12" s="202" t="str">
        <f t="shared" si="15"/>
        <v>K3AUX- Auxiliary financial services</v>
      </c>
      <c r="AE12" s="203">
        <f t="shared" si="16"/>
        <v>45688</v>
      </c>
      <c r="AF12" s="204">
        <f t="shared" si="17"/>
        <v>44262049999.029091</v>
      </c>
      <c r="AG12" s="203">
        <f t="shared" si="13"/>
        <v>968789.39763240004</v>
      </c>
      <c r="AH12" s="205">
        <f t="shared" si="14"/>
        <v>0.31358496155397964</v>
      </c>
      <c r="AK12" s="12" t="s">
        <v>14</v>
      </c>
      <c r="AL12" s="13">
        <v>4405</v>
      </c>
      <c r="AM12" s="14">
        <v>2303153315.204</v>
      </c>
      <c r="AN12" s="13">
        <v>522849.78778751421</v>
      </c>
      <c r="AO12" s="15">
        <v>6.4075015103555386E-2</v>
      </c>
      <c r="AP12" s="2">
        <v>1</v>
      </c>
    </row>
    <row r="13" spans="1:42" ht="15" x14ac:dyDescent="0.25">
      <c r="C13" s="2" t="s">
        <v>21</v>
      </c>
      <c r="D13" s="28">
        <v>1547</v>
      </c>
      <c r="E13" s="28">
        <v>2353</v>
      </c>
      <c r="F13" s="28">
        <v>68</v>
      </c>
      <c r="G13" s="28">
        <v>12368</v>
      </c>
      <c r="H13" s="28">
        <v>15227</v>
      </c>
      <c r="I13" s="28">
        <v>1859</v>
      </c>
      <c r="J13" s="28">
        <v>33422</v>
      </c>
      <c r="M13" s="195">
        <f t="shared" si="0"/>
        <v>0</v>
      </c>
      <c r="N13" s="206" t="str">
        <f t="shared" si="0"/>
        <v>CHMH24other-Chemicals excluding pharma</v>
      </c>
      <c r="O13" s="207">
        <f t="shared" si="0"/>
        <v>392</v>
      </c>
      <c r="P13" s="208">
        <f t="shared" si="1"/>
        <v>0.38811881188118813</v>
      </c>
      <c r="Q13" s="209">
        <f t="shared" si="3"/>
        <v>618</v>
      </c>
      <c r="R13" s="208">
        <f t="shared" si="2"/>
        <v>0.61188118811881187</v>
      </c>
      <c r="S13" s="207">
        <f t="shared" si="4"/>
        <v>10</v>
      </c>
      <c r="T13" s="208">
        <f t="shared" si="5"/>
        <v>5.6625141562853904E-3</v>
      </c>
      <c r="U13" s="209">
        <f t="shared" si="6"/>
        <v>1756</v>
      </c>
      <c r="V13" s="210">
        <f t="shared" si="7"/>
        <v>0.99433748584371462</v>
      </c>
      <c r="W13" s="207">
        <f t="shared" si="8"/>
        <v>2375</v>
      </c>
      <c r="X13" s="208">
        <f t="shared" si="9"/>
        <v>0.82579972183588313</v>
      </c>
      <c r="Y13" s="209">
        <f t="shared" si="10"/>
        <v>501</v>
      </c>
      <c r="Z13" s="210">
        <f t="shared" si="11"/>
        <v>0.17420027816411682</v>
      </c>
      <c r="AA13" s="211">
        <f t="shared" si="12"/>
        <v>5652</v>
      </c>
      <c r="AD13" s="212" t="s">
        <v>375</v>
      </c>
      <c r="AE13" s="213">
        <f t="shared" si="16"/>
        <v>153</v>
      </c>
      <c r="AF13" s="214">
        <f t="shared" si="17"/>
        <v>2863845660.7418995</v>
      </c>
      <c r="AG13" s="213">
        <f t="shared" si="13"/>
        <v>18717945.495045096</v>
      </c>
      <c r="AH13" s="215">
        <f t="shared" si="14"/>
        <v>0.27440207398415284</v>
      </c>
      <c r="AK13" s="8" t="s">
        <v>15</v>
      </c>
      <c r="AL13" s="9">
        <v>16693</v>
      </c>
      <c r="AM13" s="10">
        <v>7546373735.3803997</v>
      </c>
      <c r="AN13" s="9">
        <v>452068.15643565566</v>
      </c>
      <c r="AO13" s="11">
        <v>0.1781832638383197</v>
      </c>
      <c r="AP13" s="2">
        <v>1</v>
      </c>
    </row>
    <row r="14" spans="1:42" ht="15" x14ac:dyDescent="0.25">
      <c r="C14" s="2" t="s">
        <v>16</v>
      </c>
      <c r="D14" s="28">
        <v>288</v>
      </c>
      <c r="E14" s="28">
        <v>420</v>
      </c>
      <c r="F14" s="28">
        <v>18</v>
      </c>
      <c r="G14" s="28">
        <v>2585</v>
      </c>
      <c r="H14" s="28">
        <v>2109</v>
      </c>
      <c r="I14" s="28">
        <v>351</v>
      </c>
      <c r="J14" s="28">
        <v>5771</v>
      </c>
      <c r="M14" s="195">
        <f t="shared" si="0"/>
        <v>0</v>
      </c>
      <c r="N14" s="196" t="str">
        <f t="shared" si="0"/>
        <v>CHMH29-Machinery and equipment</v>
      </c>
      <c r="O14" s="216">
        <f t="shared" si="0"/>
        <v>940</v>
      </c>
      <c r="P14" s="217">
        <f t="shared" si="1"/>
        <v>0.35877862595419846</v>
      </c>
      <c r="Q14" s="218">
        <f t="shared" si="3"/>
        <v>1680</v>
      </c>
      <c r="R14" s="217">
        <f t="shared" si="2"/>
        <v>0.64122137404580148</v>
      </c>
      <c r="S14" s="197">
        <f t="shared" si="4"/>
        <v>50</v>
      </c>
      <c r="T14" s="198">
        <f t="shared" si="5"/>
        <v>5.6792367105860976E-3</v>
      </c>
      <c r="U14" s="199">
        <f t="shared" si="6"/>
        <v>8754</v>
      </c>
      <c r="V14" s="200">
        <f t="shared" si="7"/>
        <v>0.99432076328941388</v>
      </c>
      <c r="W14" s="197">
        <f t="shared" si="8"/>
        <v>10309</v>
      </c>
      <c r="X14" s="198">
        <f t="shared" si="9"/>
        <v>0.88020833333333337</v>
      </c>
      <c r="Y14" s="199">
        <f t="shared" si="10"/>
        <v>1403</v>
      </c>
      <c r="Z14" s="200">
        <f t="shared" si="11"/>
        <v>0.11979166666666667</v>
      </c>
      <c r="AA14" s="201">
        <f t="shared" si="12"/>
        <v>23136</v>
      </c>
      <c r="AD14" s="202" t="s">
        <v>376</v>
      </c>
      <c r="AE14" s="203">
        <f t="shared" si="16"/>
        <v>60</v>
      </c>
      <c r="AF14" s="204">
        <f t="shared" si="17"/>
        <v>863944068.66620004</v>
      </c>
      <c r="AG14" s="203">
        <f t="shared" si="13"/>
        <v>14399067.811103335</v>
      </c>
      <c r="AH14" s="205">
        <f t="shared" si="14"/>
        <v>0.15766628958080278</v>
      </c>
      <c r="AK14" s="12" t="s">
        <v>16</v>
      </c>
      <c r="AL14" s="13">
        <v>5063</v>
      </c>
      <c r="AM14" s="14">
        <v>2192922078.0316</v>
      </c>
      <c r="AN14" s="13">
        <v>433127.01521461585</v>
      </c>
      <c r="AO14" s="15">
        <v>3.8761258711071125E-2</v>
      </c>
      <c r="AP14" s="2">
        <v>1</v>
      </c>
    </row>
    <row r="15" spans="1:42" ht="14.25" customHeight="1" x14ac:dyDescent="0.25">
      <c r="C15" s="2" t="s">
        <v>13</v>
      </c>
      <c r="D15" s="28">
        <v>48</v>
      </c>
      <c r="E15" s="28">
        <v>73</v>
      </c>
      <c r="F15" s="28">
        <v>1</v>
      </c>
      <c r="G15" s="28">
        <v>200</v>
      </c>
      <c r="H15" s="28">
        <v>489</v>
      </c>
      <c r="I15" s="28">
        <v>75</v>
      </c>
      <c r="J15" s="28">
        <v>886</v>
      </c>
      <c r="M15" s="195">
        <f t="shared" si="0"/>
        <v>0</v>
      </c>
      <c r="N15" s="206" t="str">
        <f t="shared" si="0"/>
        <v xml:space="preserve">CHMH30to33-Electrical and electronic </v>
      </c>
      <c r="O15" s="207">
        <f t="shared" si="0"/>
        <v>1547</v>
      </c>
      <c r="P15" s="208">
        <f t="shared" si="1"/>
        <v>0.39666666666666667</v>
      </c>
      <c r="Q15" s="209">
        <f t="shared" si="3"/>
        <v>2353</v>
      </c>
      <c r="R15" s="208">
        <f t="shared" si="2"/>
        <v>0.60333333333333339</v>
      </c>
      <c r="S15" s="207">
        <f t="shared" si="4"/>
        <v>68</v>
      </c>
      <c r="T15" s="208">
        <f t="shared" si="5"/>
        <v>5.4679961402380184E-3</v>
      </c>
      <c r="U15" s="209">
        <f t="shared" si="6"/>
        <v>12368</v>
      </c>
      <c r="V15" s="210">
        <f t="shared" si="7"/>
        <v>0.99453200385976193</v>
      </c>
      <c r="W15" s="207">
        <f t="shared" si="8"/>
        <v>15227</v>
      </c>
      <c r="X15" s="208">
        <f t="shared" si="9"/>
        <v>0.89119747161418705</v>
      </c>
      <c r="Y15" s="209">
        <f t="shared" si="10"/>
        <v>1859</v>
      </c>
      <c r="Z15" s="210">
        <f t="shared" si="11"/>
        <v>0.10880252838581295</v>
      </c>
      <c r="AA15" s="211">
        <f t="shared" si="12"/>
        <v>33422</v>
      </c>
      <c r="AD15" s="191" t="str">
        <f>N79</f>
        <v>PUBLIC</v>
      </c>
      <c r="AE15" s="192">
        <f>S79+U79+W79+Y79</f>
        <v>329503</v>
      </c>
      <c r="AF15" s="193">
        <f>S158+U158+W158+Y158</f>
        <v>23571219836.431599</v>
      </c>
      <c r="AG15" s="192">
        <f t="shared" si="13"/>
        <v>71535.675961771514</v>
      </c>
      <c r="AH15" s="194">
        <f t="shared" si="14"/>
        <v>0.15785084308758299</v>
      </c>
      <c r="AK15" s="8" t="s">
        <v>17</v>
      </c>
      <c r="AL15" s="9">
        <v>1755</v>
      </c>
      <c r="AM15" s="10">
        <v>702603158.53349996</v>
      </c>
      <c r="AN15" s="9">
        <v>400343.68007606833</v>
      </c>
      <c r="AO15" s="11">
        <v>8.8082353730898719E-2</v>
      </c>
      <c r="AP15" s="2">
        <v>1</v>
      </c>
    </row>
    <row r="16" spans="1:42" ht="15" x14ac:dyDescent="0.25">
      <c r="C16" s="2" t="s">
        <v>57</v>
      </c>
      <c r="D16" s="28">
        <v>99</v>
      </c>
      <c r="E16" s="28">
        <v>195</v>
      </c>
      <c r="F16" s="28">
        <v>6</v>
      </c>
      <c r="G16" s="28">
        <v>1394</v>
      </c>
      <c r="H16" s="28">
        <v>673</v>
      </c>
      <c r="I16" s="28">
        <v>136</v>
      </c>
      <c r="J16" s="28">
        <v>2503</v>
      </c>
      <c r="M16" s="195">
        <f t="shared" si="0"/>
        <v>0</v>
      </c>
      <c r="N16" s="196" t="str">
        <f t="shared" si="0"/>
        <v>CHMH34-Automotive</v>
      </c>
      <c r="O16" s="216">
        <f t="shared" si="0"/>
        <v>288</v>
      </c>
      <c r="P16" s="217">
        <f t="shared" si="1"/>
        <v>0.40677966101694918</v>
      </c>
      <c r="Q16" s="218">
        <f t="shared" si="3"/>
        <v>420</v>
      </c>
      <c r="R16" s="217">
        <f t="shared" si="2"/>
        <v>0.59322033898305082</v>
      </c>
      <c r="S16" s="197">
        <f t="shared" si="4"/>
        <v>18</v>
      </c>
      <c r="T16" s="198">
        <f t="shared" si="5"/>
        <v>6.9150979638878214E-3</v>
      </c>
      <c r="U16" s="199">
        <f t="shared" si="6"/>
        <v>2585</v>
      </c>
      <c r="V16" s="200">
        <f t="shared" si="7"/>
        <v>0.99308490203611222</v>
      </c>
      <c r="W16" s="197">
        <f t="shared" si="8"/>
        <v>2109</v>
      </c>
      <c r="X16" s="198">
        <f t="shared" si="9"/>
        <v>0.85731707317073169</v>
      </c>
      <c r="Y16" s="199">
        <f t="shared" si="10"/>
        <v>351</v>
      </c>
      <c r="Z16" s="200">
        <f t="shared" si="11"/>
        <v>0.14268292682926828</v>
      </c>
      <c r="AA16" s="201">
        <f t="shared" si="12"/>
        <v>5771</v>
      </c>
      <c r="AD16" s="202" t="str">
        <f>N74</f>
        <v>O-Public administration and defence</v>
      </c>
      <c r="AE16" s="203">
        <f>S74+U74+W74+Y74</f>
        <v>13154</v>
      </c>
      <c r="AF16" s="204">
        <f>S153+U153+W153+Y153</f>
        <v>1778259130.3510003</v>
      </c>
      <c r="AG16" s="203">
        <f t="shared" si="13"/>
        <v>135187.70946867875</v>
      </c>
      <c r="AH16" s="205">
        <f t="shared" si="14"/>
        <v>7.430688840699945E-2</v>
      </c>
      <c r="AK16" s="12" t="s">
        <v>18</v>
      </c>
      <c r="AL16" s="13">
        <v>4642</v>
      </c>
      <c r="AM16" s="14">
        <v>1479376092.2337008</v>
      </c>
      <c r="AN16" s="13">
        <v>318693.68639243877</v>
      </c>
      <c r="AO16" s="15">
        <v>5.2259949298091392E-2</v>
      </c>
      <c r="AP16" s="2">
        <v>1</v>
      </c>
    </row>
    <row r="17" spans="3:42" ht="15" x14ac:dyDescent="0.25">
      <c r="C17" s="2" t="s">
        <v>34</v>
      </c>
      <c r="D17" s="28">
        <v>872</v>
      </c>
      <c r="E17" s="28">
        <v>1688</v>
      </c>
      <c r="F17" s="28">
        <v>53</v>
      </c>
      <c r="G17" s="28">
        <v>9789</v>
      </c>
      <c r="H17" s="28">
        <v>7297</v>
      </c>
      <c r="I17" s="28">
        <v>1262</v>
      </c>
      <c r="J17" s="28">
        <v>20961</v>
      </c>
      <c r="M17" s="195">
        <f t="shared" si="0"/>
        <v>0</v>
      </c>
      <c r="N17" s="206" t="str">
        <f t="shared" si="0"/>
        <v>CHMH353-Aerospace</v>
      </c>
      <c r="O17" s="207">
        <f t="shared" si="0"/>
        <v>48</v>
      </c>
      <c r="P17" s="208">
        <f t="shared" si="1"/>
        <v>0.39669421487603307</v>
      </c>
      <c r="Q17" s="209">
        <f t="shared" si="3"/>
        <v>73</v>
      </c>
      <c r="R17" s="208">
        <f t="shared" si="2"/>
        <v>0.60330578512396693</v>
      </c>
      <c r="S17" s="207">
        <f t="shared" si="4"/>
        <v>1</v>
      </c>
      <c r="T17" s="208">
        <f t="shared" si="5"/>
        <v>4.9751243781094526E-3</v>
      </c>
      <c r="U17" s="209">
        <f t="shared" si="6"/>
        <v>200</v>
      </c>
      <c r="V17" s="210">
        <f t="shared" si="7"/>
        <v>0.99502487562189057</v>
      </c>
      <c r="W17" s="207">
        <f t="shared" si="8"/>
        <v>489</v>
      </c>
      <c r="X17" s="208">
        <f t="shared" si="9"/>
        <v>0.86702127659574468</v>
      </c>
      <c r="Y17" s="209">
        <f t="shared" si="10"/>
        <v>75</v>
      </c>
      <c r="Z17" s="210">
        <f t="shared" si="11"/>
        <v>0.13297872340425532</v>
      </c>
      <c r="AA17" s="211">
        <f t="shared" si="12"/>
        <v>886</v>
      </c>
      <c r="AD17" s="212" t="str">
        <f t="shared" ref="AD17:AD20" si="18">N75</f>
        <v>P801-2-Nursery, primary and secondary education</v>
      </c>
      <c r="AE17" s="213">
        <f t="shared" ref="AE17:AE20" si="19">S75+U75+W75+Y75</f>
        <v>33778</v>
      </c>
      <c r="AF17" s="214">
        <f t="shared" ref="AF17:AF20" si="20">S154+U154+W154+Y154</f>
        <v>4806936782.1295986</v>
      </c>
      <c r="AG17" s="213">
        <f t="shared" si="13"/>
        <v>142309.69217033568</v>
      </c>
      <c r="AH17" s="215">
        <f t="shared" si="14"/>
        <v>0.14940420856882553</v>
      </c>
      <c r="AK17" s="8" t="s">
        <v>19</v>
      </c>
      <c r="AL17" s="9">
        <v>2515</v>
      </c>
      <c r="AM17" s="10">
        <v>631390030.29230011</v>
      </c>
      <c r="AN17" s="9">
        <v>251049.71383391655</v>
      </c>
      <c r="AO17" s="11">
        <v>2.2128980199754362E-2</v>
      </c>
      <c r="AP17" s="2">
        <v>1</v>
      </c>
    </row>
    <row r="18" spans="3:42" ht="15" x14ac:dyDescent="0.25">
      <c r="C18" s="2" t="s">
        <v>37</v>
      </c>
      <c r="D18" s="28">
        <v>1491</v>
      </c>
      <c r="E18" s="28">
        <v>2840</v>
      </c>
      <c r="F18" s="28">
        <v>197</v>
      </c>
      <c r="G18" s="28">
        <v>16151</v>
      </c>
      <c r="H18" s="28">
        <v>22346</v>
      </c>
      <c r="I18" s="28">
        <v>2895</v>
      </c>
      <c r="J18" s="28">
        <v>45920</v>
      </c>
      <c r="M18" s="195">
        <f t="shared" si="0"/>
        <v>0</v>
      </c>
      <c r="N18" s="196" t="str">
        <f t="shared" si="0"/>
        <v>CHMH35other-Other transport</v>
      </c>
      <c r="O18" s="216">
        <f t="shared" si="0"/>
        <v>99</v>
      </c>
      <c r="P18" s="217">
        <f t="shared" si="1"/>
        <v>0.33673469387755101</v>
      </c>
      <c r="Q18" s="218">
        <f t="shared" si="3"/>
        <v>195</v>
      </c>
      <c r="R18" s="217">
        <f t="shared" si="2"/>
        <v>0.66326530612244894</v>
      </c>
      <c r="S18" s="197">
        <f t="shared" si="4"/>
        <v>6</v>
      </c>
      <c r="T18" s="198">
        <f t="shared" si="5"/>
        <v>4.2857142857142859E-3</v>
      </c>
      <c r="U18" s="199">
        <f t="shared" si="6"/>
        <v>1394</v>
      </c>
      <c r="V18" s="200">
        <f t="shared" si="7"/>
        <v>0.99571428571428566</v>
      </c>
      <c r="W18" s="197">
        <f t="shared" si="8"/>
        <v>673</v>
      </c>
      <c r="X18" s="198">
        <f t="shared" si="9"/>
        <v>0.83189122373300373</v>
      </c>
      <c r="Y18" s="199">
        <f t="shared" si="10"/>
        <v>136</v>
      </c>
      <c r="Z18" s="200">
        <f t="shared" si="11"/>
        <v>0.1681087762669963</v>
      </c>
      <c r="AA18" s="201">
        <f t="shared" si="12"/>
        <v>2503</v>
      </c>
      <c r="AD18" s="202" t="str">
        <f t="shared" si="18"/>
        <v>P853-4-Higher and adult education</v>
      </c>
      <c r="AE18" s="203">
        <f t="shared" si="19"/>
        <v>74060</v>
      </c>
      <c r="AF18" s="204">
        <f t="shared" si="20"/>
        <v>3868397588.7884007</v>
      </c>
      <c r="AG18" s="203">
        <f t="shared" si="13"/>
        <v>52233.291774080484</v>
      </c>
      <c r="AH18" s="205">
        <f t="shared" si="14"/>
        <v>0.17919608268163348</v>
      </c>
      <c r="AK18" s="12" t="s">
        <v>20</v>
      </c>
      <c r="AL18" s="13">
        <v>37499</v>
      </c>
      <c r="AM18" s="14">
        <v>7689130836.5899029</v>
      </c>
      <c r="AN18" s="13">
        <v>205048.95694791601</v>
      </c>
      <c r="AO18" s="15">
        <v>0.12262884875865804</v>
      </c>
      <c r="AP18" s="2">
        <v>1</v>
      </c>
    </row>
    <row r="19" spans="3:42" ht="15" x14ac:dyDescent="0.25">
      <c r="C19" s="2" t="s">
        <v>23</v>
      </c>
      <c r="D19" s="28">
        <v>166</v>
      </c>
      <c r="E19" s="28">
        <v>240</v>
      </c>
      <c r="F19" s="28">
        <v>19</v>
      </c>
      <c r="G19" s="28">
        <v>1141</v>
      </c>
      <c r="H19" s="28">
        <v>1488</v>
      </c>
      <c r="I19" s="28">
        <v>289</v>
      </c>
      <c r="J19" s="28">
        <v>3343</v>
      </c>
      <c r="M19" s="195">
        <f t="shared" si="0"/>
        <v>0</v>
      </c>
      <c r="N19" s="206" t="str">
        <f t="shared" si="0"/>
        <v>CML23,25-26-Fuels, Rubber and non-metalic products</v>
      </c>
      <c r="O19" s="207">
        <f t="shared" si="0"/>
        <v>872</v>
      </c>
      <c r="P19" s="208">
        <f t="shared" si="1"/>
        <v>0.34062500000000001</v>
      </c>
      <c r="Q19" s="209">
        <f t="shared" si="3"/>
        <v>1688</v>
      </c>
      <c r="R19" s="208">
        <f t="shared" si="2"/>
        <v>0.65937500000000004</v>
      </c>
      <c r="S19" s="207">
        <f t="shared" si="4"/>
        <v>53</v>
      </c>
      <c r="T19" s="208">
        <f t="shared" si="5"/>
        <v>5.3850843324527537E-3</v>
      </c>
      <c r="U19" s="209">
        <f t="shared" si="6"/>
        <v>9789</v>
      </c>
      <c r="V19" s="210">
        <f t="shared" si="7"/>
        <v>0.99461491566754723</v>
      </c>
      <c r="W19" s="207">
        <f t="shared" si="8"/>
        <v>7297</v>
      </c>
      <c r="X19" s="208">
        <f t="shared" si="9"/>
        <v>0.85255286832573896</v>
      </c>
      <c r="Y19" s="209">
        <f t="shared" si="10"/>
        <v>1262</v>
      </c>
      <c r="Z19" s="210">
        <f t="shared" si="11"/>
        <v>0.14744713167426102</v>
      </c>
      <c r="AA19" s="211">
        <f t="shared" si="12"/>
        <v>20961</v>
      </c>
      <c r="AD19" s="212" t="str">
        <f t="shared" si="18"/>
        <v>Q851- Human health activities</v>
      </c>
      <c r="AE19" s="213">
        <f t="shared" si="19"/>
        <v>145317</v>
      </c>
      <c r="AF19" s="214">
        <f t="shared" si="20"/>
        <v>7878768201.5001984</v>
      </c>
      <c r="AG19" s="213">
        <f t="shared" si="13"/>
        <v>54217.801093472881</v>
      </c>
      <c r="AH19" s="215">
        <f t="shared" si="14"/>
        <v>0.1652263282757567</v>
      </c>
      <c r="AK19" s="8" t="s">
        <v>21</v>
      </c>
      <c r="AL19" s="9">
        <v>29522</v>
      </c>
      <c r="AM19" s="10">
        <v>5886222529.4260015</v>
      </c>
      <c r="AN19" s="9">
        <v>199384.27374249717</v>
      </c>
      <c r="AO19" s="11">
        <v>6.853042365083048E-2</v>
      </c>
      <c r="AP19" s="2">
        <v>1</v>
      </c>
    </row>
    <row r="20" spans="3:42" ht="15" x14ac:dyDescent="0.25">
      <c r="C20" s="2" t="s">
        <v>24</v>
      </c>
      <c r="D20" s="28">
        <v>1071</v>
      </c>
      <c r="E20" s="28">
        <v>1730</v>
      </c>
      <c r="F20" s="28">
        <v>53</v>
      </c>
      <c r="G20" s="28">
        <v>9171</v>
      </c>
      <c r="H20" s="28">
        <v>5687</v>
      </c>
      <c r="I20" s="28">
        <v>1287</v>
      </c>
      <c r="J20" s="28">
        <v>18999</v>
      </c>
      <c r="M20" s="195">
        <f t="shared" si="0"/>
        <v>0</v>
      </c>
      <c r="N20" s="196" t="str">
        <f t="shared" si="0"/>
        <v>CML27-28-Metals and metal products</v>
      </c>
      <c r="O20" s="216">
        <f t="shared" si="0"/>
        <v>1491</v>
      </c>
      <c r="P20" s="217">
        <f t="shared" si="1"/>
        <v>0.34426229508196721</v>
      </c>
      <c r="Q20" s="218">
        <f t="shared" si="3"/>
        <v>2840</v>
      </c>
      <c r="R20" s="217">
        <f t="shared" si="2"/>
        <v>0.65573770491803274</v>
      </c>
      <c r="S20" s="197">
        <f t="shared" si="4"/>
        <v>197</v>
      </c>
      <c r="T20" s="198">
        <f t="shared" si="5"/>
        <v>1.205040371910937E-2</v>
      </c>
      <c r="U20" s="199">
        <f t="shared" si="6"/>
        <v>16151</v>
      </c>
      <c r="V20" s="200">
        <f t="shared" si="7"/>
        <v>0.98794959628089063</v>
      </c>
      <c r="W20" s="197">
        <f t="shared" si="8"/>
        <v>22346</v>
      </c>
      <c r="X20" s="198">
        <f t="shared" si="9"/>
        <v>0.88530565350025747</v>
      </c>
      <c r="Y20" s="199">
        <f t="shared" si="10"/>
        <v>2895</v>
      </c>
      <c r="Z20" s="200">
        <f t="shared" si="11"/>
        <v>0.11469434649974249</v>
      </c>
      <c r="AA20" s="201">
        <f t="shared" si="12"/>
        <v>45920</v>
      </c>
      <c r="AD20" s="202" t="str">
        <f t="shared" si="18"/>
        <v>Q853-Social work</v>
      </c>
      <c r="AE20" s="203">
        <f t="shared" si="19"/>
        <v>63194</v>
      </c>
      <c r="AF20" s="204">
        <f t="shared" si="20"/>
        <v>5238858133.6624012</v>
      </c>
      <c r="AG20" s="203">
        <f t="shared" si="13"/>
        <v>82901.195266360752</v>
      </c>
      <c r="AH20" s="205">
        <f t="shared" si="14"/>
        <v>0.21875636387562142</v>
      </c>
      <c r="AK20" s="12" t="s">
        <v>22</v>
      </c>
      <c r="AL20" s="13">
        <v>7644</v>
      </c>
      <c r="AM20" s="14">
        <v>1512093222.4733007</v>
      </c>
      <c r="AN20" s="13">
        <v>197814.39331152546</v>
      </c>
      <c r="AO20" s="15">
        <v>0.17246024784261257</v>
      </c>
      <c r="AP20" s="2">
        <v>1</v>
      </c>
    </row>
    <row r="21" spans="3:42" ht="14.25" customHeight="1" x14ac:dyDescent="0.25">
      <c r="C21" s="2" t="s">
        <v>53</v>
      </c>
      <c r="D21" s="28">
        <v>985</v>
      </c>
      <c r="E21" s="28">
        <v>1654</v>
      </c>
      <c r="F21" s="28">
        <v>80</v>
      </c>
      <c r="G21" s="28">
        <v>12209</v>
      </c>
      <c r="H21" s="28">
        <v>6503</v>
      </c>
      <c r="I21" s="28">
        <v>1156</v>
      </c>
      <c r="J21" s="28">
        <v>22587</v>
      </c>
      <c r="M21" s="195">
        <f t="shared" si="0"/>
        <v>0</v>
      </c>
      <c r="N21" s="206" t="str">
        <f t="shared" si="0"/>
        <v>CMLother-Other Medium-low technology</v>
      </c>
      <c r="O21" s="207">
        <f t="shared" si="0"/>
        <v>166</v>
      </c>
      <c r="P21" s="208">
        <f t="shared" si="1"/>
        <v>0.40886699507389163</v>
      </c>
      <c r="Q21" s="209">
        <f t="shared" si="3"/>
        <v>240</v>
      </c>
      <c r="R21" s="208">
        <f t="shared" si="2"/>
        <v>0.59113300492610843</v>
      </c>
      <c r="S21" s="207">
        <f t="shared" si="4"/>
        <v>19</v>
      </c>
      <c r="T21" s="208">
        <f t="shared" si="5"/>
        <v>1.6379310344827588E-2</v>
      </c>
      <c r="U21" s="209">
        <f t="shared" si="6"/>
        <v>1141</v>
      </c>
      <c r="V21" s="210">
        <f t="shared" si="7"/>
        <v>0.98362068965517246</v>
      </c>
      <c r="W21" s="207">
        <f t="shared" si="8"/>
        <v>1488</v>
      </c>
      <c r="X21" s="208">
        <f t="shared" si="9"/>
        <v>0.83736634777715246</v>
      </c>
      <c r="Y21" s="209">
        <f t="shared" si="10"/>
        <v>289</v>
      </c>
      <c r="Z21" s="210">
        <f t="shared" si="11"/>
        <v>0.16263365222284751</v>
      </c>
      <c r="AA21" s="211">
        <f t="shared" si="12"/>
        <v>3343</v>
      </c>
      <c r="AD21" s="191" t="str">
        <f>N80</f>
        <v>RSNPISH</v>
      </c>
      <c r="AE21" s="192">
        <f>S80+U80+W80+Y80</f>
        <v>142574</v>
      </c>
      <c r="AF21" s="193">
        <f>S159+U159+W159+Y159</f>
        <v>12863926614.994698</v>
      </c>
      <c r="AG21" s="192">
        <f t="shared" si="13"/>
        <v>90226.314861017425</v>
      </c>
      <c r="AH21" s="194">
        <f t="shared" si="14"/>
        <v>0.34063763037274103</v>
      </c>
      <c r="AK21" s="8" t="s">
        <v>23</v>
      </c>
      <c r="AL21" s="9">
        <v>2937</v>
      </c>
      <c r="AM21" s="10">
        <v>573580821.84350002</v>
      </c>
      <c r="AN21" s="9">
        <v>195294.7980400068</v>
      </c>
      <c r="AO21" s="11">
        <v>0.10736297501611705</v>
      </c>
      <c r="AP21" s="2">
        <v>1</v>
      </c>
    </row>
    <row r="22" spans="3:42" ht="14.25" customHeight="1" x14ac:dyDescent="0.25">
      <c r="C22" s="2" t="s">
        <v>48</v>
      </c>
      <c r="D22" s="28">
        <v>1117</v>
      </c>
      <c r="E22" s="28">
        <v>2192</v>
      </c>
      <c r="F22" s="28">
        <v>108</v>
      </c>
      <c r="G22" s="28">
        <v>17986</v>
      </c>
      <c r="H22" s="28">
        <v>13274</v>
      </c>
      <c r="I22" s="28">
        <v>2255</v>
      </c>
      <c r="J22" s="28">
        <v>36932</v>
      </c>
      <c r="M22" s="195">
        <f t="shared" si="0"/>
        <v>0</v>
      </c>
      <c r="N22" s="196" t="str">
        <f t="shared" si="0"/>
        <v>CZL15-16-Food, beverages and tobacco</v>
      </c>
      <c r="O22" s="216">
        <f t="shared" si="0"/>
        <v>1071</v>
      </c>
      <c r="P22" s="217">
        <f t="shared" si="1"/>
        <v>0.38236344162799002</v>
      </c>
      <c r="Q22" s="218">
        <f t="shared" si="3"/>
        <v>1730</v>
      </c>
      <c r="R22" s="217">
        <f t="shared" si="2"/>
        <v>0.61763655837201004</v>
      </c>
      <c r="S22" s="197">
        <f t="shared" si="4"/>
        <v>53</v>
      </c>
      <c r="T22" s="198">
        <f t="shared" si="5"/>
        <v>5.7458803122289676E-3</v>
      </c>
      <c r="U22" s="199">
        <f t="shared" si="6"/>
        <v>9171</v>
      </c>
      <c r="V22" s="200">
        <f t="shared" si="7"/>
        <v>0.994254119687771</v>
      </c>
      <c r="W22" s="197">
        <f t="shared" si="8"/>
        <v>5687</v>
      </c>
      <c r="X22" s="198">
        <f t="shared" si="9"/>
        <v>0.81545741324921139</v>
      </c>
      <c r="Y22" s="199">
        <f t="shared" si="10"/>
        <v>1287</v>
      </c>
      <c r="Z22" s="200">
        <f t="shared" si="11"/>
        <v>0.18454258675078863</v>
      </c>
      <c r="AA22" s="201">
        <f t="shared" si="12"/>
        <v>18999</v>
      </c>
      <c r="AD22" s="191" t="str">
        <f>N67</f>
        <v>PNFC</v>
      </c>
      <c r="AE22" s="192">
        <f>S67+U67+W67+Y67</f>
        <v>3058667</v>
      </c>
      <c r="AF22" s="193">
        <f>S146+U146+W146+Y146</f>
        <v>232675142620.40332</v>
      </c>
      <c r="AG22" s="192">
        <f t="shared" si="13"/>
        <v>76070.766324154712</v>
      </c>
      <c r="AH22" s="194">
        <f t="shared" si="14"/>
        <v>8.0296786501538847E-2</v>
      </c>
      <c r="AK22" s="12" t="s">
        <v>24</v>
      </c>
      <c r="AL22" s="13">
        <v>16198</v>
      </c>
      <c r="AM22" s="14">
        <v>3152573362.1194997</v>
      </c>
      <c r="AN22" s="13">
        <v>194627.32202244102</v>
      </c>
      <c r="AO22" s="15">
        <v>3.3376052681125992E-2</v>
      </c>
      <c r="AP22" s="2">
        <v>1</v>
      </c>
    </row>
    <row r="23" spans="3:42" ht="15" x14ac:dyDescent="0.25">
      <c r="C23" s="2" t="s">
        <v>49</v>
      </c>
      <c r="D23" s="28">
        <v>1965</v>
      </c>
      <c r="E23" s="28">
        <v>2998</v>
      </c>
      <c r="F23" s="28">
        <v>77</v>
      </c>
      <c r="G23" s="28">
        <v>19542</v>
      </c>
      <c r="H23" s="28">
        <v>12099</v>
      </c>
      <c r="I23" s="28">
        <v>2395</v>
      </c>
      <c r="J23" s="28">
        <v>39076</v>
      </c>
      <c r="M23" s="195">
        <f t="shared" si="0"/>
        <v>0</v>
      </c>
      <c r="N23" s="206" t="str">
        <f t="shared" si="0"/>
        <v>CZL17-19-Textiles and clothing</v>
      </c>
      <c r="O23" s="207">
        <f t="shared" si="0"/>
        <v>985</v>
      </c>
      <c r="P23" s="208">
        <f t="shared" si="1"/>
        <v>0.37324744221295947</v>
      </c>
      <c r="Q23" s="209">
        <f t="shared" si="3"/>
        <v>1654</v>
      </c>
      <c r="R23" s="208">
        <f t="shared" si="2"/>
        <v>0.62675255778704053</v>
      </c>
      <c r="S23" s="207">
        <f t="shared" si="4"/>
        <v>80</v>
      </c>
      <c r="T23" s="208">
        <f t="shared" si="5"/>
        <v>6.5098868907152736E-3</v>
      </c>
      <c r="U23" s="209">
        <f t="shared" si="6"/>
        <v>12209</v>
      </c>
      <c r="V23" s="210">
        <f t="shared" si="7"/>
        <v>0.9934901131092847</v>
      </c>
      <c r="W23" s="207">
        <f t="shared" si="8"/>
        <v>6503</v>
      </c>
      <c r="X23" s="208">
        <f t="shared" si="9"/>
        <v>0.84906645776210998</v>
      </c>
      <c r="Y23" s="209">
        <f t="shared" si="10"/>
        <v>1156</v>
      </c>
      <c r="Z23" s="210">
        <f t="shared" si="11"/>
        <v>0.15093354223789007</v>
      </c>
      <c r="AA23" s="211">
        <f t="shared" si="12"/>
        <v>22587</v>
      </c>
      <c r="AD23" s="202" t="str">
        <f>N9</f>
        <v>A-Agriculture, forrestry and fishing</v>
      </c>
      <c r="AE23" s="203">
        <f>S9+U9+W9+Y9</f>
        <v>111389</v>
      </c>
      <c r="AF23" s="204">
        <f>S88+U88+W88+Y88</f>
        <v>3200480327.4028997</v>
      </c>
      <c r="AG23" s="203">
        <f t="shared" si="13"/>
        <v>28732.463056521738</v>
      </c>
      <c r="AH23" s="205">
        <f t="shared" si="14"/>
        <v>0.1133430142113277</v>
      </c>
      <c r="AI23" s="2">
        <v>1</v>
      </c>
      <c r="AK23" s="8" t="s">
        <v>25</v>
      </c>
      <c r="AL23" s="9">
        <v>18997</v>
      </c>
      <c r="AM23" s="10">
        <v>3643557365.684998</v>
      </c>
      <c r="AN23" s="9">
        <v>191796.46079301985</v>
      </c>
      <c r="AO23" s="11">
        <v>0.21896172061591759</v>
      </c>
      <c r="AP23" s="2">
        <v>1</v>
      </c>
    </row>
    <row r="24" spans="3:42" ht="15" x14ac:dyDescent="0.25">
      <c r="C24" s="2" t="s">
        <v>12</v>
      </c>
      <c r="D24" s="28">
        <v>401</v>
      </c>
      <c r="E24" s="28">
        <v>483</v>
      </c>
      <c r="F24" s="28">
        <v>14</v>
      </c>
      <c r="G24" s="28">
        <v>1372</v>
      </c>
      <c r="H24" s="28">
        <v>1423</v>
      </c>
      <c r="I24" s="28">
        <v>515</v>
      </c>
      <c r="J24" s="28">
        <v>4208</v>
      </c>
      <c r="M24" s="195">
        <f t="shared" si="0"/>
        <v>0</v>
      </c>
      <c r="N24" s="196" t="str">
        <f t="shared" si="0"/>
        <v>CZL20-22-Wood, paper and printing</v>
      </c>
      <c r="O24" s="216">
        <f t="shared" si="0"/>
        <v>1117</v>
      </c>
      <c r="P24" s="217">
        <f t="shared" si="1"/>
        <v>0.33756421879721971</v>
      </c>
      <c r="Q24" s="218">
        <f t="shared" si="3"/>
        <v>2192</v>
      </c>
      <c r="R24" s="217">
        <f t="shared" si="2"/>
        <v>0.66243578120278035</v>
      </c>
      <c r="S24" s="197">
        <f t="shared" si="4"/>
        <v>108</v>
      </c>
      <c r="T24" s="198">
        <f t="shared" si="5"/>
        <v>5.9688294462252678E-3</v>
      </c>
      <c r="U24" s="199">
        <f t="shared" si="6"/>
        <v>17986</v>
      </c>
      <c r="V24" s="200">
        <f t="shared" si="7"/>
        <v>0.99403117055377477</v>
      </c>
      <c r="W24" s="197">
        <f t="shared" si="8"/>
        <v>13274</v>
      </c>
      <c r="X24" s="198">
        <f t="shared" si="9"/>
        <v>0.85478781634361523</v>
      </c>
      <c r="Y24" s="199">
        <f t="shared" si="10"/>
        <v>2255</v>
      </c>
      <c r="Z24" s="200">
        <f t="shared" si="11"/>
        <v>0.14521218365638483</v>
      </c>
      <c r="AA24" s="201">
        <f t="shared" si="12"/>
        <v>36932</v>
      </c>
      <c r="AD24" s="212" t="str">
        <f t="shared" ref="AD24:AD43" si="21">N10</f>
        <v>BMQ-Other mining and quarrying</v>
      </c>
      <c r="AE24" s="213">
        <f t="shared" ref="AE24:AE43" si="22">S10+U10+W10+Y10</f>
        <v>1755</v>
      </c>
      <c r="AF24" s="214">
        <f t="shared" ref="AF24:AF43" si="23">S89+U89+W89+Y89</f>
        <v>702603158.53349996</v>
      </c>
      <c r="AG24" s="213">
        <f t="shared" si="13"/>
        <v>400343.68007606833</v>
      </c>
      <c r="AH24" s="215">
        <f t="shared" si="14"/>
        <v>8.8082353730898719E-2</v>
      </c>
      <c r="AI24" s="2">
        <v>1</v>
      </c>
      <c r="AK24" s="12" t="s">
        <v>26</v>
      </c>
      <c r="AL24" s="13">
        <v>12347</v>
      </c>
      <c r="AM24" s="14">
        <v>2273174664.2913008</v>
      </c>
      <c r="AN24" s="13">
        <v>184107.44831062612</v>
      </c>
      <c r="AO24" s="15">
        <v>8.0098986099508288E-2</v>
      </c>
      <c r="AP24" s="2">
        <v>1</v>
      </c>
    </row>
    <row r="25" spans="3:42" ht="15" x14ac:dyDescent="0.25">
      <c r="C25" s="2" t="s">
        <v>26</v>
      </c>
      <c r="D25" s="28">
        <v>775</v>
      </c>
      <c r="E25" s="28">
        <v>1018</v>
      </c>
      <c r="F25" s="28">
        <v>34</v>
      </c>
      <c r="G25" s="28">
        <v>6757</v>
      </c>
      <c r="H25" s="28">
        <v>4760</v>
      </c>
      <c r="I25" s="28">
        <v>796</v>
      </c>
      <c r="J25" s="28">
        <v>14140</v>
      </c>
      <c r="M25" s="195">
        <f t="shared" si="0"/>
        <v>0</v>
      </c>
      <c r="N25" s="206" t="str">
        <f t="shared" si="0"/>
        <v>CZL36-Other Low technology</v>
      </c>
      <c r="O25" s="207">
        <f t="shared" si="0"/>
        <v>1965</v>
      </c>
      <c r="P25" s="208">
        <f t="shared" si="1"/>
        <v>0.39592988112029015</v>
      </c>
      <c r="Q25" s="209">
        <f t="shared" si="3"/>
        <v>2998</v>
      </c>
      <c r="R25" s="208">
        <f t="shared" si="2"/>
        <v>0.60407011887970985</v>
      </c>
      <c r="S25" s="207">
        <f t="shared" si="4"/>
        <v>77</v>
      </c>
      <c r="T25" s="208">
        <f t="shared" si="5"/>
        <v>3.9247668076864261E-3</v>
      </c>
      <c r="U25" s="209">
        <f t="shared" si="6"/>
        <v>19542</v>
      </c>
      <c r="V25" s="210">
        <f t="shared" si="7"/>
        <v>0.99607523319231361</v>
      </c>
      <c r="W25" s="207">
        <f t="shared" si="8"/>
        <v>12099</v>
      </c>
      <c r="X25" s="208">
        <f t="shared" si="9"/>
        <v>0.83475921070787917</v>
      </c>
      <c r="Y25" s="209">
        <f t="shared" si="10"/>
        <v>2395</v>
      </c>
      <c r="Z25" s="210">
        <f t="shared" si="11"/>
        <v>0.16524078929212088</v>
      </c>
      <c r="AA25" s="211">
        <f t="shared" si="12"/>
        <v>39076</v>
      </c>
      <c r="AD25" s="202" t="str">
        <f t="shared" si="21"/>
        <v>BOG-Oil and gas</v>
      </c>
      <c r="AE25" s="203">
        <f t="shared" si="22"/>
        <v>4405</v>
      </c>
      <c r="AF25" s="204">
        <f t="shared" si="23"/>
        <v>2303153315.204</v>
      </c>
      <c r="AG25" s="203">
        <f t="shared" si="13"/>
        <v>522849.78778751421</v>
      </c>
      <c r="AH25" s="205">
        <f t="shared" si="14"/>
        <v>6.4075015103555386E-2</v>
      </c>
      <c r="AI25" s="2">
        <v>1</v>
      </c>
      <c r="AK25" s="8" t="s">
        <v>27</v>
      </c>
      <c r="AL25" s="9">
        <v>27726</v>
      </c>
      <c r="AM25" s="10">
        <v>4659157842.2621975</v>
      </c>
      <c r="AN25" s="9">
        <v>168042.91431371987</v>
      </c>
      <c r="AO25" s="11">
        <v>6.7252952224628362E-2</v>
      </c>
      <c r="AP25" s="2">
        <v>1</v>
      </c>
    </row>
    <row r="26" spans="3:42" ht="15" x14ac:dyDescent="0.25">
      <c r="C26" s="2" t="s">
        <v>41</v>
      </c>
      <c r="D26" s="28">
        <v>5463</v>
      </c>
      <c r="E26" s="28">
        <v>7951</v>
      </c>
      <c r="F26" s="28">
        <v>534</v>
      </c>
      <c r="G26" s="28">
        <v>42219</v>
      </c>
      <c r="H26" s="28">
        <v>59575</v>
      </c>
      <c r="I26" s="28">
        <v>13522</v>
      </c>
      <c r="J26" s="28">
        <v>129264</v>
      </c>
      <c r="M26" s="195">
        <f t="shared" si="0"/>
        <v>0</v>
      </c>
      <c r="N26" s="196" t="str">
        <f t="shared" si="0"/>
        <v>D-Electricity and gas</v>
      </c>
      <c r="O26" s="216">
        <f t="shared" si="0"/>
        <v>401</v>
      </c>
      <c r="P26" s="217">
        <f t="shared" si="1"/>
        <v>0.45361990950226244</v>
      </c>
      <c r="Q26" s="218">
        <f t="shared" si="3"/>
        <v>483</v>
      </c>
      <c r="R26" s="217">
        <f t="shared" si="2"/>
        <v>0.5463800904977375</v>
      </c>
      <c r="S26" s="197">
        <f t="shared" si="4"/>
        <v>14</v>
      </c>
      <c r="T26" s="198">
        <f t="shared" si="5"/>
        <v>1.0101010101010102E-2</v>
      </c>
      <c r="U26" s="199">
        <f t="shared" si="6"/>
        <v>1372</v>
      </c>
      <c r="V26" s="200">
        <f t="shared" si="7"/>
        <v>0.98989898989898994</v>
      </c>
      <c r="W26" s="197">
        <f t="shared" si="8"/>
        <v>1423</v>
      </c>
      <c r="X26" s="198">
        <f t="shared" si="9"/>
        <v>0.73426212590299278</v>
      </c>
      <c r="Y26" s="199">
        <f t="shared" si="10"/>
        <v>515</v>
      </c>
      <c r="Z26" s="200">
        <f t="shared" si="11"/>
        <v>0.26573787409700722</v>
      </c>
      <c r="AA26" s="201">
        <f t="shared" si="12"/>
        <v>4208</v>
      </c>
      <c r="AD26" s="212" t="str">
        <f t="shared" si="21"/>
        <v>CHMH244-Pharmaceuticals</v>
      </c>
      <c r="AE26" s="213">
        <f t="shared" si="22"/>
        <v>1061</v>
      </c>
      <c r="AF26" s="214">
        <f t="shared" si="23"/>
        <v>1447839600.9958985</v>
      </c>
      <c r="AG26" s="213">
        <f t="shared" si="13"/>
        <v>1364599.0584315725</v>
      </c>
      <c r="AH26" s="215">
        <f t="shared" si="14"/>
        <v>4.3916504717082687E-2</v>
      </c>
      <c r="AI26" s="2">
        <v>1</v>
      </c>
      <c r="AK26" s="12" t="s">
        <v>28</v>
      </c>
      <c r="AL26" s="13">
        <v>24928</v>
      </c>
      <c r="AM26" s="14">
        <v>4024996732.9389992</v>
      </c>
      <c r="AN26" s="13">
        <v>161464.8881955632</v>
      </c>
      <c r="AO26" s="15">
        <v>0.1487807660021512</v>
      </c>
      <c r="AP26" s="2">
        <v>1</v>
      </c>
    </row>
    <row r="27" spans="3:42" ht="15" x14ac:dyDescent="0.25">
      <c r="C27" s="2" t="s">
        <v>63</v>
      </c>
      <c r="D27" s="28">
        <v>7759</v>
      </c>
      <c r="E27" s="28">
        <v>12335</v>
      </c>
      <c r="F27" s="28">
        <v>825</v>
      </c>
      <c r="G27" s="28">
        <v>170191</v>
      </c>
      <c r="H27" s="28">
        <v>105355</v>
      </c>
      <c r="I27" s="28">
        <v>17128</v>
      </c>
      <c r="J27" s="28">
        <v>313593</v>
      </c>
      <c r="M27" s="195">
        <f t="shared" si="0"/>
        <v>0</v>
      </c>
      <c r="N27" s="206" t="str">
        <f t="shared" si="0"/>
        <v>E-Water and waste</v>
      </c>
      <c r="O27" s="207">
        <f t="shared" si="0"/>
        <v>775</v>
      </c>
      <c r="P27" s="208">
        <f t="shared" si="1"/>
        <v>0.43223647518126046</v>
      </c>
      <c r="Q27" s="209">
        <f t="shared" si="3"/>
        <v>1018</v>
      </c>
      <c r="R27" s="208">
        <f t="shared" si="2"/>
        <v>0.5677635248187396</v>
      </c>
      <c r="S27" s="207">
        <f t="shared" si="4"/>
        <v>34</v>
      </c>
      <c r="T27" s="208">
        <f t="shared" si="5"/>
        <v>5.006626417317037E-3</v>
      </c>
      <c r="U27" s="209">
        <f t="shared" si="6"/>
        <v>6757</v>
      </c>
      <c r="V27" s="210">
        <f t="shared" si="7"/>
        <v>0.99499337358268292</v>
      </c>
      <c r="W27" s="207">
        <f t="shared" si="8"/>
        <v>4760</v>
      </c>
      <c r="X27" s="208">
        <f t="shared" si="9"/>
        <v>0.85673146148308132</v>
      </c>
      <c r="Y27" s="209">
        <f t="shared" si="10"/>
        <v>796</v>
      </c>
      <c r="Z27" s="210">
        <f t="shared" si="11"/>
        <v>0.14326853851691865</v>
      </c>
      <c r="AA27" s="211">
        <f t="shared" si="12"/>
        <v>14140</v>
      </c>
      <c r="AD27" s="202" t="str">
        <f t="shared" si="21"/>
        <v>CHMH24other-Chemicals excluding pharma</v>
      </c>
      <c r="AE27" s="203">
        <f t="shared" si="22"/>
        <v>4642</v>
      </c>
      <c r="AF27" s="204">
        <f t="shared" si="23"/>
        <v>1479376092.2337008</v>
      </c>
      <c r="AG27" s="203">
        <f t="shared" si="13"/>
        <v>318693.68639243877</v>
      </c>
      <c r="AH27" s="205">
        <f t="shared" si="14"/>
        <v>5.2259949298091392E-2</v>
      </c>
      <c r="AI27" s="2">
        <v>1</v>
      </c>
      <c r="AK27" s="8" t="s">
        <v>29</v>
      </c>
      <c r="AL27" s="9">
        <v>20516</v>
      </c>
      <c r="AM27" s="10">
        <v>3310131984.4363995</v>
      </c>
      <c r="AN27" s="9">
        <v>161343.92593275491</v>
      </c>
      <c r="AO27" s="11">
        <v>7.2568524358606556E-2</v>
      </c>
      <c r="AP27" s="2">
        <v>1</v>
      </c>
    </row>
    <row r="28" spans="3:42" ht="15" x14ac:dyDescent="0.25">
      <c r="C28" s="2" t="s">
        <v>25</v>
      </c>
      <c r="D28" s="28">
        <v>1970</v>
      </c>
      <c r="E28" s="28">
        <v>2992</v>
      </c>
      <c r="F28" s="28">
        <v>398</v>
      </c>
      <c r="G28" s="28">
        <v>2817</v>
      </c>
      <c r="H28" s="28">
        <v>12267</v>
      </c>
      <c r="I28" s="28">
        <v>3515</v>
      </c>
      <c r="J28" s="28">
        <v>23959</v>
      </c>
      <c r="M28" s="195">
        <f t="shared" si="0"/>
        <v>0</v>
      </c>
      <c r="N28" s="196" t="str">
        <f t="shared" si="0"/>
        <v>F4521-Buildings</v>
      </c>
      <c r="O28" s="216">
        <f t="shared" si="0"/>
        <v>5463</v>
      </c>
      <c r="P28" s="217">
        <f t="shared" si="1"/>
        <v>0.40726107052333382</v>
      </c>
      <c r="Q28" s="218">
        <f t="shared" si="3"/>
        <v>7951</v>
      </c>
      <c r="R28" s="217">
        <f t="shared" si="2"/>
        <v>0.59273892947666618</v>
      </c>
      <c r="S28" s="197">
        <f t="shared" si="4"/>
        <v>534</v>
      </c>
      <c r="T28" s="198">
        <f t="shared" si="5"/>
        <v>1.2490351554276894E-2</v>
      </c>
      <c r="U28" s="199">
        <f t="shared" si="6"/>
        <v>42219</v>
      </c>
      <c r="V28" s="200">
        <f t="shared" si="7"/>
        <v>0.98750964844572309</v>
      </c>
      <c r="W28" s="197">
        <f t="shared" si="8"/>
        <v>59575</v>
      </c>
      <c r="X28" s="198">
        <f t="shared" si="9"/>
        <v>0.81501292802714198</v>
      </c>
      <c r="Y28" s="199">
        <f t="shared" si="10"/>
        <v>13522</v>
      </c>
      <c r="Z28" s="200">
        <f t="shared" si="11"/>
        <v>0.18498707197285799</v>
      </c>
      <c r="AA28" s="201">
        <f t="shared" si="12"/>
        <v>129264</v>
      </c>
      <c r="AD28" s="212" t="str">
        <f t="shared" si="21"/>
        <v>CHMH29-Machinery and equipment</v>
      </c>
      <c r="AE28" s="213">
        <f t="shared" si="22"/>
        <v>20516</v>
      </c>
      <c r="AF28" s="214">
        <f t="shared" si="23"/>
        <v>3310131984.4363995</v>
      </c>
      <c r="AG28" s="213">
        <f t="shared" si="13"/>
        <v>161343.92593275491</v>
      </c>
      <c r="AH28" s="215">
        <f t="shared" si="14"/>
        <v>7.2568524358606556E-2</v>
      </c>
      <c r="AI28" s="2">
        <v>1</v>
      </c>
      <c r="AK28" s="12" t="s">
        <v>30</v>
      </c>
      <c r="AL28" s="13">
        <v>49457</v>
      </c>
      <c r="AM28" s="14">
        <v>7587155118.6261978</v>
      </c>
      <c r="AN28" s="13">
        <v>153409.12547518447</v>
      </c>
      <c r="AO28" s="15">
        <v>4.6735986816275381E-2</v>
      </c>
      <c r="AP28" s="2">
        <v>1</v>
      </c>
    </row>
    <row r="29" spans="3:42" ht="15" x14ac:dyDescent="0.25">
      <c r="C29" s="2" t="s">
        <v>65</v>
      </c>
      <c r="D29" s="28">
        <v>1502</v>
      </c>
      <c r="E29" s="28">
        <v>4159</v>
      </c>
      <c r="F29" s="28">
        <v>130</v>
      </c>
      <c r="G29" s="28">
        <v>51170</v>
      </c>
      <c r="H29" s="28">
        <v>20793</v>
      </c>
      <c r="I29" s="28">
        <v>2765</v>
      </c>
      <c r="J29" s="28">
        <v>80519</v>
      </c>
      <c r="M29" s="195">
        <f t="shared" si="0"/>
        <v>0</v>
      </c>
      <c r="N29" s="206" t="str">
        <f t="shared" si="0"/>
        <v>F45other-Other construction</v>
      </c>
      <c r="O29" s="207">
        <f t="shared" si="0"/>
        <v>7759</v>
      </c>
      <c r="P29" s="208">
        <f t="shared" si="1"/>
        <v>0.38613516472578879</v>
      </c>
      <c r="Q29" s="209">
        <f t="shared" si="3"/>
        <v>12335</v>
      </c>
      <c r="R29" s="208">
        <f t="shared" si="2"/>
        <v>0.61386483527421121</v>
      </c>
      <c r="S29" s="207">
        <f t="shared" si="4"/>
        <v>825</v>
      </c>
      <c r="T29" s="208">
        <f t="shared" si="5"/>
        <v>4.8241100247930022E-3</v>
      </c>
      <c r="U29" s="209">
        <f t="shared" si="6"/>
        <v>170191</v>
      </c>
      <c r="V29" s="210">
        <f t="shared" si="7"/>
        <v>0.99517588997520701</v>
      </c>
      <c r="W29" s="207">
        <f t="shared" si="8"/>
        <v>105355</v>
      </c>
      <c r="X29" s="208">
        <f t="shared" si="9"/>
        <v>0.86016018549512996</v>
      </c>
      <c r="Y29" s="209">
        <f t="shared" si="10"/>
        <v>17128</v>
      </c>
      <c r="Z29" s="210">
        <f t="shared" si="11"/>
        <v>0.13983981450487007</v>
      </c>
      <c r="AA29" s="211">
        <f t="shared" si="12"/>
        <v>313593</v>
      </c>
      <c r="AD29" s="202" t="str">
        <f t="shared" si="21"/>
        <v xml:space="preserve">CHMH30to33-Electrical and electronic </v>
      </c>
      <c r="AE29" s="203">
        <f t="shared" si="22"/>
        <v>29522</v>
      </c>
      <c r="AF29" s="204">
        <f t="shared" si="23"/>
        <v>5886222529.4260015</v>
      </c>
      <c r="AG29" s="203">
        <f t="shared" si="13"/>
        <v>199384.27374249717</v>
      </c>
      <c r="AH29" s="205">
        <f t="shared" si="14"/>
        <v>6.853042365083048E-2</v>
      </c>
      <c r="AI29" s="2">
        <v>1</v>
      </c>
      <c r="AK29" s="8" t="s">
        <v>31</v>
      </c>
      <c r="AL29" s="9">
        <v>7600</v>
      </c>
      <c r="AM29" s="10">
        <v>1112525208.2581999</v>
      </c>
      <c r="AN29" s="9">
        <v>146384.89582344735</v>
      </c>
      <c r="AO29" s="11">
        <v>7.7648388359103634E-2</v>
      </c>
      <c r="AP29" s="2">
        <v>1</v>
      </c>
    </row>
    <row r="30" spans="3:42" ht="15" x14ac:dyDescent="0.25">
      <c r="C30" s="2" t="s">
        <v>35</v>
      </c>
      <c r="D30" s="28">
        <v>1098</v>
      </c>
      <c r="E30" s="28">
        <v>1864</v>
      </c>
      <c r="F30" s="28">
        <v>118</v>
      </c>
      <c r="G30" s="28">
        <v>12024</v>
      </c>
      <c r="H30" s="28">
        <v>8316</v>
      </c>
      <c r="I30" s="28">
        <v>1922</v>
      </c>
      <c r="J30" s="28">
        <v>25342</v>
      </c>
      <c r="M30" s="195">
        <f t="shared" si="0"/>
        <v>0</v>
      </c>
      <c r="N30" s="196" t="str">
        <f t="shared" si="0"/>
        <v>F7011-Real estate development</v>
      </c>
      <c r="O30" s="216">
        <f t="shared" si="0"/>
        <v>1970</v>
      </c>
      <c r="P30" s="217">
        <f t="shared" si="1"/>
        <v>0.39701733172108022</v>
      </c>
      <c r="Q30" s="218">
        <f t="shared" si="3"/>
        <v>2992</v>
      </c>
      <c r="R30" s="217">
        <f t="shared" si="2"/>
        <v>0.60298266827891978</v>
      </c>
      <c r="S30" s="197">
        <f t="shared" si="4"/>
        <v>398</v>
      </c>
      <c r="T30" s="198">
        <f t="shared" si="5"/>
        <v>0.12379471228615863</v>
      </c>
      <c r="U30" s="199">
        <f t="shared" si="6"/>
        <v>2817</v>
      </c>
      <c r="V30" s="200">
        <f t="shared" si="7"/>
        <v>0.87620528771384132</v>
      </c>
      <c r="W30" s="197">
        <f t="shared" si="8"/>
        <v>12267</v>
      </c>
      <c r="X30" s="198">
        <f t="shared" si="9"/>
        <v>0.77727791154479786</v>
      </c>
      <c r="Y30" s="199">
        <f t="shared" si="10"/>
        <v>3515</v>
      </c>
      <c r="Z30" s="200">
        <f t="shared" si="11"/>
        <v>0.22272208845520214</v>
      </c>
      <c r="AA30" s="201">
        <f t="shared" si="12"/>
        <v>23959</v>
      </c>
      <c r="AD30" s="212" t="str">
        <f t="shared" si="21"/>
        <v>CHMH34-Automotive</v>
      </c>
      <c r="AE30" s="213">
        <f t="shared" si="22"/>
        <v>5063</v>
      </c>
      <c r="AF30" s="214">
        <f t="shared" si="23"/>
        <v>2192922078.0316</v>
      </c>
      <c r="AG30" s="213">
        <f t="shared" si="13"/>
        <v>433127.01521461585</v>
      </c>
      <c r="AH30" s="215">
        <f t="shared" si="14"/>
        <v>3.8761258711071125E-2</v>
      </c>
      <c r="AI30" s="2">
        <v>1</v>
      </c>
      <c r="AK30" s="12" t="s">
        <v>32</v>
      </c>
      <c r="AL30" s="13">
        <v>28791</v>
      </c>
      <c r="AM30" s="14">
        <v>4062274083.5232</v>
      </c>
      <c r="AN30" s="13">
        <v>141095.27572933209</v>
      </c>
      <c r="AO30" s="15">
        <v>0.11725590007618321</v>
      </c>
      <c r="AP30" s="2">
        <v>1</v>
      </c>
    </row>
    <row r="31" spans="3:42" ht="15" x14ac:dyDescent="0.25">
      <c r="C31" s="2" t="s">
        <v>46</v>
      </c>
      <c r="D31" s="28">
        <v>1771</v>
      </c>
      <c r="E31" s="28">
        <v>2325</v>
      </c>
      <c r="F31" s="28">
        <v>99</v>
      </c>
      <c r="G31" s="28">
        <v>5508</v>
      </c>
      <c r="H31" s="28">
        <v>10724</v>
      </c>
      <c r="I31" s="28">
        <v>1837</v>
      </c>
      <c r="J31" s="28">
        <v>22264</v>
      </c>
      <c r="M31" s="195">
        <f t="shared" si="0"/>
        <v>0</v>
      </c>
      <c r="N31" s="206" t="str">
        <f t="shared" si="0"/>
        <v>G45other-Other motor trades</v>
      </c>
      <c r="O31" s="207">
        <f t="shared" si="0"/>
        <v>1502</v>
      </c>
      <c r="P31" s="208">
        <f t="shared" si="1"/>
        <v>0.26532414767708884</v>
      </c>
      <c r="Q31" s="209">
        <f t="shared" si="3"/>
        <v>4159</v>
      </c>
      <c r="R31" s="208">
        <f t="shared" si="2"/>
        <v>0.7346758523229111</v>
      </c>
      <c r="S31" s="207">
        <f t="shared" si="4"/>
        <v>130</v>
      </c>
      <c r="T31" s="208">
        <f t="shared" si="5"/>
        <v>2.53411306042885E-3</v>
      </c>
      <c r="U31" s="209">
        <f t="shared" si="6"/>
        <v>51170</v>
      </c>
      <c r="V31" s="210">
        <f t="shared" si="7"/>
        <v>0.99746588693957117</v>
      </c>
      <c r="W31" s="207">
        <f t="shared" si="8"/>
        <v>20793</v>
      </c>
      <c r="X31" s="208">
        <f t="shared" si="9"/>
        <v>0.88263010442312595</v>
      </c>
      <c r="Y31" s="209">
        <f t="shared" si="10"/>
        <v>2765</v>
      </c>
      <c r="Z31" s="210">
        <f t="shared" si="11"/>
        <v>0.11736989557687409</v>
      </c>
      <c r="AA31" s="211">
        <f t="shared" si="12"/>
        <v>80519</v>
      </c>
      <c r="AD31" s="202" t="str">
        <f t="shared" si="21"/>
        <v>CHMH353-Aerospace</v>
      </c>
      <c r="AE31" s="203">
        <f t="shared" si="22"/>
        <v>765</v>
      </c>
      <c r="AF31" s="204">
        <f t="shared" si="23"/>
        <v>404624618.42809993</v>
      </c>
      <c r="AG31" s="203">
        <f t="shared" si="13"/>
        <v>528921.06984065345</v>
      </c>
      <c r="AH31" s="205">
        <f t="shared" si="14"/>
        <v>4.5006932221932583E-2</v>
      </c>
      <c r="AI31" s="2">
        <v>1</v>
      </c>
      <c r="AK31" s="8" t="s">
        <v>33</v>
      </c>
      <c r="AL31" s="9">
        <v>22709</v>
      </c>
      <c r="AM31" s="10">
        <v>3107791017.7564993</v>
      </c>
      <c r="AN31" s="9">
        <v>136852.83446019195</v>
      </c>
      <c r="AO31" s="11">
        <v>7.0781371531007595E-2</v>
      </c>
      <c r="AP31" s="2">
        <v>1</v>
      </c>
    </row>
    <row r="32" spans="3:42" ht="15" x14ac:dyDescent="0.25">
      <c r="C32" s="2" t="s">
        <v>36</v>
      </c>
      <c r="D32" s="28">
        <v>1239</v>
      </c>
      <c r="E32" s="28">
        <v>1507</v>
      </c>
      <c r="F32" s="28">
        <v>85</v>
      </c>
      <c r="G32" s="28">
        <v>8815</v>
      </c>
      <c r="H32" s="28">
        <v>9395</v>
      </c>
      <c r="I32" s="28">
        <v>1740</v>
      </c>
      <c r="J32" s="28">
        <v>22781</v>
      </c>
      <c r="M32" s="195">
        <f t="shared" si="0"/>
        <v>0</v>
      </c>
      <c r="N32" s="196" t="str">
        <f t="shared" si="0"/>
        <v>G45s501-Sale of motor vehilces</v>
      </c>
      <c r="O32" s="216">
        <f t="shared" si="0"/>
        <v>1098</v>
      </c>
      <c r="P32" s="217">
        <f t="shared" si="1"/>
        <v>0.37069547602970965</v>
      </c>
      <c r="Q32" s="218">
        <f t="shared" si="3"/>
        <v>1864</v>
      </c>
      <c r="R32" s="217">
        <f t="shared" si="2"/>
        <v>0.62930452397029035</v>
      </c>
      <c r="S32" s="197">
        <f t="shared" si="4"/>
        <v>118</v>
      </c>
      <c r="T32" s="198">
        <f t="shared" si="5"/>
        <v>9.7183330588041517E-3</v>
      </c>
      <c r="U32" s="199">
        <f t="shared" si="6"/>
        <v>12024</v>
      </c>
      <c r="V32" s="200">
        <f t="shared" si="7"/>
        <v>0.9902816669411959</v>
      </c>
      <c r="W32" s="197">
        <f t="shared" si="8"/>
        <v>8316</v>
      </c>
      <c r="X32" s="198">
        <f t="shared" si="9"/>
        <v>0.81226802109787066</v>
      </c>
      <c r="Y32" s="199">
        <f t="shared" si="10"/>
        <v>1922</v>
      </c>
      <c r="Z32" s="200">
        <f t="shared" si="11"/>
        <v>0.18773197890212931</v>
      </c>
      <c r="AA32" s="201">
        <f t="shared" si="12"/>
        <v>25342</v>
      </c>
      <c r="AD32" s="212" t="str">
        <f t="shared" si="21"/>
        <v>CHMH35other-Other transport</v>
      </c>
      <c r="AE32" s="213">
        <f t="shared" si="22"/>
        <v>2209</v>
      </c>
      <c r="AF32" s="214">
        <f t="shared" si="23"/>
        <v>114503341.83349997</v>
      </c>
      <c r="AG32" s="213">
        <f t="shared" si="13"/>
        <v>51834.921608646429</v>
      </c>
      <c r="AH32" s="215">
        <f t="shared" si="14"/>
        <v>3.4389463419625704E-2</v>
      </c>
      <c r="AI32" s="2">
        <v>1</v>
      </c>
      <c r="AK32" s="12" t="s">
        <v>34</v>
      </c>
      <c r="AL32" s="13">
        <v>18401</v>
      </c>
      <c r="AM32" s="14">
        <v>2479613976.0696006</v>
      </c>
      <c r="AN32" s="13">
        <v>134754.30553065598</v>
      </c>
      <c r="AO32" s="15">
        <v>2.8577971570280317E-2</v>
      </c>
      <c r="AP32" s="2">
        <v>1</v>
      </c>
    </row>
    <row r="33" spans="3:42" ht="15" x14ac:dyDescent="0.25">
      <c r="C33" s="2" t="s">
        <v>27</v>
      </c>
      <c r="D33" s="28">
        <v>1658</v>
      </c>
      <c r="E33" s="28">
        <v>2431</v>
      </c>
      <c r="F33" s="28">
        <v>112</v>
      </c>
      <c r="G33" s="28">
        <v>11424</v>
      </c>
      <c r="H33" s="28">
        <v>14167</v>
      </c>
      <c r="I33" s="28">
        <v>2023</v>
      </c>
      <c r="J33" s="28">
        <v>31815</v>
      </c>
      <c r="M33" s="195">
        <f t="shared" si="0"/>
        <v>0</v>
      </c>
      <c r="N33" s="206" t="str">
        <f t="shared" si="0"/>
        <v>G46s511-Wholesale agents</v>
      </c>
      <c r="O33" s="207">
        <f t="shared" si="0"/>
        <v>1771</v>
      </c>
      <c r="P33" s="208">
        <f t="shared" si="1"/>
        <v>0.432373046875</v>
      </c>
      <c r="Q33" s="209">
        <f t="shared" si="3"/>
        <v>2325</v>
      </c>
      <c r="R33" s="208">
        <f t="shared" si="2"/>
        <v>0.567626953125</v>
      </c>
      <c r="S33" s="207">
        <f t="shared" si="4"/>
        <v>99</v>
      </c>
      <c r="T33" s="208">
        <f t="shared" si="5"/>
        <v>1.7656500802568219E-2</v>
      </c>
      <c r="U33" s="209">
        <f t="shared" si="6"/>
        <v>5508</v>
      </c>
      <c r="V33" s="210">
        <f t="shared" si="7"/>
        <v>0.9823434991974318</v>
      </c>
      <c r="W33" s="207">
        <f t="shared" si="8"/>
        <v>10724</v>
      </c>
      <c r="X33" s="208">
        <f t="shared" si="9"/>
        <v>0.85375368203168533</v>
      </c>
      <c r="Y33" s="209">
        <f t="shared" si="10"/>
        <v>1837</v>
      </c>
      <c r="Z33" s="210">
        <f t="shared" si="11"/>
        <v>0.14624631796831464</v>
      </c>
      <c r="AA33" s="211">
        <f t="shared" si="12"/>
        <v>22264</v>
      </c>
      <c r="AD33" s="202" t="str">
        <f t="shared" si="21"/>
        <v>CML23,25-26-Fuels, Rubber and non-metalic products</v>
      </c>
      <c r="AE33" s="203">
        <f t="shared" si="22"/>
        <v>18401</v>
      </c>
      <c r="AF33" s="204">
        <f t="shared" si="23"/>
        <v>2479613976.0696006</v>
      </c>
      <c r="AG33" s="203">
        <f t="shared" si="13"/>
        <v>134754.30553065598</v>
      </c>
      <c r="AH33" s="205">
        <f t="shared" si="14"/>
        <v>2.8577971570280317E-2</v>
      </c>
      <c r="AI33" s="2">
        <v>1</v>
      </c>
      <c r="AK33" s="8" t="s">
        <v>35</v>
      </c>
      <c r="AL33" s="9">
        <v>22380</v>
      </c>
      <c r="AM33" s="10">
        <v>3012129051.9159999</v>
      </c>
      <c r="AN33" s="9">
        <v>134590.21679696155</v>
      </c>
      <c r="AO33" s="11">
        <v>2.8890051487095111E-2</v>
      </c>
      <c r="AP33" s="2">
        <v>1</v>
      </c>
    </row>
    <row r="34" spans="3:42" x14ac:dyDescent="0.3">
      <c r="C34" s="2" t="s">
        <v>30</v>
      </c>
      <c r="D34" s="28">
        <v>2850</v>
      </c>
      <c r="E34" s="28">
        <v>4050</v>
      </c>
      <c r="F34" s="28">
        <v>198</v>
      </c>
      <c r="G34" s="28">
        <v>21016</v>
      </c>
      <c r="H34" s="28">
        <v>24719</v>
      </c>
      <c r="I34" s="28">
        <v>3524</v>
      </c>
      <c r="J34" s="28">
        <v>56357</v>
      </c>
      <c r="M34" s="195">
        <f t="shared" si="0"/>
        <v>0</v>
      </c>
      <c r="N34" s="196" t="str">
        <f t="shared" si="0"/>
        <v>G46s512-3-Wholesale of food products</v>
      </c>
      <c r="O34" s="216">
        <f t="shared" si="0"/>
        <v>1239</v>
      </c>
      <c r="P34" s="217">
        <f t="shared" si="1"/>
        <v>0.45120174799708668</v>
      </c>
      <c r="Q34" s="218">
        <f t="shared" si="3"/>
        <v>1507</v>
      </c>
      <c r="R34" s="217">
        <f t="shared" si="2"/>
        <v>0.54879825200291332</v>
      </c>
      <c r="S34" s="197">
        <f t="shared" si="4"/>
        <v>85</v>
      </c>
      <c r="T34" s="198">
        <f t="shared" si="5"/>
        <v>9.5505617977528091E-3</v>
      </c>
      <c r="U34" s="199">
        <f t="shared" si="6"/>
        <v>8815</v>
      </c>
      <c r="V34" s="200">
        <f t="shared" si="7"/>
        <v>0.99044943820224718</v>
      </c>
      <c r="W34" s="197">
        <f t="shared" si="8"/>
        <v>9395</v>
      </c>
      <c r="X34" s="198">
        <f t="shared" si="9"/>
        <v>0.84373596766951053</v>
      </c>
      <c r="Y34" s="199">
        <f t="shared" si="10"/>
        <v>1740</v>
      </c>
      <c r="Z34" s="200">
        <f t="shared" si="11"/>
        <v>0.15626403233048944</v>
      </c>
      <c r="AA34" s="201">
        <f t="shared" si="12"/>
        <v>22781</v>
      </c>
      <c r="AD34" s="212" t="str">
        <f t="shared" si="21"/>
        <v>CML27-28-Metals and metal products</v>
      </c>
      <c r="AE34" s="213">
        <f t="shared" si="22"/>
        <v>41589</v>
      </c>
      <c r="AF34" s="214">
        <f t="shared" si="23"/>
        <v>4802292485.4982004</v>
      </c>
      <c r="AG34" s="213">
        <f t="shared" si="13"/>
        <v>115470.25620953138</v>
      </c>
      <c r="AH34" s="215">
        <f t="shared" si="14"/>
        <v>6.7419218179517265E-2</v>
      </c>
      <c r="AI34" s="2">
        <v>1</v>
      </c>
      <c r="AK34" s="12" t="s">
        <v>36</v>
      </c>
      <c r="AL34" s="13">
        <v>20035</v>
      </c>
      <c r="AM34" s="14">
        <v>2485699685.6658006</v>
      </c>
      <c r="AN34" s="13">
        <v>124067.86551863242</v>
      </c>
      <c r="AO34" s="15">
        <v>3.6657204710374272E-2</v>
      </c>
      <c r="AP34" s="2">
        <v>1</v>
      </c>
    </row>
    <row r="35" spans="3:42" x14ac:dyDescent="0.3">
      <c r="C35" s="2" t="s">
        <v>60</v>
      </c>
      <c r="D35" s="28">
        <v>3887</v>
      </c>
      <c r="E35" s="28">
        <v>5688</v>
      </c>
      <c r="F35" s="28">
        <v>225</v>
      </c>
      <c r="G35" s="28">
        <v>47898</v>
      </c>
      <c r="H35" s="28">
        <v>32381</v>
      </c>
      <c r="I35" s="28">
        <v>4322</v>
      </c>
      <c r="J35" s="28">
        <v>94401</v>
      </c>
      <c r="M35" s="195">
        <f t="shared" si="0"/>
        <v>0</v>
      </c>
      <c r="N35" s="206" t="str">
        <f t="shared" si="0"/>
        <v>G46s514-Wholsesale household goods</v>
      </c>
      <c r="O35" s="207">
        <f t="shared" si="0"/>
        <v>1658</v>
      </c>
      <c r="P35" s="208">
        <f t="shared" si="1"/>
        <v>0.40547811200782585</v>
      </c>
      <c r="Q35" s="209">
        <f t="shared" si="3"/>
        <v>2431</v>
      </c>
      <c r="R35" s="208">
        <f t="shared" si="2"/>
        <v>0.59452188799217409</v>
      </c>
      <c r="S35" s="207">
        <f t="shared" si="4"/>
        <v>112</v>
      </c>
      <c r="T35" s="208">
        <f t="shared" si="5"/>
        <v>9.7087378640776691E-3</v>
      </c>
      <c r="U35" s="209">
        <f t="shared" si="6"/>
        <v>11424</v>
      </c>
      <c r="V35" s="210">
        <f t="shared" si="7"/>
        <v>0.99029126213592233</v>
      </c>
      <c r="W35" s="207">
        <f t="shared" si="8"/>
        <v>14167</v>
      </c>
      <c r="X35" s="208">
        <f t="shared" si="9"/>
        <v>0.87504632489190859</v>
      </c>
      <c r="Y35" s="209">
        <f t="shared" si="10"/>
        <v>2023</v>
      </c>
      <c r="Z35" s="210">
        <f t="shared" si="11"/>
        <v>0.12495367510809141</v>
      </c>
      <c r="AA35" s="211">
        <f t="shared" si="12"/>
        <v>31815</v>
      </c>
      <c r="AD35" s="202" t="str">
        <f t="shared" si="21"/>
        <v>CMLother-Other Medium-low technology</v>
      </c>
      <c r="AE35" s="203">
        <f t="shared" si="22"/>
        <v>2937</v>
      </c>
      <c r="AF35" s="204">
        <f t="shared" si="23"/>
        <v>573580821.84350002</v>
      </c>
      <c r="AG35" s="203">
        <f t="shared" si="13"/>
        <v>195294.7980400068</v>
      </c>
      <c r="AH35" s="205">
        <f t="shared" si="14"/>
        <v>0.10736297501611705</v>
      </c>
      <c r="AI35" s="2">
        <v>1</v>
      </c>
      <c r="AK35" s="8" t="s">
        <v>37</v>
      </c>
      <c r="AL35" s="9">
        <v>41589</v>
      </c>
      <c r="AM35" s="10">
        <v>4802292485.4982004</v>
      </c>
      <c r="AN35" s="9">
        <v>115470.25620953138</v>
      </c>
      <c r="AO35" s="11">
        <v>6.7419218179517265E-2</v>
      </c>
      <c r="AP35" s="2">
        <v>1</v>
      </c>
    </row>
    <row r="36" spans="3:42" x14ac:dyDescent="0.3">
      <c r="C36" s="2" t="s">
        <v>56</v>
      </c>
      <c r="D36" s="28">
        <v>459</v>
      </c>
      <c r="E36" s="28">
        <v>1639</v>
      </c>
      <c r="F36" s="28">
        <v>86</v>
      </c>
      <c r="G36" s="28">
        <v>25547</v>
      </c>
      <c r="H36" s="28">
        <v>6550</v>
      </c>
      <c r="I36" s="28">
        <v>514</v>
      </c>
      <c r="J36" s="28">
        <v>34795</v>
      </c>
      <c r="M36" s="195">
        <f t="shared" si="0"/>
        <v>0</v>
      </c>
      <c r="N36" s="196" t="str">
        <f t="shared" si="0"/>
        <v>G46s515-9-Wholesale machinery etc</v>
      </c>
      <c r="O36" s="216">
        <f t="shared" si="0"/>
        <v>2850</v>
      </c>
      <c r="P36" s="217">
        <f t="shared" si="1"/>
        <v>0.41304347826086957</v>
      </c>
      <c r="Q36" s="218">
        <f t="shared" si="3"/>
        <v>4050</v>
      </c>
      <c r="R36" s="217">
        <f t="shared" si="2"/>
        <v>0.58695652173913049</v>
      </c>
      <c r="S36" s="197">
        <f t="shared" si="4"/>
        <v>198</v>
      </c>
      <c r="T36" s="198">
        <f t="shared" si="5"/>
        <v>9.3334590364853396E-3</v>
      </c>
      <c r="U36" s="199">
        <f t="shared" si="6"/>
        <v>21016</v>
      </c>
      <c r="V36" s="200">
        <f t="shared" si="7"/>
        <v>0.9906665409635147</v>
      </c>
      <c r="W36" s="197">
        <f t="shared" si="8"/>
        <v>24719</v>
      </c>
      <c r="X36" s="198">
        <f t="shared" si="9"/>
        <v>0.87522571964734619</v>
      </c>
      <c r="Y36" s="199">
        <f t="shared" si="10"/>
        <v>3524</v>
      </c>
      <c r="Z36" s="200">
        <f t="shared" si="11"/>
        <v>0.12477428035265375</v>
      </c>
      <c r="AA36" s="201">
        <f t="shared" si="12"/>
        <v>56357</v>
      </c>
      <c r="AD36" s="212" t="str">
        <f t="shared" si="21"/>
        <v>CZL15-16-Food, beverages and tobacco</v>
      </c>
      <c r="AE36" s="213">
        <f t="shared" si="22"/>
        <v>16198</v>
      </c>
      <c r="AF36" s="214">
        <f t="shared" si="23"/>
        <v>3152573362.1194997</v>
      </c>
      <c r="AG36" s="213">
        <f t="shared" si="13"/>
        <v>194627.32202244102</v>
      </c>
      <c r="AH36" s="215">
        <f t="shared" si="14"/>
        <v>3.3376052681125992E-2</v>
      </c>
      <c r="AI36" s="2">
        <v>1</v>
      </c>
      <c r="AK36" s="12" t="s">
        <v>38</v>
      </c>
      <c r="AL36" s="13">
        <v>70660</v>
      </c>
      <c r="AM36" s="14">
        <v>7107828299.4495983</v>
      </c>
      <c r="AN36" s="13">
        <v>100591.96574369655</v>
      </c>
      <c r="AO36" s="15">
        <v>0.23563457763821324</v>
      </c>
      <c r="AP36" s="2">
        <v>1</v>
      </c>
    </row>
    <row r="37" spans="3:42" x14ac:dyDescent="0.3">
      <c r="C37" s="2" t="s">
        <v>58</v>
      </c>
      <c r="D37" s="28">
        <v>4178</v>
      </c>
      <c r="E37" s="28">
        <v>9059</v>
      </c>
      <c r="F37" s="28">
        <v>344</v>
      </c>
      <c r="G37" s="28">
        <v>107160</v>
      </c>
      <c r="H37" s="28">
        <v>43776</v>
      </c>
      <c r="I37" s="28">
        <v>6807</v>
      </c>
      <c r="J37" s="28">
        <v>171324</v>
      </c>
      <c r="M37" s="195">
        <f t="shared" si="0"/>
        <v>0</v>
      </c>
      <c r="N37" s="206" t="str">
        <f t="shared" si="0"/>
        <v>G47other-Other retail</v>
      </c>
      <c r="O37" s="207">
        <f t="shared" si="0"/>
        <v>3887</v>
      </c>
      <c r="P37" s="208">
        <f t="shared" si="1"/>
        <v>0.40595300261096606</v>
      </c>
      <c r="Q37" s="209">
        <f t="shared" si="3"/>
        <v>5688</v>
      </c>
      <c r="R37" s="208">
        <f t="shared" si="2"/>
        <v>0.59404699738903399</v>
      </c>
      <c r="S37" s="207">
        <f t="shared" si="4"/>
        <v>225</v>
      </c>
      <c r="T37" s="208">
        <f t="shared" si="5"/>
        <v>4.6755189826070695E-3</v>
      </c>
      <c r="U37" s="209">
        <f t="shared" si="6"/>
        <v>47898</v>
      </c>
      <c r="V37" s="210">
        <f t="shared" si="7"/>
        <v>0.9953244810173929</v>
      </c>
      <c r="W37" s="207">
        <f t="shared" si="8"/>
        <v>32381</v>
      </c>
      <c r="X37" s="208">
        <f t="shared" si="9"/>
        <v>0.88224395825954283</v>
      </c>
      <c r="Y37" s="209">
        <f t="shared" si="10"/>
        <v>4322</v>
      </c>
      <c r="Z37" s="210">
        <f t="shared" si="11"/>
        <v>0.11775604174045719</v>
      </c>
      <c r="AA37" s="211">
        <f t="shared" si="12"/>
        <v>94401</v>
      </c>
      <c r="AD37" s="202" t="str">
        <f t="shared" si="21"/>
        <v>CZL17-19-Textiles and clothing</v>
      </c>
      <c r="AE37" s="203">
        <f t="shared" si="22"/>
        <v>19948</v>
      </c>
      <c r="AF37" s="204">
        <f t="shared" si="23"/>
        <v>1229238338.0891004</v>
      </c>
      <c r="AG37" s="203">
        <f t="shared" si="13"/>
        <v>61622.134454035513</v>
      </c>
      <c r="AH37" s="205">
        <f t="shared" si="14"/>
        <v>6.4977427241807842E-2</v>
      </c>
      <c r="AI37" s="2">
        <v>1</v>
      </c>
      <c r="AK37" s="8" t="s">
        <v>39</v>
      </c>
      <c r="AL37" s="9">
        <v>143770</v>
      </c>
      <c r="AM37" s="10">
        <v>14452591121.037006</v>
      </c>
      <c r="AN37" s="9">
        <v>100525.77812504004</v>
      </c>
      <c r="AO37" s="11">
        <v>0.25684182565603653</v>
      </c>
      <c r="AP37" s="2">
        <v>1</v>
      </c>
    </row>
    <row r="38" spans="3:42" x14ac:dyDescent="0.3">
      <c r="C38" s="2" t="s">
        <v>51</v>
      </c>
      <c r="D38" s="28">
        <v>1248</v>
      </c>
      <c r="E38" s="28">
        <v>1850</v>
      </c>
      <c r="F38" s="28">
        <v>143</v>
      </c>
      <c r="G38" s="28">
        <v>14358</v>
      </c>
      <c r="H38" s="28">
        <v>14227</v>
      </c>
      <c r="I38" s="28">
        <v>2482</v>
      </c>
      <c r="J38" s="28">
        <v>34308</v>
      </c>
      <c r="M38" s="195">
        <f t="shared" si="0"/>
        <v>0</v>
      </c>
      <c r="N38" s="196" t="str">
        <f t="shared" si="0"/>
        <v>G47s5211-Retail supermarkets etc</v>
      </c>
      <c r="O38" s="216">
        <f t="shared" si="0"/>
        <v>459</v>
      </c>
      <c r="P38" s="217">
        <f t="shared" si="1"/>
        <v>0.21877979027645378</v>
      </c>
      <c r="Q38" s="218">
        <f t="shared" si="3"/>
        <v>1639</v>
      </c>
      <c r="R38" s="217">
        <f t="shared" si="2"/>
        <v>0.78122020972354622</v>
      </c>
      <c r="S38" s="197">
        <f t="shared" si="4"/>
        <v>86</v>
      </c>
      <c r="T38" s="198">
        <f t="shared" si="5"/>
        <v>3.3550501306909061E-3</v>
      </c>
      <c r="U38" s="199">
        <f t="shared" si="6"/>
        <v>25547</v>
      </c>
      <c r="V38" s="200">
        <f t="shared" si="7"/>
        <v>0.99664494986930907</v>
      </c>
      <c r="W38" s="197">
        <f t="shared" si="8"/>
        <v>6550</v>
      </c>
      <c r="X38" s="198">
        <f t="shared" si="9"/>
        <v>0.92723669309173273</v>
      </c>
      <c r="Y38" s="199">
        <f t="shared" si="10"/>
        <v>514</v>
      </c>
      <c r="Z38" s="200">
        <f t="shared" si="11"/>
        <v>7.2763306908267267E-2</v>
      </c>
      <c r="AA38" s="201">
        <f t="shared" si="12"/>
        <v>34795</v>
      </c>
      <c r="AD38" s="212" t="str">
        <f t="shared" si="21"/>
        <v>CZL20-22-Wood, paper and printing</v>
      </c>
      <c r="AE38" s="213">
        <f t="shared" si="22"/>
        <v>33623</v>
      </c>
      <c r="AF38" s="214">
        <f t="shared" si="23"/>
        <v>2298763404.5204</v>
      </c>
      <c r="AG38" s="213">
        <f t="shared" si="13"/>
        <v>68368.777459489036</v>
      </c>
      <c r="AH38" s="215">
        <f t="shared" si="14"/>
        <v>5.0513957801341089E-2</v>
      </c>
      <c r="AI38" s="2">
        <v>1</v>
      </c>
      <c r="AK38" s="12" t="s">
        <v>40</v>
      </c>
      <c r="AL38" s="13">
        <v>24976</v>
      </c>
      <c r="AM38" s="14">
        <v>2456908142.0825005</v>
      </c>
      <c r="AN38" s="13">
        <v>98370.76161444989</v>
      </c>
      <c r="AO38" s="15">
        <v>8.9617253750815459E-2</v>
      </c>
      <c r="AP38" s="2">
        <v>1</v>
      </c>
    </row>
    <row r="39" spans="3:42" x14ac:dyDescent="0.3">
      <c r="C39" s="2" t="s">
        <v>33</v>
      </c>
      <c r="D39" s="28">
        <v>1238</v>
      </c>
      <c r="E39" s="28">
        <v>1794</v>
      </c>
      <c r="F39" s="28">
        <v>63</v>
      </c>
      <c r="G39" s="28">
        <v>11624</v>
      </c>
      <c r="H39" s="28">
        <v>9669</v>
      </c>
      <c r="I39" s="28">
        <v>1353</v>
      </c>
      <c r="J39" s="28">
        <v>25741</v>
      </c>
      <c r="M39" s="195">
        <f t="shared" si="0"/>
        <v>0</v>
      </c>
      <c r="N39" s="206" t="str">
        <f t="shared" si="0"/>
        <v>G47s524-Retail specialised stores</v>
      </c>
      <c r="O39" s="207">
        <f t="shared" si="0"/>
        <v>4178</v>
      </c>
      <c r="P39" s="208">
        <f t="shared" si="1"/>
        <v>0.31563042985570749</v>
      </c>
      <c r="Q39" s="209">
        <f t="shared" si="3"/>
        <v>9059</v>
      </c>
      <c r="R39" s="208">
        <f t="shared" si="2"/>
        <v>0.68436957014429256</v>
      </c>
      <c r="S39" s="207">
        <f t="shared" si="4"/>
        <v>344</v>
      </c>
      <c r="T39" s="208">
        <f t="shared" si="5"/>
        <v>3.1998809346628961E-3</v>
      </c>
      <c r="U39" s="209">
        <f t="shared" si="6"/>
        <v>107160</v>
      </c>
      <c r="V39" s="210">
        <f t="shared" si="7"/>
        <v>0.99680011906533705</v>
      </c>
      <c r="W39" s="207">
        <f t="shared" si="8"/>
        <v>43776</v>
      </c>
      <c r="X39" s="208">
        <f t="shared" si="9"/>
        <v>0.86542909673210366</v>
      </c>
      <c r="Y39" s="209">
        <f t="shared" si="10"/>
        <v>6807</v>
      </c>
      <c r="Z39" s="210">
        <f t="shared" si="11"/>
        <v>0.13457090326789634</v>
      </c>
      <c r="AA39" s="211">
        <f t="shared" si="12"/>
        <v>171324</v>
      </c>
      <c r="AD39" s="202" t="str">
        <f t="shared" si="21"/>
        <v>CZL36-Other Low technology</v>
      </c>
      <c r="AE39" s="203">
        <f t="shared" si="22"/>
        <v>34113</v>
      </c>
      <c r="AF39" s="204">
        <f t="shared" si="23"/>
        <v>2285049268.1973</v>
      </c>
      <c r="AG39" s="203">
        <f t="shared" si="13"/>
        <v>66984.705777776806</v>
      </c>
      <c r="AH39" s="205">
        <f t="shared" si="14"/>
        <v>6.2625480232271893E-2</v>
      </c>
      <c r="AI39" s="2">
        <v>1</v>
      </c>
      <c r="AK39" s="8" t="s">
        <v>41</v>
      </c>
      <c r="AL39" s="9">
        <v>115850</v>
      </c>
      <c r="AM39" s="10">
        <v>11345892422.621805</v>
      </c>
      <c r="AN39" s="9">
        <v>97936.058891858484</v>
      </c>
      <c r="AO39" s="11">
        <v>0.12209089422541901</v>
      </c>
      <c r="AP39" s="2">
        <v>1</v>
      </c>
    </row>
    <row r="40" spans="3:42" x14ac:dyDescent="0.3">
      <c r="C40" s="2" t="s">
        <v>31</v>
      </c>
      <c r="D40" s="28">
        <v>221</v>
      </c>
      <c r="E40" s="28">
        <v>404</v>
      </c>
      <c r="F40" s="28">
        <v>32</v>
      </c>
      <c r="G40" s="28">
        <v>4578</v>
      </c>
      <c r="H40" s="28">
        <v>2552</v>
      </c>
      <c r="I40" s="28">
        <v>438</v>
      </c>
      <c r="J40" s="28">
        <v>8225</v>
      </c>
      <c r="M40" s="195">
        <f t="shared" si="0"/>
        <v>0</v>
      </c>
      <c r="N40" s="196" t="str">
        <f t="shared" si="0"/>
        <v>H6024-Road Freight transport</v>
      </c>
      <c r="O40" s="216">
        <f t="shared" si="0"/>
        <v>1248</v>
      </c>
      <c r="P40" s="217">
        <f t="shared" si="1"/>
        <v>0.40284054228534538</v>
      </c>
      <c r="Q40" s="218">
        <f t="shared" si="3"/>
        <v>1850</v>
      </c>
      <c r="R40" s="217">
        <f t="shared" si="2"/>
        <v>0.59715945771465462</v>
      </c>
      <c r="S40" s="197">
        <f t="shared" si="4"/>
        <v>143</v>
      </c>
      <c r="T40" s="198">
        <f t="shared" si="5"/>
        <v>9.861388869733121E-3</v>
      </c>
      <c r="U40" s="199">
        <f t="shared" si="6"/>
        <v>14358</v>
      </c>
      <c r="V40" s="200">
        <f t="shared" si="7"/>
        <v>0.99013861113026691</v>
      </c>
      <c r="W40" s="197">
        <f t="shared" si="8"/>
        <v>14227</v>
      </c>
      <c r="X40" s="198">
        <f t="shared" si="9"/>
        <v>0.85145729846190676</v>
      </c>
      <c r="Y40" s="199">
        <f t="shared" si="10"/>
        <v>2482</v>
      </c>
      <c r="Z40" s="200">
        <f t="shared" si="11"/>
        <v>0.14854270153809324</v>
      </c>
      <c r="AA40" s="201">
        <f t="shared" si="12"/>
        <v>34308</v>
      </c>
      <c r="AD40" s="212" t="str">
        <f t="shared" si="21"/>
        <v>D-Electricity and gas</v>
      </c>
      <c r="AE40" s="213">
        <f t="shared" si="22"/>
        <v>3324</v>
      </c>
      <c r="AF40" s="214">
        <f t="shared" si="23"/>
        <v>2284485637.7342005</v>
      </c>
      <c r="AG40" s="213">
        <f t="shared" si="13"/>
        <v>687270.04745312885</v>
      </c>
      <c r="AH40" s="215">
        <f t="shared" si="14"/>
        <v>3.3824284859723372E-2</v>
      </c>
      <c r="AI40" s="2">
        <v>1</v>
      </c>
      <c r="AK40" s="12" t="s">
        <v>42</v>
      </c>
      <c r="AL40" s="13">
        <v>27100</v>
      </c>
      <c r="AM40" s="14">
        <v>2415934656.7892008</v>
      </c>
      <c r="AN40" s="13">
        <v>89148.880324324753</v>
      </c>
      <c r="AO40" s="15">
        <v>0.41892229385275864</v>
      </c>
      <c r="AP40" s="2">
        <v>1</v>
      </c>
    </row>
    <row r="41" spans="3:42" x14ac:dyDescent="0.3">
      <c r="C41" s="2" t="s">
        <v>20</v>
      </c>
      <c r="D41" s="28">
        <v>2105</v>
      </c>
      <c r="E41" s="28">
        <v>3528</v>
      </c>
      <c r="F41" s="28">
        <v>84</v>
      </c>
      <c r="G41" s="28">
        <v>24562</v>
      </c>
      <c r="H41" s="28">
        <v>10525</v>
      </c>
      <c r="I41" s="28">
        <v>2328</v>
      </c>
      <c r="J41" s="28">
        <v>43132</v>
      </c>
      <c r="M41" s="195">
        <f t="shared" ref="M41:O66" si="24">B39</f>
        <v>0</v>
      </c>
      <c r="N41" s="206" t="str">
        <f t="shared" si="24"/>
        <v>H63-Transport support services</v>
      </c>
      <c r="O41" s="207">
        <f t="shared" si="24"/>
        <v>1238</v>
      </c>
      <c r="P41" s="208">
        <f t="shared" si="1"/>
        <v>0.40831134564643801</v>
      </c>
      <c r="Q41" s="209">
        <f t="shared" si="3"/>
        <v>1794</v>
      </c>
      <c r="R41" s="208">
        <f t="shared" si="2"/>
        <v>0.59168865435356199</v>
      </c>
      <c r="S41" s="207">
        <f t="shared" si="4"/>
        <v>63</v>
      </c>
      <c r="T41" s="208">
        <f t="shared" si="5"/>
        <v>5.3906049456661246E-3</v>
      </c>
      <c r="U41" s="209">
        <f t="shared" si="6"/>
        <v>11624</v>
      </c>
      <c r="V41" s="210">
        <f t="shared" si="7"/>
        <v>0.99460939505433388</v>
      </c>
      <c r="W41" s="207">
        <f t="shared" si="8"/>
        <v>9669</v>
      </c>
      <c r="X41" s="208">
        <f t="shared" si="9"/>
        <v>0.8772455089820359</v>
      </c>
      <c r="Y41" s="209">
        <f t="shared" si="10"/>
        <v>1353</v>
      </c>
      <c r="Z41" s="210">
        <f t="shared" si="11"/>
        <v>0.12275449101796407</v>
      </c>
      <c r="AA41" s="211">
        <f t="shared" si="12"/>
        <v>25741</v>
      </c>
      <c r="AD41" s="202" t="str">
        <f t="shared" si="21"/>
        <v>E-Water and waste</v>
      </c>
      <c r="AE41" s="203">
        <f t="shared" si="22"/>
        <v>12347</v>
      </c>
      <c r="AF41" s="204">
        <f t="shared" si="23"/>
        <v>2273174664.2913008</v>
      </c>
      <c r="AG41" s="203">
        <f t="shared" si="13"/>
        <v>184107.44831062612</v>
      </c>
      <c r="AH41" s="205">
        <f t="shared" si="14"/>
        <v>8.0098986099508288E-2</v>
      </c>
      <c r="AI41" s="2">
        <v>1</v>
      </c>
      <c r="AK41" s="8" t="s">
        <v>43</v>
      </c>
      <c r="AL41" s="9">
        <v>232165</v>
      </c>
      <c r="AM41" s="10">
        <v>19482915315.648911</v>
      </c>
      <c r="AN41" s="9">
        <v>83918.399912342124</v>
      </c>
      <c r="AO41" s="11">
        <v>0.17558843711340336</v>
      </c>
      <c r="AP41" s="2">
        <v>1</v>
      </c>
    </row>
    <row r="42" spans="3:42" x14ac:dyDescent="0.3">
      <c r="C42" s="2" t="s">
        <v>59</v>
      </c>
      <c r="D42" s="28">
        <v>1348</v>
      </c>
      <c r="E42" s="28">
        <v>2724</v>
      </c>
      <c r="F42" s="28">
        <v>77</v>
      </c>
      <c r="G42" s="28">
        <v>33386</v>
      </c>
      <c r="H42" s="28">
        <v>10609</v>
      </c>
      <c r="I42" s="28">
        <v>1932</v>
      </c>
      <c r="J42" s="28">
        <v>50076</v>
      </c>
      <c r="M42" s="195">
        <f t="shared" si="24"/>
        <v>0</v>
      </c>
      <c r="N42" s="196" t="str">
        <f t="shared" si="24"/>
        <v>H64-Postal</v>
      </c>
      <c r="O42" s="216">
        <f t="shared" si="24"/>
        <v>221</v>
      </c>
      <c r="P42" s="217">
        <f t="shared" si="1"/>
        <v>0.35360000000000003</v>
      </c>
      <c r="Q42" s="218">
        <f t="shared" si="3"/>
        <v>404</v>
      </c>
      <c r="R42" s="217">
        <f t="shared" si="2"/>
        <v>0.64639999999999997</v>
      </c>
      <c r="S42" s="197">
        <f t="shared" si="4"/>
        <v>32</v>
      </c>
      <c r="T42" s="198">
        <f t="shared" si="5"/>
        <v>6.9414316702819953E-3</v>
      </c>
      <c r="U42" s="199">
        <f t="shared" si="6"/>
        <v>4578</v>
      </c>
      <c r="V42" s="200">
        <f t="shared" si="7"/>
        <v>0.99305856832971795</v>
      </c>
      <c r="W42" s="197">
        <f t="shared" si="8"/>
        <v>2552</v>
      </c>
      <c r="X42" s="198">
        <f t="shared" si="9"/>
        <v>0.85351170568561874</v>
      </c>
      <c r="Y42" s="199">
        <f t="shared" si="10"/>
        <v>438</v>
      </c>
      <c r="Z42" s="200">
        <f t="shared" si="11"/>
        <v>0.14648829431438126</v>
      </c>
      <c r="AA42" s="201">
        <f t="shared" si="12"/>
        <v>8225</v>
      </c>
      <c r="AD42" s="212" t="str">
        <f t="shared" si="21"/>
        <v>F4521-Buildings</v>
      </c>
      <c r="AE42" s="213">
        <f t="shared" si="22"/>
        <v>115850</v>
      </c>
      <c r="AF42" s="214">
        <f t="shared" si="23"/>
        <v>11345892422.621805</v>
      </c>
      <c r="AG42" s="213">
        <f t="shared" si="13"/>
        <v>97936.058891858484</v>
      </c>
      <c r="AH42" s="215">
        <f t="shared" si="14"/>
        <v>0.12209089422541901</v>
      </c>
      <c r="AI42" s="2">
        <v>1</v>
      </c>
      <c r="AK42" s="12" t="s">
        <v>44</v>
      </c>
      <c r="AL42" s="13">
        <v>58941</v>
      </c>
      <c r="AM42" s="14">
        <v>4820517792.6969995</v>
      </c>
      <c r="AN42" s="13">
        <v>81785.47687852259</v>
      </c>
      <c r="AO42" s="15">
        <v>8.0753281836331112E-2</v>
      </c>
      <c r="AP42" s="2">
        <v>1</v>
      </c>
    </row>
    <row r="43" spans="3:42" x14ac:dyDescent="0.3">
      <c r="C43" s="2" t="s">
        <v>64</v>
      </c>
      <c r="D43" s="28">
        <v>3579</v>
      </c>
      <c r="E43" s="28">
        <v>11808</v>
      </c>
      <c r="F43" s="28">
        <v>557</v>
      </c>
      <c r="G43" s="28">
        <v>131839</v>
      </c>
      <c r="H43" s="28">
        <v>41649</v>
      </c>
      <c r="I43" s="28">
        <v>4248</v>
      </c>
      <c r="J43" s="28">
        <v>193680</v>
      </c>
      <c r="M43" s="195">
        <f t="shared" si="24"/>
        <v>0</v>
      </c>
      <c r="N43" s="206" t="str">
        <f t="shared" si="24"/>
        <v>Hother-Other transport</v>
      </c>
      <c r="O43" s="207">
        <f t="shared" si="24"/>
        <v>2105</v>
      </c>
      <c r="P43" s="208">
        <f t="shared" si="1"/>
        <v>0.37369075093200782</v>
      </c>
      <c r="Q43" s="209">
        <f t="shared" si="3"/>
        <v>3528</v>
      </c>
      <c r="R43" s="208">
        <f t="shared" si="2"/>
        <v>0.62630924906799224</v>
      </c>
      <c r="S43" s="207">
        <f t="shared" si="4"/>
        <v>84</v>
      </c>
      <c r="T43" s="208">
        <f t="shared" si="5"/>
        <v>3.4082609754118314E-3</v>
      </c>
      <c r="U43" s="209">
        <f t="shared" si="6"/>
        <v>24562</v>
      </c>
      <c r="V43" s="210">
        <f t="shared" si="7"/>
        <v>0.9965917390245882</v>
      </c>
      <c r="W43" s="207">
        <f t="shared" si="8"/>
        <v>10525</v>
      </c>
      <c r="X43" s="208">
        <f t="shared" si="9"/>
        <v>0.81887497082393212</v>
      </c>
      <c r="Y43" s="209">
        <f t="shared" si="10"/>
        <v>2328</v>
      </c>
      <c r="Z43" s="210">
        <f t="shared" si="11"/>
        <v>0.18112502917606785</v>
      </c>
      <c r="AA43" s="211">
        <f t="shared" si="12"/>
        <v>43132</v>
      </c>
      <c r="AD43" s="202" t="str">
        <f t="shared" si="21"/>
        <v>F45other-Other construction</v>
      </c>
      <c r="AE43" s="203">
        <f t="shared" si="22"/>
        <v>293499</v>
      </c>
      <c r="AF43" s="204">
        <f t="shared" si="23"/>
        <v>8657015773.6574993</v>
      </c>
      <c r="AG43" s="203">
        <f t="shared" si="13"/>
        <v>29495.895296602372</v>
      </c>
      <c r="AH43" s="205">
        <f t="shared" si="14"/>
        <v>6.9836822582848818E-2</v>
      </c>
      <c r="AI43" s="2">
        <v>1</v>
      </c>
      <c r="AK43" s="8" t="s">
        <v>45</v>
      </c>
      <c r="AL43" s="9">
        <v>61673</v>
      </c>
      <c r="AM43" s="10">
        <v>4816663352.440402</v>
      </c>
      <c r="AN43" s="9">
        <v>78100.033279399446</v>
      </c>
      <c r="AO43" s="11">
        <v>0.15335890009017536</v>
      </c>
      <c r="AP43" s="2">
        <v>1</v>
      </c>
    </row>
    <row r="44" spans="3:42" ht="15" customHeight="1" x14ac:dyDescent="0.3">
      <c r="C44" s="2" t="s">
        <v>28</v>
      </c>
      <c r="D44" s="28">
        <v>2054</v>
      </c>
      <c r="E44" s="28">
        <v>3106</v>
      </c>
      <c r="F44" s="28">
        <v>52</v>
      </c>
      <c r="G44" s="28">
        <v>8613</v>
      </c>
      <c r="H44" s="28">
        <v>13749</v>
      </c>
      <c r="I44" s="28">
        <v>2514</v>
      </c>
      <c r="J44" s="28">
        <v>30088</v>
      </c>
      <c r="M44" s="195">
        <f t="shared" si="24"/>
        <v>0</v>
      </c>
      <c r="N44" s="196" t="str">
        <f t="shared" si="24"/>
        <v>I551-2-Accommodation</v>
      </c>
      <c r="O44" s="216">
        <f t="shared" si="24"/>
        <v>1348</v>
      </c>
      <c r="P44" s="217">
        <f t="shared" si="1"/>
        <v>0.33104125736738704</v>
      </c>
      <c r="Q44" s="218">
        <f t="shared" si="3"/>
        <v>2724</v>
      </c>
      <c r="R44" s="217">
        <f t="shared" si="2"/>
        <v>0.66895874263261301</v>
      </c>
      <c r="S44" s="197">
        <f t="shared" si="4"/>
        <v>77</v>
      </c>
      <c r="T44" s="198">
        <f t="shared" si="5"/>
        <v>2.3010489197023577E-3</v>
      </c>
      <c r="U44" s="199">
        <f t="shared" si="6"/>
        <v>33386</v>
      </c>
      <c r="V44" s="200">
        <f t="shared" si="7"/>
        <v>0.9976989510802976</v>
      </c>
      <c r="W44" s="197">
        <f t="shared" si="8"/>
        <v>10609</v>
      </c>
      <c r="X44" s="198">
        <f t="shared" si="9"/>
        <v>0.8459452994179093</v>
      </c>
      <c r="Y44" s="199">
        <f t="shared" si="10"/>
        <v>1932</v>
      </c>
      <c r="Z44" s="200">
        <f t="shared" si="11"/>
        <v>0.15405470058209075</v>
      </c>
      <c r="AA44" s="201">
        <f t="shared" si="12"/>
        <v>50076</v>
      </c>
      <c r="AD44" s="3" t="s">
        <v>394</v>
      </c>
      <c r="AE44" s="4"/>
      <c r="AF44" s="4"/>
      <c r="AG44" s="4"/>
      <c r="AH44" s="22"/>
      <c r="AI44" s="2">
        <v>1</v>
      </c>
      <c r="AK44" s="3" t="s">
        <v>2</v>
      </c>
      <c r="AL44" s="4"/>
      <c r="AM44" s="4"/>
      <c r="AN44" s="4"/>
      <c r="AO44" s="22"/>
      <c r="AP44" s="2">
        <v>1</v>
      </c>
    </row>
    <row r="45" spans="3:42" ht="52.8" x14ac:dyDescent="0.3">
      <c r="C45" s="2" t="s">
        <v>15</v>
      </c>
      <c r="D45" s="28">
        <v>1310</v>
      </c>
      <c r="E45" s="28">
        <v>1689</v>
      </c>
      <c r="F45" s="28">
        <v>102</v>
      </c>
      <c r="G45" s="28">
        <v>6057</v>
      </c>
      <c r="H45" s="28">
        <v>9200</v>
      </c>
      <c r="I45" s="28">
        <v>1334</v>
      </c>
      <c r="J45" s="28">
        <v>19692</v>
      </c>
      <c r="M45" s="195">
        <f t="shared" si="24"/>
        <v>0</v>
      </c>
      <c r="N45" s="206" t="str">
        <f t="shared" si="24"/>
        <v>I553-5-Food services</v>
      </c>
      <c r="O45" s="207">
        <f t="shared" si="24"/>
        <v>3579</v>
      </c>
      <c r="P45" s="208">
        <f t="shared" si="1"/>
        <v>0.23259894716318971</v>
      </c>
      <c r="Q45" s="209">
        <f t="shared" si="3"/>
        <v>11808</v>
      </c>
      <c r="R45" s="208">
        <f t="shared" si="2"/>
        <v>0.76740105283681026</v>
      </c>
      <c r="S45" s="207">
        <f t="shared" si="4"/>
        <v>557</v>
      </c>
      <c r="T45" s="208">
        <f t="shared" si="5"/>
        <v>4.2070757424695609E-3</v>
      </c>
      <c r="U45" s="209">
        <f t="shared" si="6"/>
        <v>131839</v>
      </c>
      <c r="V45" s="210">
        <f t="shared" si="7"/>
        <v>0.99579292425753041</v>
      </c>
      <c r="W45" s="207">
        <f t="shared" si="8"/>
        <v>41649</v>
      </c>
      <c r="X45" s="208">
        <f t="shared" si="9"/>
        <v>0.90744493104124457</v>
      </c>
      <c r="Y45" s="209">
        <f t="shared" si="10"/>
        <v>4248</v>
      </c>
      <c r="Z45" s="210">
        <f t="shared" si="11"/>
        <v>9.2555068958755468E-2</v>
      </c>
      <c r="AA45" s="211">
        <f t="shared" si="12"/>
        <v>193680</v>
      </c>
      <c r="AD45" s="5" t="s">
        <v>3</v>
      </c>
      <c r="AE45" s="6" t="s">
        <v>4</v>
      </c>
      <c r="AF45" s="6" t="s">
        <v>634</v>
      </c>
      <c r="AG45" s="7" t="s">
        <v>6</v>
      </c>
      <c r="AH45" s="7" t="s">
        <v>633</v>
      </c>
      <c r="AI45" s="2">
        <v>1</v>
      </c>
      <c r="AK45" s="5" t="s">
        <v>3</v>
      </c>
      <c r="AL45" s="6" t="s">
        <v>4</v>
      </c>
      <c r="AM45" s="6" t="s">
        <v>5</v>
      </c>
      <c r="AN45" s="7" t="s">
        <v>6</v>
      </c>
      <c r="AO45" s="7" t="s">
        <v>7</v>
      </c>
      <c r="AP45" s="2">
        <v>1</v>
      </c>
    </row>
    <row r="46" spans="3:42" ht="14.25" customHeight="1" x14ac:dyDescent="0.3">
      <c r="C46" s="2" t="s">
        <v>52</v>
      </c>
      <c r="D46" s="28">
        <v>9971</v>
      </c>
      <c r="E46" s="28">
        <v>11271</v>
      </c>
      <c r="F46" s="28">
        <v>703</v>
      </c>
      <c r="G46" s="28">
        <v>51014</v>
      </c>
      <c r="H46" s="28">
        <v>112895</v>
      </c>
      <c r="I46" s="28">
        <v>9790</v>
      </c>
      <c r="J46" s="28">
        <v>195644</v>
      </c>
      <c r="M46" s="195">
        <f t="shared" si="24"/>
        <v>0</v>
      </c>
      <c r="N46" s="196" t="str">
        <f t="shared" si="24"/>
        <v>J22-Publishing</v>
      </c>
      <c r="O46" s="216">
        <f t="shared" si="24"/>
        <v>2054</v>
      </c>
      <c r="P46" s="217">
        <f t="shared" si="1"/>
        <v>0.39806201550387599</v>
      </c>
      <c r="Q46" s="218">
        <f t="shared" si="3"/>
        <v>3106</v>
      </c>
      <c r="R46" s="217">
        <f t="shared" si="2"/>
        <v>0.60193798449612401</v>
      </c>
      <c r="S46" s="197">
        <f t="shared" si="4"/>
        <v>52</v>
      </c>
      <c r="T46" s="198">
        <f t="shared" si="5"/>
        <v>6.001154068090017E-3</v>
      </c>
      <c r="U46" s="199">
        <f t="shared" si="6"/>
        <v>8613</v>
      </c>
      <c r="V46" s="200">
        <f t="shared" si="7"/>
        <v>0.99399884593191001</v>
      </c>
      <c r="W46" s="197">
        <f t="shared" si="8"/>
        <v>13749</v>
      </c>
      <c r="X46" s="198">
        <f t="shared" si="9"/>
        <v>0.84541597491237774</v>
      </c>
      <c r="Y46" s="199">
        <f t="shared" si="10"/>
        <v>2514</v>
      </c>
      <c r="Z46" s="200">
        <f t="shared" si="11"/>
        <v>0.1545840250876222</v>
      </c>
      <c r="AA46" s="201">
        <f t="shared" si="12"/>
        <v>30088</v>
      </c>
      <c r="AD46" s="219" t="str">
        <f t="shared" ref="AD46:AD82" si="25">N30</f>
        <v>F7011-Real estate development</v>
      </c>
      <c r="AE46" s="220">
        <f t="shared" ref="AE46:AE82" si="26">S30+U30+W30+Y30</f>
        <v>18997</v>
      </c>
      <c r="AF46" s="221">
        <f t="shared" ref="AF46:AF82" si="27">S109+U109+W109+Y109</f>
        <v>3643557365.684998</v>
      </c>
      <c r="AG46" s="220">
        <f t="shared" si="13"/>
        <v>191796.46079301985</v>
      </c>
      <c r="AH46" s="222">
        <f>AG46/AG361</f>
        <v>0.21896172061591759</v>
      </c>
      <c r="AI46" s="2">
        <v>1</v>
      </c>
      <c r="AK46" s="8" t="s">
        <v>46</v>
      </c>
      <c r="AL46" s="9">
        <v>18168</v>
      </c>
      <c r="AM46" s="10">
        <v>1337478261.2535999</v>
      </c>
      <c r="AN46" s="9">
        <v>73617.253481594002</v>
      </c>
      <c r="AO46" s="11">
        <v>5.022899556780596E-2</v>
      </c>
      <c r="AP46" s="2">
        <v>1</v>
      </c>
    </row>
    <row r="47" spans="3:42" ht="14.25" customHeight="1" x14ac:dyDescent="0.3">
      <c r="C47" s="2" t="s">
        <v>32</v>
      </c>
      <c r="D47" s="28">
        <v>2184</v>
      </c>
      <c r="E47" s="28">
        <v>2916</v>
      </c>
      <c r="F47" s="28">
        <v>52</v>
      </c>
      <c r="G47" s="28">
        <v>9711</v>
      </c>
      <c r="H47" s="28">
        <v>16278</v>
      </c>
      <c r="I47" s="28">
        <v>2750</v>
      </c>
      <c r="J47" s="28">
        <v>33891</v>
      </c>
      <c r="M47" s="195">
        <f t="shared" si="24"/>
        <v>0</v>
      </c>
      <c r="N47" s="206" t="str">
        <f t="shared" si="24"/>
        <v>J642-Telecoms</v>
      </c>
      <c r="O47" s="207">
        <f t="shared" si="24"/>
        <v>1310</v>
      </c>
      <c r="P47" s="208">
        <f t="shared" si="1"/>
        <v>0.43681227075691897</v>
      </c>
      <c r="Q47" s="209">
        <f t="shared" si="3"/>
        <v>1689</v>
      </c>
      <c r="R47" s="208">
        <f t="shared" si="2"/>
        <v>0.56318772924308103</v>
      </c>
      <c r="S47" s="207">
        <f t="shared" si="4"/>
        <v>102</v>
      </c>
      <c r="T47" s="208">
        <f t="shared" si="5"/>
        <v>1.6561130053580127E-2</v>
      </c>
      <c r="U47" s="209">
        <f t="shared" si="6"/>
        <v>6057</v>
      </c>
      <c r="V47" s="210">
        <f t="shared" si="7"/>
        <v>0.98343886994641982</v>
      </c>
      <c r="W47" s="207">
        <f t="shared" si="8"/>
        <v>9200</v>
      </c>
      <c r="X47" s="208">
        <f t="shared" si="9"/>
        <v>0.8733624454148472</v>
      </c>
      <c r="Y47" s="209">
        <f t="shared" si="10"/>
        <v>1334</v>
      </c>
      <c r="Z47" s="210">
        <f t="shared" si="11"/>
        <v>0.12663755458515283</v>
      </c>
      <c r="AA47" s="211">
        <f t="shared" si="12"/>
        <v>19692</v>
      </c>
      <c r="AD47" s="223" t="str">
        <f t="shared" si="25"/>
        <v>G45other-Other motor trades</v>
      </c>
      <c r="AE47" s="224">
        <f t="shared" si="26"/>
        <v>74858</v>
      </c>
      <c r="AF47" s="225">
        <f t="shared" si="27"/>
        <v>2198608989.9445996</v>
      </c>
      <c r="AG47" s="224">
        <f t="shared" si="13"/>
        <v>29370.394479475803</v>
      </c>
      <c r="AH47" s="226">
        <f t="shared" ref="AH47:AH83" si="28">AG47/AG362</f>
        <v>4.1887030237443883E-2</v>
      </c>
      <c r="AI47" s="2">
        <v>1</v>
      </c>
      <c r="AK47" s="12" t="s">
        <v>47</v>
      </c>
      <c r="AL47" s="13">
        <v>56304</v>
      </c>
      <c r="AM47" s="14">
        <v>4017352546.9458003</v>
      </c>
      <c r="AN47" s="13">
        <v>71351.10377496804</v>
      </c>
      <c r="AO47" s="15">
        <v>0.19404088586008292</v>
      </c>
      <c r="AP47" s="2">
        <v>1</v>
      </c>
    </row>
    <row r="48" spans="3:42" ht="14.25" customHeight="1" x14ac:dyDescent="0.3">
      <c r="C48" s="2" t="s">
        <v>42</v>
      </c>
      <c r="D48" s="28">
        <v>2919</v>
      </c>
      <c r="E48" s="28">
        <v>3708</v>
      </c>
      <c r="F48" s="28">
        <v>83</v>
      </c>
      <c r="G48" s="28">
        <v>2895</v>
      </c>
      <c r="H48" s="28">
        <v>18147</v>
      </c>
      <c r="I48" s="28">
        <v>5975</v>
      </c>
      <c r="J48" s="28">
        <v>33727</v>
      </c>
      <c r="M48" s="195">
        <f t="shared" si="24"/>
        <v>0</v>
      </c>
      <c r="N48" s="196" t="str">
        <f t="shared" si="24"/>
        <v>J72-Computer and information services</v>
      </c>
      <c r="O48" s="216">
        <f t="shared" si="24"/>
        <v>9971</v>
      </c>
      <c r="P48" s="217">
        <f t="shared" si="1"/>
        <v>0.4694002447980416</v>
      </c>
      <c r="Q48" s="218">
        <f t="shared" si="3"/>
        <v>11271</v>
      </c>
      <c r="R48" s="217">
        <f t="shared" si="2"/>
        <v>0.53059975520195835</v>
      </c>
      <c r="S48" s="197">
        <f t="shared" si="4"/>
        <v>703</v>
      </c>
      <c r="T48" s="198">
        <f t="shared" si="5"/>
        <v>1.3593209196202409E-2</v>
      </c>
      <c r="U48" s="199">
        <f t="shared" si="6"/>
        <v>51014</v>
      </c>
      <c r="V48" s="200">
        <f t="shared" si="7"/>
        <v>0.98640679080379756</v>
      </c>
      <c r="W48" s="197">
        <f t="shared" si="8"/>
        <v>112895</v>
      </c>
      <c r="X48" s="198">
        <f t="shared" si="9"/>
        <v>0.92020214370134901</v>
      </c>
      <c r="Y48" s="199">
        <f t="shared" si="10"/>
        <v>9790</v>
      </c>
      <c r="Z48" s="200">
        <f t="shared" si="11"/>
        <v>7.9797856298651021E-2</v>
      </c>
      <c r="AA48" s="201">
        <f t="shared" si="12"/>
        <v>195644</v>
      </c>
      <c r="AD48" s="219" t="str">
        <f t="shared" si="25"/>
        <v>G45s501-Sale of motor vehilces</v>
      </c>
      <c r="AE48" s="220">
        <f t="shared" si="26"/>
        <v>22380</v>
      </c>
      <c r="AF48" s="221">
        <f t="shared" si="27"/>
        <v>3012129051.9159999</v>
      </c>
      <c r="AG48" s="220">
        <f t="shared" si="13"/>
        <v>134590.21679696155</v>
      </c>
      <c r="AH48" s="222">
        <f t="shared" si="28"/>
        <v>2.8890051487095111E-2</v>
      </c>
      <c r="AI48" s="2">
        <v>1</v>
      </c>
      <c r="AK48" s="8" t="s">
        <v>48</v>
      </c>
      <c r="AL48" s="9">
        <v>33623</v>
      </c>
      <c r="AM48" s="10">
        <v>2298763404.5204</v>
      </c>
      <c r="AN48" s="9">
        <v>68368.777459489036</v>
      </c>
      <c r="AO48" s="11">
        <v>5.0513957801341089E-2</v>
      </c>
      <c r="AP48" s="2">
        <v>1</v>
      </c>
    </row>
    <row r="49" spans="3:42" ht="14.25" customHeight="1" x14ac:dyDescent="0.3">
      <c r="C49" s="2" t="s">
        <v>38</v>
      </c>
      <c r="D49" s="28">
        <v>4163</v>
      </c>
      <c r="E49" s="28">
        <v>5584</v>
      </c>
      <c r="F49" s="28">
        <v>340</v>
      </c>
      <c r="G49" s="28">
        <v>11283</v>
      </c>
      <c r="H49" s="28">
        <v>49024</v>
      </c>
      <c r="I49" s="28">
        <v>10013</v>
      </c>
      <c r="J49" s="28">
        <v>80407</v>
      </c>
      <c r="M49" s="195">
        <f t="shared" si="24"/>
        <v>0</v>
      </c>
      <c r="N49" s="206" t="str">
        <f t="shared" si="24"/>
        <v>J92-Broadcasting</v>
      </c>
      <c r="O49" s="207">
        <f t="shared" si="24"/>
        <v>2184</v>
      </c>
      <c r="P49" s="208">
        <f t="shared" si="1"/>
        <v>0.42823529411764705</v>
      </c>
      <c r="Q49" s="209">
        <f t="shared" si="3"/>
        <v>2916</v>
      </c>
      <c r="R49" s="208">
        <f t="shared" si="2"/>
        <v>0.57176470588235295</v>
      </c>
      <c r="S49" s="207">
        <f t="shared" si="4"/>
        <v>52</v>
      </c>
      <c r="T49" s="208">
        <f t="shared" si="5"/>
        <v>5.3262316910785623E-3</v>
      </c>
      <c r="U49" s="209">
        <f t="shared" si="6"/>
        <v>9711</v>
      </c>
      <c r="V49" s="210">
        <f t="shared" si="7"/>
        <v>0.9946737683089214</v>
      </c>
      <c r="W49" s="207">
        <f t="shared" si="8"/>
        <v>16278</v>
      </c>
      <c r="X49" s="208">
        <f t="shared" si="9"/>
        <v>0.85547614042463738</v>
      </c>
      <c r="Y49" s="209">
        <f t="shared" si="10"/>
        <v>2750</v>
      </c>
      <c r="Z49" s="210">
        <f t="shared" si="11"/>
        <v>0.14452385957536262</v>
      </c>
      <c r="AA49" s="211">
        <f t="shared" si="12"/>
        <v>33891</v>
      </c>
      <c r="AD49" s="223" t="str">
        <f t="shared" si="25"/>
        <v>G46s511-Wholesale agents</v>
      </c>
      <c r="AE49" s="224">
        <f t="shared" si="26"/>
        <v>18168</v>
      </c>
      <c r="AF49" s="225">
        <f t="shared" si="27"/>
        <v>1337478261.2535999</v>
      </c>
      <c r="AG49" s="224">
        <f t="shared" si="13"/>
        <v>73617.253481594002</v>
      </c>
      <c r="AH49" s="226">
        <f t="shared" si="28"/>
        <v>5.022899556780596E-2</v>
      </c>
      <c r="AI49" s="2">
        <v>1</v>
      </c>
      <c r="AK49" s="12" t="s">
        <v>49</v>
      </c>
      <c r="AL49" s="13">
        <v>34113</v>
      </c>
      <c r="AM49" s="14">
        <v>2285049268.1973</v>
      </c>
      <c r="AN49" s="13">
        <v>66984.705777776806</v>
      </c>
      <c r="AO49" s="15">
        <v>6.2625480232271893E-2</v>
      </c>
      <c r="AP49" s="2">
        <v>1</v>
      </c>
    </row>
    <row r="50" spans="3:42" ht="14.25" customHeight="1" x14ac:dyDescent="0.3">
      <c r="C50" s="2" t="s">
        <v>47</v>
      </c>
      <c r="D50" s="28">
        <v>4531</v>
      </c>
      <c r="E50" s="28">
        <v>6824</v>
      </c>
      <c r="F50" s="28">
        <v>237</v>
      </c>
      <c r="G50" s="28">
        <v>18767</v>
      </c>
      <c r="H50" s="28">
        <v>31423</v>
      </c>
      <c r="I50" s="28">
        <v>5877</v>
      </c>
      <c r="J50" s="28">
        <v>67659</v>
      </c>
      <c r="M50" s="195">
        <f t="shared" si="24"/>
        <v>0</v>
      </c>
      <c r="N50" s="196" t="str">
        <f t="shared" si="24"/>
        <v>L7012-Buying and selling of own real estate</v>
      </c>
      <c r="O50" s="216">
        <f t="shared" si="24"/>
        <v>2919</v>
      </c>
      <c r="P50" s="217">
        <f t="shared" si="1"/>
        <v>0.4404708012675419</v>
      </c>
      <c r="Q50" s="218">
        <f t="shared" si="3"/>
        <v>3708</v>
      </c>
      <c r="R50" s="217">
        <f t="shared" si="2"/>
        <v>0.5595291987324581</v>
      </c>
      <c r="S50" s="197">
        <f t="shared" si="4"/>
        <v>83</v>
      </c>
      <c r="T50" s="198">
        <f t="shared" si="5"/>
        <v>2.7871054398925454E-2</v>
      </c>
      <c r="U50" s="199">
        <f t="shared" si="6"/>
        <v>2895</v>
      </c>
      <c r="V50" s="200">
        <f t="shared" si="7"/>
        <v>0.97212894560107455</v>
      </c>
      <c r="W50" s="197">
        <f t="shared" si="8"/>
        <v>18147</v>
      </c>
      <c r="X50" s="198">
        <f t="shared" si="9"/>
        <v>0.7523008042450875</v>
      </c>
      <c r="Y50" s="199">
        <f t="shared" si="10"/>
        <v>5975</v>
      </c>
      <c r="Z50" s="200">
        <f t="shared" si="11"/>
        <v>0.24769919575491253</v>
      </c>
      <c r="AA50" s="201">
        <f t="shared" si="12"/>
        <v>33727</v>
      </c>
      <c r="AD50" s="219" t="str">
        <f t="shared" si="25"/>
        <v>G46s512-3-Wholesale of food products</v>
      </c>
      <c r="AE50" s="220">
        <f t="shared" si="26"/>
        <v>20035</v>
      </c>
      <c r="AF50" s="221">
        <f t="shared" si="27"/>
        <v>2485699685.6658006</v>
      </c>
      <c r="AG50" s="220">
        <f t="shared" si="13"/>
        <v>124067.86551863242</v>
      </c>
      <c r="AH50" s="222">
        <f t="shared" si="28"/>
        <v>3.6657204710374272E-2</v>
      </c>
      <c r="AI50" s="2">
        <v>1</v>
      </c>
      <c r="AK50" s="8" t="s">
        <v>50</v>
      </c>
      <c r="AL50" s="9">
        <v>26303</v>
      </c>
      <c r="AM50" s="10">
        <v>1726980682.8678002</v>
      </c>
      <c r="AN50" s="9">
        <v>65657.175336189801</v>
      </c>
      <c r="AO50" s="11">
        <v>4.7063148221742304E-2</v>
      </c>
      <c r="AP50" s="2">
        <v>1</v>
      </c>
    </row>
    <row r="51" spans="3:42" ht="14.25" customHeight="1" x14ac:dyDescent="0.3">
      <c r="C51" s="2" t="s">
        <v>22</v>
      </c>
      <c r="D51" s="28">
        <v>1009</v>
      </c>
      <c r="E51" s="28">
        <v>957</v>
      </c>
      <c r="F51" s="28">
        <v>22</v>
      </c>
      <c r="G51" s="28">
        <v>1840</v>
      </c>
      <c r="H51" s="28">
        <v>5065</v>
      </c>
      <c r="I51" s="28">
        <v>717</v>
      </c>
      <c r="J51" s="28">
        <v>9610</v>
      </c>
      <c r="M51" s="195">
        <f t="shared" si="24"/>
        <v>0</v>
      </c>
      <c r="N51" s="206" t="str">
        <f t="shared" si="24"/>
        <v>L7020-Letting of own property</v>
      </c>
      <c r="O51" s="207">
        <f t="shared" si="24"/>
        <v>4163</v>
      </c>
      <c r="P51" s="208">
        <f t="shared" si="1"/>
        <v>0.42710577613624706</v>
      </c>
      <c r="Q51" s="209">
        <f t="shared" si="3"/>
        <v>5584</v>
      </c>
      <c r="R51" s="208">
        <f t="shared" si="2"/>
        <v>0.57289422386375299</v>
      </c>
      <c r="S51" s="207">
        <f t="shared" si="4"/>
        <v>340</v>
      </c>
      <c r="T51" s="208">
        <f t="shared" si="5"/>
        <v>2.9252344489374516E-2</v>
      </c>
      <c r="U51" s="209">
        <f t="shared" si="6"/>
        <v>11283</v>
      </c>
      <c r="V51" s="210">
        <f t="shared" si="7"/>
        <v>0.97074765551062547</v>
      </c>
      <c r="W51" s="207">
        <f t="shared" si="8"/>
        <v>49024</v>
      </c>
      <c r="X51" s="208">
        <f t="shared" si="9"/>
        <v>0.83039449836543189</v>
      </c>
      <c r="Y51" s="209">
        <f t="shared" si="10"/>
        <v>10013</v>
      </c>
      <c r="Z51" s="210">
        <f t="shared" si="11"/>
        <v>0.16960550163456814</v>
      </c>
      <c r="AA51" s="211">
        <f t="shared" si="12"/>
        <v>80407</v>
      </c>
      <c r="AD51" s="223" t="str">
        <f t="shared" si="25"/>
        <v>G46s514-Wholsesale household goods</v>
      </c>
      <c r="AE51" s="224">
        <f t="shared" si="26"/>
        <v>27726</v>
      </c>
      <c r="AF51" s="225">
        <f t="shared" si="27"/>
        <v>4659157842.2621975</v>
      </c>
      <c r="AG51" s="224">
        <f t="shared" si="13"/>
        <v>168042.91431371987</v>
      </c>
      <c r="AH51" s="226">
        <f t="shared" si="28"/>
        <v>6.7252952224628362E-2</v>
      </c>
      <c r="AI51" s="2">
        <v>1</v>
      </c>
      <c r="AK51" s="12" t="s">
        <v>51</v>
      </c>
      <c r="AL51" s="13">
        <v>31210</v>
      </c>
      <c r="AM51" s="14">
        <v>2008525993.3421009</v>
      </c>
      <c r="AN51" s="13">
        <v>64355.206451204773</v>
      </c>
      <c r="AO51" s="15">
        <v>4.1769751979955361E-2</v>
      </c>
      <c r="AP51" s="2">
        <v>1</v>
      </c>
    </row>
    <row r="52" spans="3:42" ht="14.25" customHeight="1" x14ac:dyDescent="0.3">
      <c r="C52" s="2" t="s">
        <v>62</v>
      </c>
      <c r="D52" s="28">
        <v>4363</v>
      </c>
      <c r="E52" s="28">
        <v>5609</v>
      </c>
      <c r="F52" s="28">
        <v>162</v>
      </c>
      <c r="G52" s="28">
        <v>39809</v>
      </c>
      <c r="H52" s="28">
        <v>33039</v>
      </c>
      <c r="I52" s="28">
        <v>3810</v>
      </c>
      <c r="J52" s="28">
        <v>86792</v>
      </c>
      <c r="M52" s="195">
        <f t="shared" si="24"/>
        <v>0</v>
      </c>
      <c r="N52" s="196" t="str">
        <f t="shared" si="24"/>
        <v>L7030-Real estate on fee or contract basis</v>
      </c>
      <c r="O52" s="216">
        <f t="shared" si="24"/>
        <v>4531</v>
      </c>
      <c r="P52" s="217">
        <f t="shared" si="1"/>
        <v>0.39903126376045794</v>
      </c>
      <c r="Q52" s="218">
        <f t="shared" si="3"/>
        <v>6824</v>
      </c>
      <c r="R52" s="217">
        <f t="shared" si="2"/>
        <v>0.60096873623954206</v>
      </c>
      <c r="S52" s="197">
        <f t="shared" si="4"/>
        <v>237</v>
      </c>
      <c r="T52" s="198">
        <f t="shared" si="5"/>
        <v>1.2471058724479057E-2</v>
      </c>
      <c r="U52" s="199">
        <f t="shared" si="6"/>
        <v>18767</v>
      </c>
      <c r="V52" s="200">
        <f t="shared" si="7"/>
        <v>0.98752894127552093</v>
      </c>
      <c r="W52" s="197">
        <f t="shared" si="8"/>
        <v>31423</v>
      </c>
      <c r="X52" s="198">
        <f t="shared" si="9"/>
        <v>0.84243967828418231</v>
      </c>
      <c r="Y52" s="199">
        <f t="shared" si="10"/>
        <v>5877</v>
      </c>
      <c r="Z52" s="200">
        <f t="shared" si="11"/>
        <v>0.15756032171581769</v>
      </c>
      <c r="AA52" s="201">
        <f t="shared" si="12"/>
        <v>67659</v>
      </c>
      <c r="AD52" s="219" t="str">
        <f t="shared" si="25"/>
        <v>G46s515-9-Wholesale machinery etc</v>
      </c>
      <c r="AE52" s="220">
        <f t="shared" si="26"/>
        <v>49457</v>
      </c>
      <c r="AF52" s="221">
        <f t="shared" si="27"/>
        <v>7587155118.6261978</v>
      </c>
      <c r="AG52" s="220">
        <f t="shared" si="13"/>
        <v>153409.12547518447</v>
      </c>
      <c r="AH52" s="222">
        <f t="shared" si="28"/>
        <v>4.6735986816275381E-2</v>
      </c>
      <c r="AI52" s="2">
        <v>1</v>
      </c>
      <c r="AK52" s="8" t="s">
        <v>52</v>
      </c>
      <c r="AL52" s="9">
        <v>174402</v>
      </c>
      <c r="AM52" s="10">
        <v>11026043396.276899</v>
      </c>
      <c r="AN52" s="9">
        <v>63222.000873137345</v>
      </c>
      <c r="AO52" s="11">
        <v>0.14547191887307964</v>
      </c>
      <c r="AP52" s="2">
        <v>1</v>
      </c>
    </row>
    <row r="53" spans="3:42" ht="14.25" customHeight="1" x14ac:dyDescent="0.3">
      <c r="C53" s="2" t="s">
        <v>39</v>
      </c>
      <c r="D53" s="28">
        <v>13021</v>
      </c>
      <c r="E53" s="28">
        <v>11913</v>
      </c>
      <c r="F53" s="28">
        <v>549</v>
      </c>
      <c r="G53" s="28">
        <v>34065</v>
      </c>
      <c r="H53" s="28">
        <v>93231</v>
      </c>
      <c r="I53" s="28">
        <v>15925</v>
      </c>
      <c r="J53" s="28">
        <v>168704</v>
      </c>
      <c r="M53" s="195">
        <f t="shared" si="24"/>
        <v>0</v>
      </c>
      <c r="N53" s="206" t="str">
        <f t="shared" si="24"/>
        <v>M73-Research and development</v>
      </c>
      <c r="O53" s="207">
        <f t="shared" si="24"/>
        <v>1009</v>
      </c>
      <c r="P53" s="208">
        <f t="shared" si="1"/>
        <v>0.51322482197355035</v>
      </c>
      <c r="Q53" s="209">
        <f t="shared" si="3"/>
        <v>957</v>
      </c>
      <c r="R53" s="208">
        <f t="shared" si="2"/>
        <v>0.48677517802644965</v>
      </c>
      <c r="S53" s="207">
        <f t="shared" si="4"/>
        <v>22</v>
      </c>
      <c r="T53" s="208">
        <f t="shared" si="5"/>
        <v>1.1815252416756176E-2</v>
      </c>
      <c r="U53" s="209">
        <f t="shared" si="6"/>
        <v>1840</v>
      </c>
      <c r="V53" s="210">
        <f t="shared" si="7"/>
        <v>0.98818474758324382</v>
      </c>
      <c r="W53" s="207">
        <f t="shared" si="8"/>
        <v>5065</v>
      </c>
      <c r="X53" s="208">
        <f t="shared" si="9"/>
        <v>0.87599446558284333</v>
      </c>
      <c r="Y53" s="209">
        <f t="shared" si="10"/>
        <v>717</v>
      </c>
      <c r="Z53" s="210">
        <f t="shared" si="11"/>
        <v>0.1240055344171567</v>
      </c>
      <c r="AA53" s="211">
        <f t="shared" si="12"/>
        <v>9610</v>
      </c>
      <c r="AD53" s="223" t="str">
        <f t="shared" si="25"/>
        <v>G47other-Other retail</v>
      </c>
      <c r="AE53" s="224">
        <f t="shared" si="26"/>
        <v>84826</v>
      </c>
      <c r="AF53" s="225">
        <f t="shared" si="27"/>
        <v>3570066939.1661992</v>
      </c>
      <c r="AG53" s="224">
        <f t="shared" si="13"/>
        <v>42086.941965508209</v>
      </c>
      <c r="AH53" s="226">
        <f t="shared" si="28"/>
        <v>4.226635562592794E-2</v>
      </c>
      <c r="AI53" s="2">
        <v>1</v>
      </c>
      <c r="AK53" s="12" t="s">
        <v>53</v>
      </c>
      <c r="AL53" s="13">
        <v>19948</v>
      </c>
      <c r="AM53" s="14">
        <v>1229238338.0891004</v>
      </c>
      <c r="AN53" s="13">
        <v>61622.134454035513</v>
      </c>
      <c r="AO53" s="15">
        <v>6.4977427241807842E-2</v>
      </c>
      <c r="AP53" s="2">
        <v>1</v>
      </c>
    </row>
    <row r="54" spans="3:42" ht="14.25" customHeight="1" x14ac:dyDescent="0.3">
      <c r="C54" s="2" t="s">
        <v>55</v>
      </c>
      <c r="D54" s="28">
        <v>2840</v>
      </c>
      <c r="E54" s="28">
        <v>4409</v>
      </c>
      <c r="F54" s="28">
        <v>165</v>
      </c>
      <c r="G54" s="28">
        <v>45649</v>
      </c>
      <c r="H54" s="28">
        <v>46177</v>
      </c>
      <c r="I54" s="28">
        <v>4396</v>
      </c>
      <c r="J54" s="28">
        <v>103636</v>
      </c>
      <c r="M54" s="195">
        <f t="shared" si="24"/>
        <v>0</v>
      </c>
      <c r="N54" s="196" t="str">
        <f t="shared" si="24"/>
        <v>M7411-12-Legal and accounting</v>
      </c>
      <c r="O54" s="216">
        <f t="shared" si="24"/>
        <v>4363</v>
      </c>
      <c r="P54" s="217">
        <f t="shared" si="1"/>
        <v>0.43752507019655035</v>
      </c>
      <c r="Q54" s="218">
        <f t="shared" si="3"/>
        <v>5609</v>
      </c>
      <c r="R54" s="217">
        <f t="shared" si="2"/>
        <v>0.56247492980344971</v>
      </c>
      <c r="S54" s="197">
        <f t="shared" si="4"/>
        <v>162</v>
      </c>
      <c r="T54" s="198">
        <f t="shared" si="5"/>
        <v>4.052938380325736E-3</v>
      </c>
      <c r="U54" s="199">
        <f t="shared" si="6"/>
        <v>39809</v>
      </c>
      <c r="V54" s="200">
        <f t="shared" si="7"/>
        <v>0.99594706161967428</v>
      </c>
      <c r="W54" s="197">
        <f t="shared" si="8"/>
        <v>33039</v>
      </c>
      <c r="X54" s="198">
        <f t="shared" si="9"/>
        <v>0.89660506390946837</v>
      </c>
      <c r="Y54" s="199">
        <f t="shared" si="10"/>
        <v>3810</v>
      </c>
      <c r="Z54" s="200">
        <f t="shared" si="11"/>
        <v>0.10339493609053163</v>
      </c>
      <c r="AA54" s="201">
        <f t="shared" si="12"/>
        <v>86792</v>
      </c>
      <c r="AD54" s="219" t="str">
        <f t="shared" si="25"/>
        <v>G47s5211-Retail supermarkets etc</v>
      </c>
      <c r="AE54" s="220">
        <f t="shared" si="26"/>
        <v>32697</v>
      </c>
      <c r="AF54" s="221">
        <f t="shared" si="27"/>
        <v>1716209447.7793999</v>
      </c>
      <c r="AG54" s="220">
        <f t="shared" si="13"/>
        <v>52488.284790023543</v>
      </c>
      <c r="AH54" s="222">
        <f t="shared" si="28"/>
        <v>1.442025335155926E-2</v>
      </c>
      <c r="AI54" s="2">
        <v>1</v>
      </c>
      <c r="AK54" s="8" t="s">
        <v>54</v>
      </c>
      <c r="AL54" s="9">
        <v>106701</v>
      </c>
      <c r="AM54" s="10">
        <v>6442089577.7440042</v>
      </c>
      <c r="AN54" s="9">
        <v>60375.156537839423</v>
      </c>
      <c r="AO54" s="11">
        <v>0.17580409718028928</v>
      </c>
      <c r="AP54" s="2">
        <v>1</v>
      </c>
    </row>
    <row r="55" spans="3:42" ht="14.25" customHeight="1" x14ac:dyDescent="0.3">
      <c r="C55" s="2" t="s">
        <v>45</v>
      </c>
      <c r="D55" s="28">
        <v>2611</v>
      </c>
      <c r="E55" s="28">
        <v>4269</v>
      </c>
      <c r="F55" s="28">
        <v>147</v>
      </c>
      <c r="G55" s="28">
        <v>36864</v>
      </c>
      <c r="H55" s="28">
        <v>21398</v>
      </c>
      <c r="I55" s="28">
        <v>3264</v>
      </c>
      <c r="J55" s="28">
        <v>68553</v>
      </c>
      <c r="M55" s="195">
        <f t="shared" si="24"/>
        <v>0</v>
      </c>
      <c r="N55" s="206" t="str">
        <f t="shared" si="24"/>
        <v>M7414-15-Management consultancy services</v>
      </c>
      <c r="O55" s="207">
        <f t="shared" si="24"/>
        <v>13021</v>
      </c>
      <c r="P55" s="208">
        <f t="shared" si="1"/>
        <v>0.5222186572551536</v>
      </c>
      <c r="Q55" s="209">
        <f t="shared" si="3"/>
        <v>11913</v>
      </c>
      <c r="R55" s="208">
        <f t="shared" si="2"/>
        <v>0.4777813427448464</v>
      </c>
      <c r="S55" s="207">
        <f t="shared" si="4"/>
        <v>549</v>
      </c>
      <c r="T55" s="208">
        <f t="shared" si="5"/>
        <v>1.5860634425377017E-2</v>
      </c>
      <c r="U55" s="209">
        <f t="shared" si="6"/>
        <v>34065</v>
      </c>
      <c r="V55" s="210">
        <f t="shared" si="7"/>
        <v>0.984139365574623</v>
      </c>
      <c r="W55" s="207">
        <f t="shared" si="8"/>
        <v>93231</v>
      </c>
      <c r="X55" s="208">
        <f t="shared" si="9"/>
        <v>0.85410788229689616</v>
      </c>
      <c r="Y55" s="209">
        <f t="shared" si="10"/>
        <v>15925</v>
      </c>
      <c r="Z55" s="210">
        <f t="shared" si="11"/>
        <v>0.14589211770310381</v>
      </c>
      <c r="AA55" s="211">
        <f t="shared" si="12"/>
        <v>168704</v>
      </c>
      <c r="AD55" s="223" t="str">
        <f t="shared" si="25"/>
        <v>G47s524-Retail specialised stores</v>
      </c>
      <c r="AE55" s="224">
        <f t="shared" si="26"/>
        <v>158087</v>
      </c>
      <c r="AF55" s="225">
        <f t="shared" si="27"/>
        <v>7955804262.6935053</v>
      </c>
      <c r="AG55" s="224">
        <f t="shared" si="13"/>
        <v>50325.480670096244</v>
      </c>
      <c r="AH55" s="226">
        <f t="shared" si="28"/>
        <v>4.8917095810626178E-2</v>
      </c>
      <c r="AI55" s="2">
        <v>1</v>
      </c>
      <c r="AK55" s="12" t="s">
        <v>55</v>
      </c>
      <c r="AL55" s="13">
        <v>96387</v>
      </c>
      <c r="AM55" s="14">
        <v>5731591145.2647009</v>
      </c>
      <c r="AN55" s="13">
        <v>59464.358733695422</v>
      </c>
      <c r="AO55" s="15">
        <v>9.5745250215503161E-2</v>
      </c>
      <c r="AP55" s="2">
        <v>1</v>
      </c>
    </row>
    <row r="56" spans="3:42" ht="14.25" customHeight="1" x14ac:dyDescent="0.3">
      <c r="C56" s="2" t="s">
        <v>40</v>
      </c>
      <c r="D56" s="28">
        <v>1102</v>
      </c>
      <c r="E56" s="28">
        <v>1720</v>
      </c>
      <c r="F56" s="28">
        <v>69</v>
      </c>
      <c r="G56" s="28">
        <v>13683</v>
      </c>
      <c r="H56" s="28">
        <v>9409</v>
      </c>
      <c r="I56" s="28">
        <v>1815</v>
      </c>
      <c r="J56" s="28">
        <v>27798</v>
      </c>
      <c r="M56" s="195">
        <f t="shared" si="24"/>
        <v>0</v>
      </c>
      <c r="N56" s="196" t="str">
        <f t="shared" si="24"/>
        <v>M742-3-Architecture and technical services</v>
      </c>
      <c r="O56" s="216">
        <f t="shared" si="24"/>
        <v>2840</v>
      </c>
      <c r="P56" s="217">
        <f t="shared" si="1"/>
        <v>0.39177817630017936</v>
      </c>
      <c r="Q56" s="218">
        <f t="shared" si="3"/>
        <v>4409</v>
      </c>
      <c r="R56" s="217">
        <f t="shared" si="2"/>
        <v>0.6082218236998207</v>
      </c>
      <c r="S56" s="197">
        <f t="shared" si="4"/>
        <v>165</v>
      </c>
      <c r="T56" s="198">
        <f t="shared" si="5"/>
        <v>3.6015191862749378E-3</v>
      </c>
      <c r="U56" s="199">
        <f t="shared" si="6"/>
        <v>45649</v>
      </c>
      <c r="V56" s="200">
        <f t="shared" si="7"/>
        <v>0.99639848081372506</v>
      </c>
      <c r="W56" s="197">
        <f t="shared" si="8"/>
        <v>46177</v>
      </c>
      <c r="X56" s="198">
        <f t="shared" si="9"/>
        <v>0.91307614735135345</v>
      </c>
      <c r="Y56" s="199">
        <f t="shared" si="10"/>
        <v>4396</v>
      </c>
      <c r="Z56" s="200">
        <f t="shared" si="11"/>
        <v>8.6923852648646507E-2</v>
      </c>
      <c r="AA56" s="201">
        <f t="shared" si="12"/>
        <v>103636</v>
      </c>
      <c r="AD56" s="219" t="str">
        <f t="shared" si="25"/>
        <v>H6024-Road Freight transport</v>
      </c>
      <c r="AE56" s="220">
        <f t="shared" si="26"/>
        <v>31210</v>
      </c>
      <c r="AF56" s="221">
        <f t="shared" si="27"/>
        <v>2008525993.3421009</v>
      </c>
      <c r="AG56" s="220">
        <f t="shared" si="13"/>
        <v>64355.206451204773</v>
      </c>
      <c r="AH56" s="222">
        <f t="shared" si="28"/>
        <v>4.1769751979955361E-2</v>
      </c>
      <c r="AI56" s="2">
        <v>1</v>
      </c>
      <c r="AK56" s="8" t="s">
        <v>56</v>
      </c>
      <c r="AL56" s="9">
        <v>32697</v>
      </c>
      <c r="AM56" s="10">
        <v>1716209447.7793999</v>
      </c>
      <c r="AN56" s="9">
        <v>52488.284790023543</v>
      </c>
      <c r="AO56" s="11">
        <v>1.442025335155926E-2</v>
      </c>
      <c r="AP56" s="2">
        <v>1</v>
      </c>
    </row>
    <row r="57" spans="3:42" ht="14.25" customHeight="1" x14ac:dyDescent="0.3">
      <c r="C57" s="2" t="s">
        <v>50</v>
      </c>
      <c r="D57" s="28">
        <v>1818</v>
      </c>
      <c r="E57" s="28">
        <v>2512</v>
      </c>
      <c r="F57" s="28">
        <v>126</v>
      </c>
      <c r="G57" s="28">
        <v>9968</v>
      </c>
      <c r="H57" s="28">
        <v>14129</v>
      </c>
      <c r="I57" s="28">
        <v>2080</v>
      </c>
      <c r="J57" s="28">
        <v>30633</v>
      </c>
      <c r="M57" s="195">
        <f t="shared" si="24"/>
        <v>0</v>
      </c>
      <c r="N57" s="206" t="str">
        <f t="shared" si="24"/>
        <v>MPother-Other professional services</v>
      </c>
      <c r="O57" s="207">
        <f t="shared" si="24"/>
        <v>2611</v>
      </c>
      <c r="P57" s="208">
        <f t="shared" si="1"/>
        <v>0.37950581395348837</v>
      </c>
      <c r="Q57" s="209">
        <f t="shared" si="3"/>
        <v>4269</v>
      </c>
      <c r="R57" s="208">
        <f t="shared" si="2"/>
        <v>0.62049418604651163</v>
      </c>
      <c r="S57" s="207">
        <f t="shared" si="4"/>
        <v>147</v>
      </c>
      <c r="T57" s="208">
        <f t="shared" si="5"/>
        <v>3.9717921698954363E-3</v>
      </c>
      <c r="U57" s="209">
        <f t="shared" si="6"/>
        <v>36864</v>
      </c>
      <c r="V57" s="210">
        <f t="shared" si="7"/>
        <v>0.99602820783010459</v>
      </c>
      <c r="W57" s="207">
        <f t="shared" si="8"/>
        <v>21398</v>
      </c>
      <c r="X57" s="208">
        <f t="shared" si="9"/>
        <v>0.86765063660692565</v>
      </c>
      <c r="Y57" s="209">
        <f t="shared" si="10"/>
        <v>3264</v>
      </c>
      <c r="Z57" s="210">
        <f t="shared" si="11"/>
        <v>0.13234936339307438</v>
      </c>
      <c r="AA57" s="211">
        <f t="shared" si="12"/>
        <v>68553</v>
      </c>
      <c r="AD57" s="223" t="str">
        <f t="shared" si="25"/>
        <v>H63-Transport support services</v>
      </c>
      <c r="AE57" s="224">
        <f t="shared" si="26"/>
        <v>22709</v>
      </c>
      <c r="AF57" s="225">
        <f t="shared" si="27"/>
        <v>3107791017.7564993</v>
      </c>
      <c r="AG57" s="224">
        <f t="shared" si="13"/>
        <v>136852.83446019195</v>
      </c>
      <c r="AH57" s="226">
        <f t="shared" si="28"/>
        <v>7.0781371531007595E-2</v>
      </c>
      <c r="AI57" s="2">
        <v>1</v>
      </c>
      <c r="AK57" s="12" t="s">
        <v>57</v>
      </c>
      <c r="AL57" s="13">
        <v>2209</v>
      </c>
      <c r="AM57" s="14">
        <v>114503341.83349997</v>
      </c>
      <c r="AN57" s="13">
        <v>51834.921608646429</v>
      </c>
      <c r="AO57" s="15">
        <v>3.4389463419625704E-2</v>
      </c>
      <c r="AP57" s="2">
        <v>1</v>
      </c>
    </row>
    <row r="58" spans="3:42" ht="14.25" customHeight="1" x14ac:dyDescent="0.3">
      <c r="C58" s="2" t="s">
        <v>44</v>
      </c>
      <c r="D58" s="28">
        <v>2956</v>
      </c>
      <c r="E58" s="28">
        <v>4192</v>
      </c>
      <c r="F58" s="28">
        <v>184</v>
      </c>
      <c r="G58" s="28">
        <v>34203</v>
      </c>
      <c r="H58" s="28">
        <v>21257</v>
      </c>
      <c r="I58" s="28">
        <v>3297</v>
      </c>
      <c r="J58" s="28">
        <v>66089</v>
      </c>
      <c r="M58" s="195">
        <f t="shared" si="24"/>
        <v>0</v>
      </c>
      <c r="N58" s="196" t="str">
        <f t="shared" si="24"/>
        <v>N71-Rental of machinery and equipment</v>
      </c>
      <c r="O58" s="216">
        <f t="shared" si="24"/>
        <v>1102</v>
      </c>
      <c r="P58" s="217">
        <f t="shared" si="1"/>
        <v>0.39050318922749822</v>
      </c>
      <c r="Q58" s="218">
        <f t="shared" si="3"/>
        <v>1720</v>
      </c>
      <c r="R58" s="217">
        <f t="shared" si="2"/>
        <v>0.60949681077250173</v>
      </c>
      <c r="S58" s="197">
        <f t="shared" si="4"/>
        <v>69</v>
      </c>
      <c r="T58" s="198">
        <f t="shared" si="5"/>
        <v>5.0174520069808026E-3</v>
      </c>
      <c r="U58" s="199">
        <f t="shared" si="6"/>
        <v>13683</v>
      </c>
      <c r="V58" s="200">
        <f t="shared" si="7"/>
        <v>0.99498254799301922</v>
      </c>
      <c r="W58" s="197">
        <f t="shared" si="8"/>
        <v>9409</v>
      </c>
      <c r="X58" s="198">
        <f t="shared" si="9"/>
        <v>0.8382929436920884</v>
      </c>
      <c r="Y58" s="199">
        <f t="shared" si="10"/>
        <v>1815</v>
      </c>
      <c r="Z58" s="200">
        <f t="shared" si="11"/>
        <v>0.16170705630791163</v>
      </c>
      <c r="AA58" s="201">
        <f t="shared" si="12"/>
        <v>27798</v>
      </c>
      <c r="AD58" s="219" t="str">
        <f t="shared" si="25"/>
        <v>H64-Postal</v>
      </c>
      <c r="AE58" s="220">
        <f t="shared" si="26"/>
        <v>7600</v>
      </c>
      <c r="AF58" s="221">
        <f t="shared" si="27"/>
        <v>1112525208.2581999</v>
      </c>
      <c r="AG58" s="220">
        <f t="shared" si="13"/>
        <v>146384.89582344735</v>
      </c>
      <c r="AH58" s="222">
        <f t="shared" si="28"/>
        <v>7.7648388359103634E-2</v>
      </c>
      <c r="AI58" s="2">
        <v>1</v>
      </c>
      <c r="AK58" s="8" t="s">
        <v>58</v>
      </c>
      <c r="AL58" s="9">
        <v>158087</v>
      </c>
      <c r="AM58" s="10">
        <v>7955804262.6935053</v>
      </c>
      <c r="AN58" s="9">
        <v>50325.480670096244</v>
      </c>
      <c r="AO58" s="11">
        <v>4.8917095810626178E-2</v>
      </c>
      <c r="AP58" s="2">
        <v>1</v>
      </c>
    </row>
    <row r="59" spans="3:42" ht="14.25" customHeight="1" x14ac:dyDescent="0.3">
      <c r="C59" s="2" t="s">
        <v>43</v>
      </c>
      <c r="D59" s="28">
        <v>79197</v>
      </c>
      <c r="E59" s="28">
        <v>62325</v>
      </c>
      <c r="F59" s="28">
        <v>1710</v>
      </c>
      <c r="G59" s="28">
        <v>77256</v>
      </c>
      <c r="H59" s="28">
        <v>125187</v>
      </c>
      <c r="I59" s="28">
        <v>28012</v>
      </c>
      <c r="J59" s="28">
        <v>373687</v>
      </c>
      <c r="M59" s="195">
        <f t="shared" si="24"/>
        <v>0</v>
      </c>
      <c r="N59" s="206" t="str">
        <f t="shared" si="24"/>
        <v>N745-Employment services</v>
      </c>
      <c r="O59" s="207">
        <f t="shared" si="24"/>
        <v>1818</v>
      </c>
      <c r="P59" s="208">
        <f t="shared" si="1"/>
        <v>0.41986143187066977</v>
      </c>
      <c r="Q59" s="209">
        <f t="shared" si="3"/>
        <v>2512</v>
      </c>
      <c r="R59" s="208">
        <f t="shared" si="2"/>
        <v>0.58013856812933029</v>
      </c>
      <c r="S59" s="207">
        <f t="shared" si="4"/>
        <v>126</v>
      </c>
      <c r="T59" s="208">
        <f t="shared" si="5"/>
        <v>1.2482662968099861E-2</v>
      </c>
      <c r="U59" s="209">
        <f t="shared" si="6"/>
        <v>9968</v>
      </c>
      <c r="V59" s="210">
        <f t="shared" si="7"/>
        <v>0.98751733703190014</v>
      </c>
      <c r="W59" s="207">
        <f t="shared" si="8"/>
        <v>14129</v>
      </c>
      <c r="X59" s="208">
        <f t="shared" si="9"/>
        <v>0.87167622925535193</v>
      </c>
      <c r="Y59" s="209">
        <f t="shared" si="10"/>
        <v>2080</v>
      </c>
      <c r="Z59" s="210">
        <f t="shared" si="11"/>
        <v>0.12832377074464804</v>
      </c>
      <c r="AA59" s="211">
        <f t="shared" si="12"/>
        <v>30633</v>
      </c>
      <c r="AD59" s="223" t="str">
        <f t="shared" si="25"/>
        <v>Hother-Other transport</v>
      </c>
      <c r="AE59" s="224">
        <f t="shared" si="26"/>
        <v>37499</v>
      </c>
      <c r="AF59" s="225">
        <f t="shared" si="27"/>
        <v>7689130836.5899029</v>
      </c>
      <c r="AG59" s="224">
        <f t="shared" si="13"/>
        <v>205048.95694791601</v>
      </c>
      <c r="AH59" s="226">
        <f t="shared" si="28"/>
        <v>0.12262884875865804</v>
      </c>
      <c r="AI59" s="2">
        <v>1</v>
      </c>
      <c r="AK59" s="12" t="s">
        <v>59</v>
      </c>
      <c r="AL59" s="13">
        <v>46004</v>
      </c>
      <c r="AM59" s="14">
        <v>2301772125.6661992</v>
      </c>
      <c r="AN59" s="13">
        <v>50034.173673293612</v>
      </c>
      <c r="AO59" s="15">
        <v>8.6000393877437242E-2</v>
      </c>
      <c r="AP59" s="2">
        <v>1</v>
      </c>
    </row>
    <row r="60" spans="3:42" ht="14.25" customHeight="1" x14ac:dyDescent="0.3">
      <c r="C60" s="2" t="s">
        <v>67</v>
      </c>
      <c r="D60" s="28">
        <v>862</v>
      </c>
      <c r="E60" s="28">
        <v>1566</v>
      </c>
      <c r="F60" s="28">
        <v>54</v>
      </c>
      <c r="G60" s="28">
        <v>18995</v>
      </c>
      <c r="H60" s="28">
        <v>11932</v>
      </c>
      <c r="I60" s="28">
        <v>1413</v>
      </c>
      <c r="J60" s="28">
        <v>34822</v>
      </c>
      <c r="M60" s="195">
        <f t="shared" si="24"/>
        <v>0</v>
      </c>
      <c r="N60" s="196" t="str">
        <f t="shared" si="24"/>
        <v>NAmisc-Miscellaneous administrative services</v>
      </c>
      <c r="O60" s="216">
        <f t="shared" si="24"/>
        <v>2956</v>
      </c>
      <c r="P60" s="217">
        <f t="shared" si="1"/>
        <v>0.41354224958030217</v>
      </c>
      <c r="Q60" s="218">
        <f t="shared" si="3"/>
        <v>4192</v>
      </c>
      <c r="R60" s="217">
        <f t="shared" si="2"/>
        <v>0.58645775041969783</v>
      </c>
      <c r="S60" s="197">
        <f t="shared" si="4"/>
        <v>184</v>
      </c>
      <c r="T60" s="198">
        <f t="shared" si="5"/>
        <v>5.3508593363771192E-3</v>
      </c>
      <c r="U60" s="199">
        <f t="shared" si="6"/>
        <v>34203</v>
      </c>
      <c r="V60" s="200">
        <f t="shared" si="7"/>
        <v>0.99464914066362287</v>
      </c>
      <c r="W60" s="197">
        <f t="shared" si="8"/>
        <v>21257</v>
      </c>
      <c r="X60" s="198">
        <f t="shared" si="9"/>
        <v>0.86572452553555423</v>
      </c>
      <c r="Y60" s="199">
        <f t="shared" si="10"/>
        <v>3297</v>
      </c>
      <c r="Z60" s="200">
        <f t="shared" si="11"/>
        <v>0.13427547446444571</v>
      </c>
      <c r="AA60" s="201">
        <f t="shared" si="12"/>
        <v>66089</v>
      </c>
      <c r="AD60" s="219" t="str">
        <f t="shared" si="25"/>
        <v>I551-2-Accommodation</v>
      </c>
      <c r="AE60" s="220">
        <f t="shared" si="26"/>
        <v>46004</v>
      </c>
      <c r="AF60" s="221">
        <f t="shared" si="27"/>
        <v>2301772125.6661992</v>
      </c>
      <c r="AG60" s="220">
        <f t="shared" si="13"/>
        <v>50034.173673293612</v>
      </c>
      <c r="AH60" s="222">
        <f t="shared" si="28"/>
        <v>8.6000393877437242E-2</v>
      </c>
      <c r="AI60" s="2">
        <v>1</v>
      </c>
      <c r="AK60" s="8" t="s">
        <v>60</v>
      </c>
      <c r="AL60" s="9">
        <v>84826</v>
      </c>
      <c r="AM60" s="10">
        <v>3570066939.1661992</v>
      </c>
      <c r="AN60" s="9">
        <v>42086.941965508209</v>
      </c>
      <c r="AO60" s="11">
        <v>4.226635562592794E-2</v>
      </c>
      <c r="AP60" s="2">
        <v>1</v>
      </c>
    </row>
    <row r="61" spans="3:42" ht="14.25" customHeight="1" x14ac:dyDescent="0.3">
      <c r="C61" s="2" t="s">
        <v>61</v>
      </c>
      <c r="D61" s="28">
        <v>2418</v>
      </c>
      <c r="E61" s="28">
        <v>4143</v>
      </c>
      <c r="F61" s="28">
        <v>160</v>
      </c>
      <c r="G61" s="28">
        <v>46333</v>
      </c>
      <c r="H61" s="28">
        <v>21582</v>
      </c>
      <c r="I61" s="28">
        <v>3082</v>
      </c>
      <c r="J61" s="28">
        <v>77718</v>
      </c>
      <c r="M61" s="195">
        <f t="shared" si="24"/>
        <v>0</v>
      </c>
      <c r="N61" s="206" t="str">
        <f t="shared" si="24"/>
        <v>Naother-Other administrative services</v>
      </c>
      <c r="O61" s="207">
        <f t="shared" si="24"/>
        <v>79197</v>
      </c>
      <c r="P61" s="208">
        <f t="shared" si="1"/>
        <v>0.55960910671132402</v>
      </c>
      <c r="Q61" s="209">
        <f t="shared" si="3"/>
        <v>62325</v>
      </c>
      <c r="R61" s="208">
        <f t="shared" si="2"/>
        <v>0.44039089328867598</v>
      </c>
      <c r="S61" s="207">
        <f t="shared" si="4"/>
        <v>1710</v>
      </c>
      <c r="T61" s="208">
        <f t="shared" si="5"/>
        <v>2.1654889446090723E-2</v>
      </c>
      <c r="U61" s="209">
        <f t="shared" si="6"/>
        <v>77256</v>
      </c>
      <c r="V61" s="210">
        <f t="shared" si="7"/>
        <v>0.97834511055390927</v>
      </c>
      <c r="W61" s="207">
        <f t="shared" si="8"/>
        <v>125187</v>
      </c>
      <c r="X61" s="208">
        <f t="shared" si="9"/>
        <v>0.81715285347815592</v>
      </c>
      <c r="Y61" s="209">
        <f t="shared" si="10"/>
        <v>28012</v>
      </c>
      <c r="Z61" s="210">
        <f t="shared" si="11"/>
        <v>0.18284714652184414</v>
      </c>
      <c r="AA61" s="211">
        <f t="shared" si="12"/>
        <v>373687</v>
      </c>
      <c r="AD61" s="223" t="str">
        <f t="shared" si="25"/>
        <v>I553-5-Food services</v>
      </c>
      <c r="AE61" s="224">
        <f t="shared" si="26"/>
        <v>178293</v>
      </c>
      <c r="AF61" s="225">
        <f t="shared" si="27"/>
        <v>5244378173.1585016</v>
      </c>
      <c r="AG61" s="224">
        <f t="shared" si="13"/>
        <v>29414.380672031439</v>
      </c>
      <c r="AH61" s="226">
        <f t="shared" si="28"/>
        <v>8.5355369809409526E-2</v>
      </c>
      <c r="AI61" s="2">
        <v>1</v>
      </c>
      <c r="AK61" s="12" t="s">
        <v>61</v>
      </c>
      <c r="AL61" s="13">
        <v>71157</v>
      </c>
      <c r="AM61" s="14">
        <v>2764740226.9439998</v>
      </c>
      <c r="AN61" s="13">
        <v>38854.086413761113</v>
      </c>
      <c r="AO61" s="15">
        <v>0.13184690943436833</v>
      </c>
      <c r="AP61" s="2">
        <v>1</v>
      </c>
    </row>
    <row r="62" spans="3:42" ht="14.25" customHeight="1" x14ac:dyDescent="0.3">
      <c r="C62" s="2" t="s">
        <v>19</v>
      </c>
      <c r="D62" s="28">
        <v>190</v>
      </c>
      <c r="E62" s="28">
        <v>486</v>
      </c>
      <c r="F62" s="28">
        <v>12</v>
      </c>
      <c r="G62" s="28">
        <v>1198</v>
      </c>
      <c r="H62" s="28">
        <v>1074</v>
      </c>
      <c r="I62" s="28">
        <v>231</v>
      </c>
      <c r="J62" s="28">
        <v>3191</v>
      </c>
      <c r="M62" s="195">
        <f t="shared" si="24"/>
        <v>0</v>
      </c>
      <c r="N62" s="196" t="str">
        <f t="shared" si="24"/>
        <v>RS527 and 725-Repair services</v>
      </c>
      <c r="O62" s="216">
        <f t="shared" si="24"/>
        <v>862</v>
      </c>
      <c r="P62" s="217">
        <f t="shared" si="1"/>
        <v>0.35502471169686983</v>
      </c>
      <c r="Q62" s="218">
        <f t="shared" si="3"/>
        <v>1566</v>
      </c>
      <c r="R62" s="217">
        <f t="shared" si="2"/>
        <v>0.64497528830313011</v>
      </c>
      <c r="S62" s="197">
        <f t="shared" si="4"/>
        <v>54</v>
      </c>
      <c r="T62" s="198">
        <f t="shared" si="5"/>
        <v>2.8347944774003886E-3</v>
      </c>
      <c r="U62" s="199">
        <f t="shared" si="6"/>
        <v>18995</v>
      </c>
      <c r="V62" s="200">
        <f t="shared" si="7"/>
        <v>0.99716520552259957</v>
      </c>
      <c r="W62" s="197">
        <f t="shared" si="8"/>
        <v>11932</v>
      </c>
      <c r="X62" s="198">
        <f t="shared" si="9"/>
        <v>0.89411764705882357</v>
      </c>
      <c r="Y62" s="199">
        <f t="shared" si="10"/>
        <v>1413</v>
      </c>
      <c r="Z62" s="200">
        <f t="shared" si="11"/>
        <v>0.10588235294117647</v>
      </c>
      <c r="AA62" s="201">
        <f t="shared" si="12"/>
        <v>34822</v>
      </c>
      <c r="AD62" s="219" t="str">
        <f t="shared" si="25"/>
        <v>J22-Publishing</v>
      </c>
      <c r="AE62" s="220">
        <f t="shared" si="26"/>
        <v>24928</v>
      </c>
      <c r="AF62" s="221">
        <f t="shared" si="27"/>
        <v>4024996732.9389992</v>
      </c>
      <c r="AG62" s="220">
        <f t="shared" si="13"/>
        <v>161464.8881955632</v>
      </c>
      <c r="AH62" s="222">
        <f t="shared" si="28"/>
        <v>0.1487807660021512</v>
      </c>
      <c r="AI62" s="2">
        <v>1</v>
      </c>
      <c r="AK62" s="8" t="s">
        <v>62</v>
      </c>
      <c r="AL62" s="9">
        <v>76820</v>
      </c>
      <c r="AM62" s="10">
        <v>2908066203.1483002</v>
      </c>
      <c r="AN62" s="9">
        <v>37855.587127678991</v>
      </c>
      <c r="AO62" s="11">
        <v>8.2066233884764334E-2</v>
      </c>
      <c r="AP62" s="2">
        <v>1</v>
      </c>
    </row>
    <row r="63" spans="3:42" ht="14.25" customHeight="1" x14ac:dyDescent="0.3">
      <c r="C63" s="2" t="s">
        <v>68</v>
      </c>
      <c r="D63" s="28">
        <v>2096</v>
      </c>
      <c r="E63" s="28">
        <v>5515</v>
      </c>
      <c r="F63" s="28">
        <v>144</v>
      </c>
      <c r="G63" s="28">
        <v>89159</v>
      </c>
      <c r="H63" s="28">
        <v>22326</v>
      </c>
      <c r="I63" s="28">
        <v>3012</v>
      </c>
      <c r="J63" s="28">
        <v>122252</v>
      </c>
      <c r="M63" s="195">
        <f t="shared" si="24"/>
        <v>0</v>
      </c>
      <c r="N63" s="206" t="str">
        <f t="shared" si="24"/>
        <v xml:space="preserve">RS926-Sporting and amusement activities </v>
      </c>
      <c r="O63" s="207">
        <f t="shared" si="24"/>
        <v>2418</v>
      </c>
      <c r="P63" s="208">
        <f t="shared" si="1"/>
        <v>0.3685413808870599</v>
      </c>
      <c r="Q63" s="209">
        <f t="shared" si="3"/>
        <v>4143</v>
      </c>
      <c r="R63" s="208">
        <f t="shared" si="2"/>
        <v>0.6314586191129401</v>
      </c>
      <c r="S63" s="207">
        <f t="shared" si="4"/>
        <v>160</v>
      </c>
      <c r="T63" s="208">
        <f t="shared" si="5"/>
        <v>3.4413782719979352E-3</v>
      </c>
      <c r="U63" s="209">
        <f t="shared" si="6"/>
        <v>46333</v>
      </c>
      <c r="V63" s="210">
        <f t="shared" si="7"/>
        <v>0.99655862172800203</v>
      </c>
      <c r="W63" s="207">
        <f t="shared" si="8"/>
        <v>21582</v>
      </c>
      <c r="X63" s="208">
        <f t="shared" si="9"/>
        <v>0.87504054492377559</v>
      </c>
      <c r="Y63" s="209">
        <f t="shared" si="10"/>
        <v>3082</v>
      </c>
      <c r="Z63" s="210">
        <f t="shared" si="11"/>
        <v>0.12495945507622445</v>
      </c>
      <c r="AA63" s="211">
        <f t="shared" si="12"/>
        <v>77718</v>
      </c>
      <c r="AD63" s="223" t="str">
        <f t="shared" si="25"/>
        <v>J642-Telecoms</v>
      </c>
      <c r="AE63" s="224">
        <f t="shared" si="26"/>
        <v>16693</v>
      </c>
      <c r="AF63" s="225">
        <f t="shared" si="27"/>
        <v>7546373735.3803997</v>
      </c>
      <c r="AG63" s="224">
        <f t="shared" si="13"/>
        <v>452068.15643565566</v>
      </c>
      <c r="AH63" s="226">
        <f t="shared" si="28"/>
        <v>0.1781832638383197</v>
      </c>
      <c r="AI63" s="2">
        <v>1</v>
      </c>
      <c r="AK63" s="12" t="s">
        <v>63</v>
      </c>
      <c r="AL63" s="13">
        <v>293499</v>
      </c>
      <c r="AM63" s="14">
        <v>8657015773.6574993</v>
      </c>
      <c r="AN63" s="13">
        <v>29495.895296602372</v>
      </c>
      <c r="AO63" s="15">
        <v>6.9836822582848818E-2</v>
      </c>
      <c r="AP63" s="2">
        <v>1</v>
      </c>
    </row>
    <row r="64" spans="3:42" ht="14.25" customHeight="1" x14ac:dyDescent="0.3">
      <c r="C64" s="2" t="s">
        <v>54</v>
      </c>
      <c r="D64" s="28">
        <v>7690</v>
      </c>
      <c r="E64" s="28">
        <v>9633</v>
      </c>
      <c r="F64" s="28">
        <v>277</v>
      </c>
      <c r="G64" s="28">
        <v>53650</v>
      </c>
      <c r="H64" s="28">
        <v>44913</v>
      </c>
      <c r="I64" s="28">
        <v>7861</v>
      </c>
      <c r="J64" s="28">
        <v>124024</v>
      </c>
      <c r="M64" s="195">
        <f t="shared" si="24"/>
        <v>0</v>
      </c>
      <c r="N64" s="196" t="str">
        <f t="shared" si="24"/>
        <v>RS9271-Gambling activities</v>
      </c>
      <c r="O64" s="216">
        <f t="shared" si="24"/>
        <v>190</v>
      </c>
      <c r="P64" s="217">
        <f t="shared" si="1"/>
        <v>0.28106508875739644</v>
      </c>
      <c r="Q64" s="218">
        <f t="shared" si="3"/>
        <v>486</v>
      </c>
      <c r="R64" s="217">
        <f t="shared" si="2"/>
        <v>0.71893491124260356</v>
      </c>
      <c r="S64" s="197">
        <f t="shared" si="4"/>
        <v>12</v>
      </c>
      <c r="T64" s="198">
        <f t="shared" si="5"/>
        <v>9.9173553719008271E-3</v>
      </c>
      <c r="U64" s="199">
        <f t="shared" si="6"/>
        <v>1198</v>
      </c>
      <c r="V64" s="200">
        <f t="shared" si="7"/>
        <v>0.99008264462809914</v>
      </c>
      <c r="W64" s="197">
        <f t="shared" si="8"/>
        <v>1074</v>
      </c>
      <c r="X64" s="198">
        <f t="shared" si="9"/>
        <v>0.82298850574712645</v>
      </c>
      <c r="Y64" s="199">
        <f t="shared" si="10"/>
        <v>231</v>
      </c>
      <c r="Z64" s="200">
        <f t="shared" si="11"/>
        <v>0.17701149425287357</v>
      </c>
      <c r="AA64" s="201">
        <f t="shared" si="12"/>
        <v>3191</v>
      </c>
      <c r="AD64" s="223" t="str">
        <f t="shared" si="25"/>
        <v>J72-Computer and information services</v>
      </c>
      <c r="AE64" s="224">
        <f t="shared" si="26"/>
        <v>174402</v>
      </c>
      <c r="AF64" s="225">
        <f t="shared" si="27"/>
        <v>11026043396.276899</v>
      </c>
      <c r="AG64" s="224">
        <f t="shared" si="13"/>
        <v>63222.000873137345</v>
      </c>
      <c r="AH64" s="226">
        <f t="shared" si="28"/>
        <v>0.14547191887307964</v>
      </c>
      <c r="AI64" s="2">
        <v>1</v>
      </c>
      <c r="AK64" s="8" t="s">
        <v>64</v>
      </c>
      <c r="AL64" s="9">
        <v>178293</v>
      </c>
      <c r="AM64" s="10">
        <v>5244378173.1585016</v>
      </c>
      <c r="AN64" s="9">
        <v>29414.380672031439</v>
      </c>
      <c r="AO64" s="11">
        <v>8.5355369809409526E-2</v>
      </c>
      <c r="AP64" s="2">
        <v>1</v>
      </c>
    </row>
    <row r="65" spans="1:42" ht="14.25" customHeight="1" x14ac:dyDescent="0.3">
      <c r="B65" s="2" t="s">
        <v>395</v>
      </c>
      <c r="D65" s="28">
        <v>207526</v>
      </c>
      <c r="E65" s="28">
        <v>257218</v>
      </c>
      <c r="F65" s="28">
        <v>10405</v>
      </c>
      <c r="G65" s="28">
        <v>1551453</v>
      </c>
      <c r="H65" s="28">
        <v>1285404</v>
      </c>
      <c r="I65" s="28">
        <v>211405</v>
      </c>
      <c r="J65" s="28">
        <v>3523411</v>
      </c>
      <c r="M65" s="195">
        <f t="shared" si="24"/>
        <v>0</v>
      </c>
      <c r="N65" s="206" t="str">
        <f t="shared" si="24"/>
        <v>RSMisc-Miscellaneous recreational activities</v>
      </c>
      <c r="O65" s="207">
        <f t="shared" si="24"/>
        <v>2096</v>
      </c>
      <c r="P65" s="208">
        <f t="shared" si="1"/>
        <v>0.27539088161870978</v>
      </c>
      <c r="Q65" s="209">
        <f t="shared" si="3"/>
        <v>5515</v>
      </c>
      <c r="R65" s="208">
        <f t="shared" si="2"/>
        <v>0.72460911838129027</v>
      </c>
      <c r="S65" s="207">
        <f t="shared" si="4"/>
        <v>144</v>
      </c>
      <c r="T65" s="208">
        <f t="shared" si="5"/>
        <v>1.6124878223575917E-3</v>
      </c>
      <c r="U65" s="209">
        <f t="shared" si="6"/>
        <v>89159</v>
      </c>
      <c r="V65" s="210">
        <f t="shared" si="7"/>
        <v>0.99838751217764243</v>
      </c>
      <c r="W65" s="207">
        <f t="shared" si="8"/>
        <v>22326</v>
      </c>
      <c r="X65" s="208">
        <f t="shared" si="9"/>
        <v>0.88112716078617093</v>
      </c>
      <c r="Y65" s="209">
        <f t="shared" si="10"/>
        <v>3012</v>
      </c>
      <c r="Z65" s="210">
        <f t="shared" si="11"/>
        <v>0.11887283921382903</v>
      </c>
      <c r="AA65" s="211">
        <f t="shared" si="12"/>
        <v>122252</v>
      </c>
      <c r="AD65" s="223" t="str">
        <f t="shared" si="25"/>
        <v>J92-Broadcasting</v>
      </c>
      <c r="AE65" s="224">
        <f t="shared" si="26"/>
        <v>28791</v>
      </c>
      <c r="AF65" s="225">
        <f t="shared" si="27"/>
        <v>4062274083.5232</v>
      </c>
      <c r="AG65" s="224">
        <f t="shared" si="13"/>
        <v>141095.27572933209</v>
      </c>
      <c r="AH65" s="226">
        <f t="shared" si="28"/>
        <v>0.11725590007618321</v>
      </c>
      <c r="AI65" s="2">
        <v>1</v>
      </c>
      <c r="AK65" s="12" t="s">
        <v>65</v>
      </c>
      <c r="AL65" s="13">
        <v>74858</v>
      </c>
      <c r="AM65" s="14">
        <v>2198608989.9445996</v>
      </c>
      <c r="AN65" s="13">
        <v>29370.394479475803</v>
      </c>
      <c r="AO65" s="15">
        <v>4.1887030237443883E-2</v>
      </c>
      <c r="AP65" s="2">
        <v>1</v>
      </c>
    </row>
    <row r="66" spans="1:42" ht="14.25" customHeight="1" x14ac:dyDescent="0.3">
      <c r="B66" s="2" t="s">
        <v>396</v>
      </c>
      <c r="C66" s="2" t="s">
        <v>397</v>
      </c>
      <c r="D66" s="28">
        <v>2206</v>
      </c>
      <c r="E66" s="28">
        <v>2272</v>
      </c>
      <c r="F66" s="28">
        <v>25</v>
      </c>
      <c r="G66" s="28">
        <v>3242</v>
      </c>
      <c r="H66" s="28">
        <v>9615</v>
      </c>
      <c r="I66" s="28">
        <v>2031</v>
      </c>
      <c r="J66" s="28">
        <v>19391</v>
      </c>
      <c r="M66" s="195">
        <f t="shared" si="24"/>
        <v>0</v>
      </c>
      <c r="N66" s="196" t="str">
        <f t="shared" si="24"/>
        <v>RSz9305-Other services acticities nec</v>
      </c>
      <c r="O66" s="216">
        <f t="shared" si="24"/>
        <v>7690</v>
      </c>
      <c r="P66" s="217">
        <f t="shared" si="1"/>
        <v>0.44391848986896032</v>
      </c>
      <c r="Q66" s="218">
        <f t="shared" si="3"/>
        <v>9633</v>
      </c>
      <c r="R66" s="217">
        <f t="shared" si="2"/>
        <v>0.55608151013103968</v>
      </c>
      <c r="S66" s="197">
        <f t="shared" si="4"/>
        <v>277</v>
      </c>
      <c r="T66" s="198">
        <f t="shared" si="5"/>
        <v>5.1365735160494742E-3</v>
      </c>
      <c r="U66" s="199">
        <f t="shared" si="6"/>
        <v>53650</v>
      </c>
      <c r="V66" s="200">
        <f t="shared" si="7"/>
        <v>0.99486342648395054</v>
      </c>
      <c r="W66" s="197">
        <f t="shared" si="8"/>
        <v>44913</v>
      </c>
      <c r="X66" s="198">
        <f t="shared" si="9"/>
        <v>0.85104407473377042</v>
      </c>
      <c r="Y66" s="199">
        <f t="shared" si="10"/>
        <v>7861</v>
      </c>
      <c r="Z66" s="200">
        <f t="shared" si="11"/>
        <v>0.14895592526622958</v>
      </c>
      <c r="AA66" s="201">
        <f t="shared" si="12"/>
        <v>124024</v>
      </c>
      <c r="AD66" s="219" t="str">
        <f t="shared" si="25"/>
        <v>L7012-Buying and selling of own real estate</v>
      </c>
      <c r="AE66" s="220">
        <f t="shared" si="26"/>
        <v>27100</v>
      </c>
      <c r="AF66" s="221">
        <f t="shared" si="27"/>
        <v>2415934656.7892008</v>
      </c>
      <c r="AG66" s="220">
        <f t="shared" si="13"/>
        <v>89148.880324324753</v>
      </c>
      <c r="AH66" s="222">
        <f t="shared" si="28"/>
        <v>0.41892229385275864</v>
      </c>
      <c r="AI66" s="2">
        <v>1</v>
      </c>
      <c r="AK66" s="8" t="s">
        <v>66</v>
      </c>
      <c r="AL66" s="9">
        <v>111389</v>
      </c>
      <c r="AM66" s="10">
        <v>3200480327.4028997</v>
      </c>
      <c r="AN66" s="9">
        <v>28732.463056521738</v>
      </c>
      <c r="AO66" s="11">
        <v>0.1133430142113277</v>
      </c>
      <c r="AP66" s="2">
        <v>1</v>
      </c>
    </row>
    <row r="67" spans="1:42" ht="14.25" customHeight="1" x14ac:dyDescent="0.3">
      <c r="C67" s="2" t="s">
        <v>398</v>
      </c>
      <c r="D67" s="28">
        <v>911</v>
      </c>
      <c r="E67" s="28">
        <v>1392</v>
      </c>
      <c r="F67" s="28">
        <v>40</v>
      </c>
      <c r="G67" s="28">
        <v>1985</v>
      </c>
      <c r="H67" s="28">
        <v>4919</v>
      </c>
      <c r="I67" s="28">
        <v>1070</v>
      </c>
      <c r="J67" s="28">
        <v>10317</v>
      </c>
      <c r="M67" s="227" t="str">
        <f>B65</f>
        <v>PNFC Total</v>
      </c>
      <c r="N67" s="228" t="s">
        <v>69</v>
      </c>
      <c r="O67" s="229">
        <f t="shared" ref="O67:O80" si="29">D65</f>
        <v>207526</v>
      </c>
      <c r="P67" s="230">
        <f t="shared" si="1"/>
        <v>0.44653830926273391</v>
      </c>
      <c r="Q67" s="229">
        <f t="shared" si="3"/>
        <v>257218</v>
      </c>
      <c r="R67" s="230">
        <f t="shared" si="2"/>
        <v>0.55346169073726614</v>
      </c>
      <c r="S67" s="229">
        <f t="shared" si="4"/>
        <v>10405</v>
      </c>
      <c r="T67" s="230">
        <f t="shared" si="5"/>
        <v>6.6619372567800657E-3</v>
      </c>
      <c r="U67" s="229">
        <f t="shared" si="6"/>
        <v>1551453</v>
      </c>
      <c r="V67" s="231">
        <f t="shared" si="7"/>
        <v>0.9933380627432199</v>
      </c>
      <c r="W67" s="229">
        <f t="shared" si="8"/>
        <v>1285404</v>
      </c>
      <c r="X67" s="230">
        <f t="shared" si="9"/>
        <v>0.8587628748891809</v>
      </c>
      <c r="Y67" s="229">
        <f t="shared" si="10"/>
        <v>211405</v>
      </c>
      <c r="Z67" s="231">
        <f t="shared" si="11"/>
        <v>0.1412371251108191</v>
      </c>
      <c r="AA67" s="229">
        <f t="shared" si="12"/>
        <v>3523411</v>
      </c>
      <c r="AD67" s="223" t="str">
        <f t="shared" si="25"/>
        <v>L7020-Letting of own property</v>
      </c>
      <c r="AE67" s="224">
        <f t="shared" si="26"/>
        <v>70660</v>
      </c>
      <c r="AF67" s="225">
        <f t="shared" si="27"/>
        <v>7107828299.4495983</v>
      </c>
      <c r="AG67" s="224">
        <f t="shared" si="13"/>
        <v>100591.96574369655</v>
      </c>
      <c r="AH67" s="226">
        <f t="shared" si="28"/>
        <v>0.23563457763821324</v>
      </c>
      <c r="AI67" s="2">
        <v>1</v>
      </c>
      <c r="AK67" s="12" t="s">
        <v>67</v>
      </c>
      <c r="AL67" s="13">
        <v>32394</v>
      </c>
      <c r="AM67" s="14">
        <v>805677383.79429996</v>
      </c>
      <c r="AN67" s="13">
        <v>24871.191695817124</v>
      </c>
      <c r="AO67" s="15">
        <v>9.798893992172085E-2</v>
      </c>
      <c r="AP67" s="2">
        <v>1</v>
      </c>
    </row>
    <row r="68" spans="1:42" ht="14.25" customHeight="1" x14ac:dyDescent="0.3">
      <c r="C68" s="2" t="s">
        <v>399</v>
      </c>
      <c r="D68" s="28">
        <v>4635</v>
      </c>
      <c r="E68" s="28">
        <v>5922</v>
      </c>
      <c r="F68" s="28">
        <v>211</v>
      </c>
      <c r="G68" s="28">
        <v>16718</v>
      </c>
      <c r="H68" s="28">
        <v>24287</v>
      </c>
      <c r="I68" s="28">
        <v>4472</v>
      </c>
      <c r="J68" s="28">
        <v>56245</v>
      </c>
      <c r="M68" s="195"/>
      <c r="N68" s="196" t="str">
        <f>C66</f>
        <v>K1BNK-Banking</v>
      </c>
      <c r="O68" s="216">
        <f t="shared" si="29"/>
        <v>2206</v>
      </c>
      <c r="P68" s="217">
        <f t="shared" si="1"/>
        <v>0.49263063867798124</v>
      </c>
      <c r="Q68" s="218">
        <f t="shared" si="3"/>
        <v>2272</v>
      </c>
      <c r="R68" s="217">
        <f t="shared" si="2"/>
        <v>0.50736936132201871</v>
      </c>
      <c r="S68" s="197">
        <f t="shared" si="4"/>
        <v>25</v>
      </c>
      <c r="T68" s="198">
        <f t="shared" si="5"/>
        <v>7.6522803795531068E-3</v>
      </c>
      <c r="U68" s="199">
        <f t="shared" si="6"/>
        <v>3242</v>
      </c>
      <c r="V68" s="200">
        <f t="shared" si="7"/>
        <v>0.99234771962044688</v>
      </c>
      <c r="W68" s="197">
        <f t="shared" si="8"/>
        <v>9615</v>
      </c>
      <c r="X68" s="198">
        <f t="shared" si="9"/>
        <v>0.82560535806285418</v>
      </c>
      <c r="Y68" s="199">
        <f t="shared" si="10"/>
        <v>2031</v>
      </c>
      <c r="Z68" s="200">
        <f t="shared" si="11"/>
        <v>0.17439464193714579</v>
      </c>
      <c r="AA68" s="201">
        <f t="shared" si="12"/>
        <v>19391</v>
      </c>
      <c r="AD68" s="219" t="str">
        <f t="shared" si="25"/>
        <v>L7030-Real estate on fee or contract basis</v>
      </c>
      <c r="AE68" s="220">
        <f t="shared" si="26"/>
        <v>56304</v>
      </c>
      <c r="AF68" s="221">
        <f t="shared" si="27"/>
        <v>4017352546.9458003</v>
      </c>
      <c r="AG68" s="220">
        <f t="shared" si="13"/>
        <v>71351.10377496804</v>
      </c>
      <c r="AH68" s="222">
        <f t="shared" si="28"/>
        <v>0.19404088586008292</v>
      </c>
      <c r="AI68" s="2">
        <v>1</v>
      </c>
      <c r="AK68" s="8" t="s">
        <v>68</v>
      </c>
      <c r="AL68" s="9">
        <v>114641</v>
      </c>
      <c r="AM68" s="10">
        <v>1868587451.7328002</v>
      </c>
      <c r="AN68" s="9">
        <v>16299.469227700389</v>
      </c>
      <c r="AO68" s="11">
        <v>0.15332507433457354</v>
      </c>
      <c r="AP68" s="2">
        <v>1</v>
      </c>
    </row>
    <row r="69" spans="1:42" ht="14.25" customHeight="1" x14ac:dyDescent="0.3">
      <c r="C69" s="2" t="s">
        <v>400</v>
      </c>
      <c r="D69" s="28">
        <v>43</v>
      </c>
      <c r="E69" s="28">
        <v>7</v>
      </c>
      <c r="G69" s="28">
        <v>2</v>
      </c>
      <c r="H69" s="28">
        <v>131</v>
      </c>
      <c r="I69" s="28">
        <v>20</v>
      </c>
      <c r="J69" s="28">
        <v>203</v>
      </c>
      <c r="M69" s="195">
        <f>B67</f>
        <v>0</v>
      </c>
      <c r="N69" s="206" t="str">
        <f>C67</f>
        <v>K2INSP- Insurance and pension funding</v>
      </c>
      <c r="O69" s="207">
        <f t="shared" si="29"/>
        <v>911</v>
      </c>
      <c r="P69" s="208">
        <f t="shared" si="1"/>
        <v>0.39557099435518889</v>
      </c>
      <c r="Q69" s="209">
        <f t="shared" si="3"/>
        <v>1392</v>
      </c>
      <c r="R69" s="208">
        <f t="shared" si="2"/>
        <v>0.60442900564481117</v>
      </c>
      <c r="S69" s="207">
        <f t="shared" si="4"/>
        <v>40</v>
      </c>
      <c r="T69" s="208">
        <f t="shared" si="5"/>
        <v>1.9753086419753086E-2</v>
      </c>
      <c r="U69" s="209">
        <f t="shared" si="6"/>
        <v>1985</v>
      </c>
      <c r="V69" s="210">
        <f t="shared" si="7"/>
        <v>0.98024691358024696</v>
      </c>
      <c r="W69" s="207">
        <f t="shared" si="8"/>
        <v>4919</v>
      </c>
      <c r="X69" s="208">
        <f t="shared" si="9"/>
        <v>0.82133912172315915</v>
      </c>
      <c r="Y69" s="209">
        <f t="shared" si="10"/>
        <v>1070</v>
      </c>
      <c r="Z69" s="210">
        <f t="shared" si="11"/>
        <v>0.17866087827684088</v>
      </c>
      <c r="AA69" s="211">
        <f t="shared" si="12"/>
        <v>10317</v>
      </c>
      <c r="AD69" s="223" t="str">
        <f t="shared" si="25"/>
        <v>M73-Research and development</v>
      </c>
      <c r="AE69" s="224">
        <f t="shared" si="26"/>
        <v>7644</v>
      </c>
      <c r="AF69" s="225">
        <f t="shared" si="27"/>
        <v>1512093222.4733007</v>
      </c>
      <c r="AG69" s="224">
        <f t="shared" si="13"/>
        <v>197814.39331152546</v>
      </c>
      <c r="AH69" s="226">
        <f t="shared" si="28"/>
        <v>0.17246024784261257</v>
      </c>
      <c r="AI69" s="2">
        <v>1</v>
      </c>
      <c r="AK69" s="23" t="s">
        <v>69</v>
      </c>
      <c r="AL69" s="24">
        <v>3058667</v>
      </c>
      <c r="AM69" s="25">
        <v>232675142620.40332</v>
      </c>
      <c r="AN69" s="24">
        <v>76070.766324154712</v>
      </c>
      <c r="AO69" s="26">
        <v>8.0296786501538847E-2</v>
      </c>
      <c r="AP69" s="2">
        <v>1</v>
      </c>
    </row>
    <row r="70" spans="1:42" ht="14.25" customHeight="1" x14ac:dyDescent="0.3">
      <c r="C70" s="2" t="s">
        <v>401</v>
      </c>
      <c r="D70" s="28">
        <v>3</v>
      </c>
      <c r="H70" s="28">
        <v>49</v>
      </c>
      <c r="I70" s="28">
        <v>11</v>
      </c>
      <c r="J70" s="28">
        <v>63</v>
      </c>
      <c r="M70" s="195">
        <f>B68</f>
        <v>0</v>
      </c>
      <c r="N70" s="196" t="str">
        <f>C68</f>
        <v>K3AUX- Auxiliary financial services</v>
      </c>
      <c r="O70" s="216">
        <f t="shared" si="29"/>
        <v>4635</v>
      </c>
      <c r="P70" s="217">
        <f t="shared" si="1"/>
        <v>0.43904518329070757</v>
      </c>
      <c r="Q70" s="218">
        <f t="shared" si="3"/>
        <v>5922</v>
      </c>
      <c r="R70" s="217">
        <f t="shared" si="2"/>
        <v>0.56095481670929237</v>
      </c>
      <c r="S70" s="197">
        <f t="shared" si="4"/>
        <v>211</v>
      </c>
      <c r="T70" s="198">
        <f t="shared" si="5"/>
        <v>1.2463819481363341E-2</v>
      </c>
      <c r="U70" s="199">
        <f t="shared" si="6"/>
        <v>16718</v>
      </c>
      <c r="V70" s="200">
        <f t="shared" si="7"/>
        <v>0.98753618051863667</v>
      </c>
      <c r="W70" s="197">
        <f t="shared" si="8"/>
        <v>24287</v>
      </c>
      <c r="X70" s="198">
        <f t="shared" si="9"/>
        <v>0.84450085190722901</v>
      </c>
      <c r="Y70" s="199">
        <f t="shared" si="10"/>
        <v>4472</v>
      </c>
      <c r="Z70" s="200">
        <f t="shared" si="11"/>
        <v>0.15549914809277096</v>
      </c>
      <c r="AA70" s="201">
        <f t="shared" si="12"/>
        <v>56245</v>
      </c>
      <c r="AD70" s="219" t="str">
        <f t="shared" si="25"/>
        <v>M7411-12-Legal and accounting</v>
      </c>
      <c r="AE70" s="220">
        <f t="shared" si="26"/>
        <v>76820</v>
      </c>
      <c r="AF70" s="221">
        <f t="shared" si="27"/>
        <v>2908066203.1483002</v>
      </c>
      <c r="AG70" s="220">
        <f t="shared" si="13"/>
        <v>37855.587127678991</v>
      </c>
      <c r="AH70" s="222">
        <f t="shared" si="28"/>
        <v>8.2066233884764334E-2</v>
      </c>
      <c r="AI70" s="2">
        <v>1</v>
      </c>
    </row>
    <row r="71" spans="1:42" ht="14.25" customHeight="1" x14ac:dyDescent="0.3">
      <c r="B71" s="2" t="s">
        <v>402</v>
      </c>
      <c r="D71" s="28">
        <v>7798</v>
      </c>
      <c r="E71" s="28">
        <v>9593</v>
      </c>
      <c r="F71" s="28">
        <v>276</v>
      </c>
      <c r="G71" s="28">
        <v>21947</v>
      </c>
      <c r="H71" s="28">
        <v>39001</v>
      </c>
      <c r="I71" s="28">
        <v>7604</v>
      </c>
      <c r="J71" s="28">
        <v>86219</v>
      </c>
      <c r="M71" s="195">
        <f>B69</f>
        <v>0</v>
      </c>
      <c r="N71" s="206" t="str">
        <f>C69</f>
        <v>7487fin</v>
      </c>
      <c r="O71" s="207">
        <f t="shared" si="29"/>
        <v>43</v>
      </c>
      <c r="P71" s="208">
        <f t="shared" si="1"/>
        <v>0.86</v>
      </c>
      <c r="Q71" s="209">
        <f t="shared" si="3"/>
        <v>7</v>
      </c>
      <c r="R71" s="208">
        <f t="shared" si="2"/>
        <v>0.14000000000000001</v>
      </c>
      <c r="S71" s="207">
        <f t="shared" si="4"/>
        <v>0</v>
      </c>
      <c r="T71" s="208">
        <f t="shared" si="5"/>
        <v>0</v>
      </c>
      <c r="U71" s="209">
        <f t="shared" si="6"/>
        <v>2</v>
      </c>
      <c r="V71" s="210">
        <f t="shared" si="7"/>
        <v>1</v>
      </c>
      <c r="W71" s="207">
        <f t="shared" si="8"/>
        <v>131</v>
      </c>
      <c r="X71" s="208">
        <f t="shared" si="9"/>
        <v>0.86754966887417218</v>
      </c>
      <c r="Y71" s="209">
        <f t="shared" si="10"/>
        <v>20</v>
      </c>
      <c r="Z71" s="210">
        <f t="shared" si="11"/>
        <v>0.13245033112582782</v>
      </c>
      <c r="AA71" s="211">
        <f t="shared" si="12"/>
        <v>203</v>
      </c>
      <c r="AD71" s="223" t="str">
        <f t="shared" si="25"/>
        <v>M7414-15-Management consultancy services</v>
      </c>
      <c r="AE71" s="224">
        <f t="shared" si="26"/>
        <v>143770</v>
      </c>
      <c r="AF71" s="225">
        <f t="shared" si="27"/>
        <v>14452591121.037006</v>
      </c>
      <c r="AG71" s="224">
        <f t="shared" si="13"/>
        <v>100525.77812504004</v>
      </c>
      <c r="AH71" s="226">
        <f t="shared" si="28"/>
        <v>0.25684182565603653</v>
      </c>
      <c r="AI71" s="2">
        <v>1</v>
      </c>
    </row>
    <row r="72" spans="1:42" ht="14.25" customHeight="1" x14ac:dyDescent="0.3">
      <c r="B72" s="2" t="s">
        <v>403</v>
      </c>
      <c r="C72" s="2" t="s">
        <v>404</v>
      </c>
      <c r="D72" s="28">
        <v>299</v>
      </c>
      <c r="E72" s="28">
        <v>493</v>
      </c>
      <c r="F72" s="28">
        <v>26</v>
      </c>
      <c r="G72" s="28">
        <v>10701</v>
      </c>
      <c r="H72" s="28">
        <v>2130</v>
      </c>
      <c r="I72" s="28">
        <v>297</v>
      </c>
      <c r="J72" s="28">
        <v>13946</v>
      </c>
      <c r="M72" s="195">
        <f>B70</f>
        <v>0</v>
      </c>
      <c r="N72" s="196" t="str">
        <f>C70</f>
        <v>7415fin</v>
      </c>
      <c r="O72" s="216">
        <f t="shared" si="29"/>
        <v>3</v>
      </c>
      <c r="P72" s="217">
        <f t="shared" si="1"/>
        <v>1</v>
      </c>
      <c r="Q72" s="218">
        <f t="shared" si="3"/>
        <v>0</v>
      </c>
      <c r="R72" s="217">
        <f t="shared" si="2"/>
        <v>0</v>
      </c>
      <c r="S72" s="197">
        <f t="shared" si="4"/>
        <v>0</v>
      </c>
      <c r="T72" s="198" t="e">
        <f t="shared" si="5"/>
        <v>#DIV/0!</v>
      </c>
      <c r="U72" s="199">
        <f t="shared" si="6"/>
        <v>0</v>
      </c>
      <c r="V72" s="200" t="e">
        <f t="shared" si="7"/>
        <v>#DIV/0!</v>
      </c>
      <c r="W72" s="197">
        <f t="shared" si="8"/>
        <v>49</v>
      </c>
      <c r="X72" s="198">
        <f t="shared" si="9"/>
        <v>0.81666666666666665</v>
      </c>
      <c r="Y72" s="199">
        <f t="shared" si="10"/>
        <v>11</v>
      </c>
      <c r="Z72" s="200">
        <f t="shared" si="11"/>
        <v>0.18333333333333332</v>
      </c>
      <c r="AA72" s="201">
        <f t="shared" si="12"/>
        <v>63</v>
      </c>
      <c r="AD72" s="219" t="str">
        <f t="shared" si="25"/>
        <v>M742-3-Architecture and technical services</v>
      </c>
      <c r="AE72" s="220">
        <f t="shared" si="26"/>
        <v>96387</v>
      </c>
      <c r="AF72" s="221">
        <f t="shared" si="27"/>
        <v>5731591145.2647009</v>
      </c>
      <c r="AG72" s="220">
        <f t="shared" si="13"/>
        <v>59464.358733695422</v>
      </c>
      <c r="AH72" s="222">
        <f t="shared" si="28"/>
        <v>9.5745250215503161E-2</v>
      </c>
      <c r="AI72" s="2">
        <v>1</v>
      </c>
    </row>
    <row r="73" spans="1:42" ht="14.25" customHeight="1" x14ac:dyDescent="0.3">
      <c r="C73" s="2" t="s">
        <v>405</v>
      </c>
      <c r="D73" s="28">
        <v>748</v>
      </c>
      <c r="E73" s="28">
        <v>2022</v>
      </c>
      <c r="F73" s="28">
        <v>32</v>
      </c>
      <c r="G73" s="28">
        <v>24204</v>
      </c>
      <c r="H73" s="28">
        <v>8721</v>
      </c>
      <c r="I73" s="28">
        <v>821</v>
      </c>
      <c r="J73" s="28">
        <v>36548</v>
      </c>
      <c r="M73" s="227">
        <f>B73</f>
        <v>0</v>
      </c>
      <c r="N73" s="228" t="s">
        <v>396</v>
      </c>
      <c r="O73" s="229">
        <f t="shared" si="29"/>
        <v>7798</v>
      </c>
      <c r="P73" s="230">
        <f t="shared" ref="P73:P80" si="30">D71/(D71+E71)</f>
        <v>0.44839284687482028</v>
      </c>
      <c r="Q73" s="229">
        <f t="shared" si="3"/>
        <v>9593</v>
      </c>
      <c r="R73" s="230">
        <f t="shared" ref="R73:R80" si="31">E71/(D71+E71)</f>
        <v>0.55160715312517972</v>
      </c>
      <c r="S73" s="229">
        <f t="shared" si="4"/>
        <v>276</v>
      </c>
      <c r="T73" s="230">
        <f t="shared" si="5"/>
        <v>1.2419565315213968E-2</v>
      </c>
      <c r="U73" s="229">
        <f t="shared" si="6"/>
        <v>21947</v>
      </c>
      <c r="V73" s="231">
        <f t="shared" si="7"/>
        <v>0.98758043468478607</v>
      </c>
      <c r="W73" s="229">
        <f t="shared" si="8"/>
        <v>39001</v>
      </c>
      <c r="X73" s="230">
        <f t="shared" si="9"/>
        <v>0.83684154060723104</v>
      </c>
      <c r="Y73" s="229">
        <f t="shared" si="10"/>
        <v>7604</v>
      </c>
      <c r="Z73" s="231">
        <f t="shared" si="11"/>
        <v>0.16315845939276902</v>
      </c>
      <c r="AA73" s="229">
        <f t="shared" si="12"/>
        <v>86219</v>
      </c>
      <c r="AD73" s="223" t="str">
        <f t="shared" si="25"/>
        <v>MPother-Other professional services</v>
      </c>
      <c r="AE73" s="224">
        <f t="shared" si="26"/>
        <v>61673</v>
      </c>
      <c r="AF73" s="225">
        <f t="shared" si="27"/>
        <v>4816663352.440402</v>
      </c>
      <c r="AG73" s="224">
        <f t="shared" si="13"/>
        <v>78100.033279399446</v>
      </c>
      <c r="AH73" s="226">
        <f t="shared" si="28"/>
        <v>0.15335890009017536</v>
      </c>
      <c r="AI73" s="2">
        <v>1</v>
      </c>
    </row>
    <row r="74" spans="1:42" ht="14.25" customHeight="1" x14ac:dyDescent="0.3">
      <c r="C74" s="2" t="s">
        <v>406</v>
      </c>
      <c r="D74" s="28">
        <v>2452</v>
      </c>
      <c r="E74" s="28">
        <v>3925</v>
      </c>
      <c r="F74" s="28">
        <v>104</v>
      </c>
      <c r="G74" s="28">
        <v>50127</v>
      </c>
      <c r="H74" s="28">
        <v>21391</v>
      </c>
      <c r="I74" s="28">
        <v>2438</v>
      </c>
      <c r="J74" s="28">
        <v>80437</v>
      </c>
      <c r="M74" s="195">
        <f>B74</f>
        <v>0</v>
      </c>
      <c r="N74" s="196" t="str">
        <f>C72</f>
        <v>O-Public administration and defence</v>
      </c>
      <c r="O74" s="216">
        <f t="shared" si="29"/>
        <v>299</v>
      </c>
      <c r="P74" s="217">
        <f t="shared" si="30"/>
        <v>0.37752525252525254</v>
      </c>
      <c r="Q74" s="218">
        <f t="shared" ref="Q74:Q80" si="32">E72</f>
        <v>493</v>
      </c>
      <c r="R74" s="217">
        <f t="shared" si="31"/>
        <v>0.62247474747474751</v>
      </c>
      <c r="S74" s="197">
        <f t="shared" ref="S74:S80" si="33">F72</f>
        <v>26</v>
      </c>
      <c r="T74" s="198">
        <f t="shared" ref="T74:T80" si="34">F72/(F72+G72)</f>
        <v>2.4237904353500515E-3</v>
      </c>
      <c r="U74" s="199">
        <f t="shared" ref="U74:U80" si="35">G72</f>
        <v>10701</v>
      </c>
      <c r="V74" s="200">
        <f t="shared" ref="V74:V80" si="36">G72/(F72+G72)</f>
        <v>0.99757620956464998</v>
      </c>
      <c r="W74" s="197">
        <f t="shared" ref="W74:W80" si="37">H72</f>
        <v>2130</v>
      </c>
      <c r="X74" s="198">
        <f t="shared" ref="X74:X80" si="38">H72/(H72+I72)</f>
        <v>0.87762669962917184</v>
      </c>
      <c r="Y74" s="199">
        <f t="shared" ref="Y74:Y80" si="39">I72</f>
        <v>297</v>
      </c>
      <c r="Z74" s="200">
        <f t="shared" ref="Z74:Z80" si="40">I72/(I72+H72)</f>
        <v>0.12237330037082818</v>
      </c>
      <c r="AA74" s="201">
        <f t="shared" ref="AA74:AA80" si="41">J72</f>
        <v>13946</v>
      </c>
      <c r="AD74" s="219" t="str">
        <f t="shared" si="25"/>
        <v>N71-Rental of machinery and equipment</v>
      </c>
      <c r="AE74" s="220">
        <f t="shared" si="26"/>
        <v>24976</v>
      </c>
      <c r="AF74" s="221">
        <f t="shared" si="27"/>
        <v>2456908142.0825005</v>
      </c>
      <c r="AG74" s="220">
        <f t="shared" si="13"/>
        <v>98370.76161444989</v>
      </c>
      <c r="AH74" s="222">
        <f t="shared" si="28"/>
        <v>8.9617253750815459E-2</v>
      </c>
      <c r="AI74" s="2">
        <v>1</v>
      </c>
    </row>
    <row r="75" spans="1:42" ht="14.25" customHeight="1" x14ac:dyDescent="0.3">
      <c r="C75" s="2" t="s">
        <v>407</v>
      </c>
      <c r="D75" s="28">
        <v>3362</v>
      </c>
      <c r="E75" s="28">
        <v>5320</v>
      </c>
      <c r="F75" s="28">
        <v>103</v>
      </c>
      <c r="G75" s="28">
        <v>104619</v>
      </c>
      <c r="H75" s="28">
        <v>36786</v>
      </c>
      <c r="I75" s="28">
        <v>3809</v>
      </c>
      <c r="J75" s="28">
        <v>153999</v>
      </c>
      <c r="M75" s="195">
        <f>B75</f>
        <v>0</v>
      </c>
      <c r="N75" s="206" t="str">
        <f>C73</f>
        <v>P801-2-Nursery, primary and secondary education</v>
      </c>
      <c r="O75" s="207">
        <f t="shared" si="29"/>
        <v>748</v>
      </c>
      <c r="P75" s="208">
        <f t="shared" si="30"/>
        <v>0.2700361010830325</v>
      </c>
      <c r="Q75" s="209">
        <f t="shared" si="32"/>
        <v>2022</v>
      </c>
      <c r="R75" s="208">
        <f t="shared" si="31"/>
        <v>0.72996389891696756</v>
      </c>
      <c r="S75" s="207">
        <f t="shared" si="33"/>
        <v>32</v>
      </c>
      <c r="T75" s="208">
        <f t="shared" si="34"/>
        <v>1.3203498927215713E-3</v>
      </c>
      <c r="U75" s="209">
        <f t="shared" si="35"/>
        <v>24204</v>
      </c>
      <c r="V75" s="210">
        <f t="shared" si="36"/>
        <v>0.99867965010727844</v>
      </c>
      <c r="W75" s="207">
        <f t="shared" si="37"/>
        <v>8721</v>
      </c>
      <c r="X75" s="208">
        <f t="shared" si="38"/>
        <v>0.91395933766505977</v>
      </c>
      <c r="Y75" s="209">
        <f t="shared" si="39"/>
        <v>821</v>
      </c>
      <c r="Z75" s="210">
        <f t="shared" si="40"/>
        <v>8.604066233494026E-2</v>
      </c>
      <c r="AA75" s="211">
        <f t="shared" si="41"/>
        <v>36548</v>
      </c>
      <c r="AD75" s="223" t="str">
        <f t="shared" si="25"/>
        <v>N745-Employment services</v>
      </c>
      <c r="AE75" s="224">
        <f t="shared" si="26"/>
        <v>26303</v>
      </c>
      <c r="AF75" s="225">
        <f t="shared" si="27"/>
        <v>1726980682.8678002</v>
      </c>
      <c r="AG75" s="224">
        <f t="shared" si="13"/>
        <v>65657.175336189801</v>
      </c>
      <c r="AH75" s="226">
        <f t="shared" si="28"/>
        <v>4.7063148221742304E-2</v>
      </c>
      <c r="AI75" s="2">
        <v>1</v>
      </c>
    </row>
    <row r="76" spans="1:42" ht="14.25" customHeight="1" x14ac:dyDescent="0.3">
      <c r="C76" s="2" t="s">
        <v>408</v>
      </c>
      <c r="D76" s="28">
        <v>1707</v>
      </c>
      <c r="E76" s="28">
        <v>2901</v>
      </c>
      <c r="F76" s="28">
        <v>113</v>
      </c>
      <c r="G76" s="28">
        <v>42164</v>
      </c>
      <c r="H76" s="28">
        <v>19339</v>
      </c>
      <c r="I76" s="28">
        <v>1578</v>
      </c>
      <c r="J76" s="28">
        <v>67802</v>
      </c>
      <c r="M76" s="195">
        <f>B76</f>
        <v>0</v>
      </c>
      <c r="N76" s="196" t="str">
        <f>C74</f>
        <v>P853-4-Higher and adult education</v>
      </c>
      <c r="O76" s="216">
        <f t="shared" si="29"/>
        <v>2452</v>
      </c>
      <c r="P76" s="217">
        <f t="shared" si="30"/>
        <v>0.38450682138936804</v>
      </c>
      <c r="Q76" s="218">
        <f t="shared" si="32"/>
        <v>3925</v>
      </c>
      <c r="R76" s="217">
        <f t="shared" si="31"/>
        <v>0.61549317861063191</v>
      </c>
      <c r="S76" s="197">
        <f t="shared" si="33"/>
        <v>104</v>
      </c>
      <c r="T76" s="198">
        <f t="shared" si="34"/>
        <v>2.0704345921841094E-3</v>
      </c>
      <c r="U76" s="199">
        <f t="shared" si="35"/>
        <v>50127</v>
      </c>
      <c r="V76" s="200">
        <f t="shared" si="36"/>
        <v>0.99792956540781586</v>
      </c>
      <c r="W76" s="197">
        <f t="shared" si="37"/>
        <v>21391</v>
      </c>
      <c r="X76" s="198">
        <f t="shared" si="38"/>
        <v>0.8976876914683789</v>
      </c>
      <c r="Y76" s="199">
        <f t="shared" si="39"/>
        <v>2438</v>
      </c>
      <c r="Z76" s="200">
        <f t="shared" si="40"/>
        <v>0.10231230853162114</v>
      </c>
      <c r="AA76" s="201">
        <f t="shared" si="41"/>
        <v>80437</v>
      </c>
      <c r="AD76" s="219" t="str">
        <f t="shared" si="25"/>
        <v>NAmisc-Miscellaneous administrative services</v>
      </c>
      <c r="AE76" s="220">
        <f t="shared" si="26"/>
        <v>58941</v>
      </c>
      <c r="AF76" s="221">
        <f t="shared" si="27"/>
        <v>4820517792.6969995</v>
      </c>
      <c r="AG76" s="220">
        <f t="shared" ref="AG76:AG83" si="42">AF76/AE76</f>
        <v>81785.47687852259</v>
      </c>
      <c r="AH76" s="222">
        <f t="shared" si="28"/>
        <v>8.0753281836331112E-2</v>
      </c>
      <c r="AI76" s="2">
        <v>1</v>
      </c>
    </row>
    <row r="77" spans="1:42" ht="14.25" customHeight="1" x14ac:dyDescent="0.3">
      <c r="B77" s="2" t="s">
        <v>409</v>
      </c>
      <c r="D77" s="28">
        <v>8568</v>
      </c>
      <c r="E77" s="28">
        <v>14661</v>
      </c>
      <c r="F77" s="28">
        <v>378</v>
      </c>
      <c r="G77" s="28">
        <v>231815</v>
      </c>
      <c r="H77" s="28">
        <v>88367</v>
      </c>
      <c r="I77" s="28">
        <v>8943</v>
      </c>
      <c r="J77" s="28">
        <v>352732</v>
      </c>
      <c r="M77" s="227" t="str">
        <f>B80</f>
        <v>PNFC</v>
      </c>
      <c r="N77" s="206" t="str">
        <f>C75</f>
        <v>Q851- Human health activities</v>
      </c>
      <c r="O77" s="207">
        <f t="shared" si="29"/>
        <v>3362</v>
      </c>
      <c r="P77" s="208">
        <f t="shared" si="30"/>
        <v>0.38723796360285651</v>
      </c>
      <c r="Q77" s="209">
        <f t="shared" si="32"/>
        <v>5320</v>
      </c>
      <c r="R77" s="208">
        <f t="shared" si="31"/>
        <v>0.61276203639714355</v>
      </c>
      <c r="S77" s="207">
        <f t="shared" si="33"/>
        <v>103</v>
      </c>
      <c r="T77" s="208">
        <f t="shared" si="34"/>
        <v>9.8355646378029456E-4</v>
      </c>
      <c r="U77" s="209">
        <f t="shared" si="35"/>
        <v>104619</v>
      </c>
      <c r="V77" s="210">
        <f t="shared" si="36"/>
        <v>0.99901644353621966</v>
      </c>
      <c r="W77" s="207">
        <f t="shared" si="37"/>
        <v>36786</v>
      </c>
      <c r="X77" s="208">
        <f t="shared" si="38"/>
        <v>0.90617071067865496</v>
      </c>
      <c r="Y77" s="209">
        <f t="shared" si="39"/>
        <v>3809</v>
      </c>
      <c r="Z77" s="210">
        <f t="shared" si="40"/>
        <v>9.3829289321344989E-2</v>
      </c>
      <c r="AA77" s="211">
        <f t="shared" si="41"/>
        <v>153999</v>
      </c>
      <c r="AD77" s="223" t="str">
        <f t="shared" si="25"/>
        <v>Naother-Other administrative services</v>
      </c>
      <c r="AE77" s="224">
        <f t="shared" si="26"/>
        <v>232165</v>
      </c>
      <c r="AF77" s="225">
        <f t="shared" si="27"/>
        <v>19482915315.648911</v>
      </c>
      <c r="AG77" s="224">
        <f t="shared" si="42"/>
        <v>83918.399912342124</v>
      </c>
      <c r="AH77" s="226">
        <f t="shared" si="28"/>
        <v>0.17558843711340336</v>
      </c>
      <c r="AI77" s="2">
        <v>1</v>
      </c>
    </row>
    <row r="78" spans="1:42" ht="14.25" customHeight="1" x14ac:dyDescent="0.3">
      <c r="B78" s="2" t="s">
        <v>410</v>
      </c>
      <c r="C78" s="2" t="s">
        <v>411</v>
      </c>
      <c r="D78" s="28">
        <v>8802</v>
      </c>
      <c r="E78" s="28">
        <v>17150</v>
      </c>
      <c r="F78" s="28">
        <v>360</v>
      </c>
      <c r="G78" s="28">
        <v>63743</v>
      </c>
      <c r="H78" s="28">
        <v>64911</v>
      </c>
      <c r="I78" s="28">
        <v>13560</v>
      </c>
      <c r="J78" s="28">
        <v>168526</v>
      </c>
      <c r="M78" s="195">
        <f>B81</f>
        <v>0</v>
      </c>
      <c r="N78" s="196" t="str">
        <f>C76</f>
        <v>Q853-Social work</v>
      </c>
      <c r="O78" s="216">
        <f t="shared" si="29"/>
        <v>1707</v>
      </c>
      <c r="P78" s="217">
        <f t="shared" si="30"/>
        <v>0.37044270833333331</v>
      </c>
      <c r="Q78" s="218">
        <f t="shared" si="32"/>
        <v>2901</v>
      </c>
      <c r="R78" s="217">
        <f t="shared" si="31"/>
        <v>0.62955729166666663</v>
      </c>
      <c r="S78" s="197">
        <f t="shared" si="33"/>
        <v>113</v>
      </c>
      <c r="T78" s="198">
        <f t="shared" si="34"/>
        <v>2.6728481207275822E-3</v>
      </c>
      <c r="U78" s="199">
        <f t="shared" si="35"/>
        <v>42164</v>
      </c>
      <c r="V78" s="200">
        <f t="shared" si="36"/>
        <v>0.99732715187927246</v>
      </c>
      <c r="W78" s="197">
        <f t="shared" si="37"/>
        <v>19339</v>
      </c>
      <c r="X78" s="198">
        <f t="shared" si="38"/>
        <v>0.9245589711717741</v>
      </c>
      <c r="Y78" s="199">
        <f t="shared" si="39"/>
        <v>1578</v>
      </c>
      <c r="Z78" s="200">
        <f t="shared" si="40"/>
        <v>7.5441028828225842E-2</v>
      </c>
      <c r="AA78" s="201">
        <f t="shared" si="41"/>
        <v>67802</v>
      </c>
      <c r="AD78" s="219" t="str">
        <f t="shared" si="25"/>
        <v>RS527 and 725-Repair services</v>
      </c>
      <c r="AE78" s="220">
        <f t="shared" si="26"/>
        <v>32394</v>
      </c>
      <c r="AF78" s="221">
        <f t="shared" si="27"/>
        <v>805677383.79429996</v>
      </c>
      <c r="AG78" s="220">
        <f t="shared" si="42"/>
        <v>24871.191695817124</v>
      </c>
      <c r="AH78" s="222">
        <f t="shared" si="28"/>
        <v>9.798893992172085E-2</v>
      </c>
      <c r="AI78" s="2">
        <v>1</v>
      </c>
    </row>
    <row r="79" spans="1:42" ht="14.25" customHeight="1" x14ac:dyDescent="0.3">
      <c r="B79" s="2" t="s">
        <v>412</v>
      </c>
      <c r="D79" s="28">
        <v>8802</v>
      </c>
      <c r="E79" s="28">
        <v>17150</v>
      </c>
      <c r="F79" s="28">
        <v>360</v>
      </c>
      <c r="G79" s="28">
        <v>63743</v>
      </c>
      <c r="H79" s="28">
        <v>64911</v>
      </c>
      <c r="I79" s="28">
        <v>13560</v>
      </c>
      <c r="J79" s="28">
        <v>168526</v>
      </c>
      <c r="M79" s="195">
        <f>B82</f>
        <v>0</v>
      </c>
      <c r="N79" s="228" t="s">
        <v>403</v>
      </c>
      <c r="O79" s="229">
        <f t="shared" si="29"/>
        <v>8568</v>
      </c>
      <c r="P79" s="230">
        <f t="shared" si="30"/>
        <v>0.36884928322355676</v>
      </c>
      <c r="Q79" s="229">
        <f t="shared" si="32"/>
        <v>14661</v>
      </c>
      <c r="R79" s="230">
        <f t="shared" si="31"/>
        <v>0.63115071677644319</v>
      </c>
      <c r="S79" s="229">
        <f t="shared" si="33"/>
        <v>378</v>
      </c>
      <c r="T79" s="230">
        <f t="shared" si="34"/>
        <v>1.6279560538000715E-3</v>
      </c>
      <c r="U79" s="229">
        <f t="shared" si="35"/>
        <v>231815</v>
      </c>
      <c r="V79" s="231">
        <f t="shared" si="36"/>
        <v>0.99837204394619994</v>
      </c>
      <c r="W79" s="229">
        <f t="shared" si="37"/>
        <v>88367</v>
      </c>
      <c r="X79" s="230">
        <f t="shared" si="38"/>
        <v>0.90809783167197611</v>
      </c>
      <c r="Y79" s="229">
        <f t="shared" si="39"/>
        <v>8943</v>
      </c>
      <c r="Z79" s="231">
        <f t="shared" si="40"/>
        <v>9.1902168328023837E-2</v>
      </c>
      <c r="AA79" s="229">
        <f t="shared" si="41"/>
        <v>352732</v>
      </c>
      <c r="AD79" s="223" t="str">
        <f t="shared" si="25"/>
        <v xml:space="preserve">RS926-Sporting and amusement activities </v>
      </c>
      <c r="AE79" s="224">
        <f t="shared" si="26"/>
        <v>71157</v>
      </c>
      <c r="AF79" s="225">
        <f t="shared" si="27"/>
        <v>2764740226.9439998</v>
      </c>
      <c r="AG79" s="224">
        <f t="shared" si="42"/>
        <v>38854.086413761113</v>
      </c>
      <c r="AH79" s="226">
        <f t="shared" si="28"/>
        <v>0.13184690943436833</v>
      </c>
      <c r="AI79" s="2">
        <v>1</v>
      </c>
    </row>
    <row r="80" spans="1:42" ht="14.25" customHeight="1" x14ac:dyDescent="0.3">
      <c r="A80" s="2" t="s">
        <v>413</v>
      </c>
      <c r="B80" s="2" t="s">
        <v>69</v>
      </c>
      <c r="C80" s="2" t="s">
        <v>66</v>
      </c>
      <c r="D80" s="28">
        <v>4300605511.6757383</v>
      </c>
      <c r="E80" s="28">
        <v>53470147</v>
      </c>
      <c r="F80" s="28">
        <v>15328091.773299998</v>
      </c>
      <c r="G80" s="28">
        <v>1268100246</v>
      </c>
      <c r="H80" s="28">
        <v>1854010921.6295998</v>
      </c>
      <c r="I80" s="28">
        <v>63041068</v>
      </c>
      <c r="J80" s="28">
        <v>7554555986.0786381</v>
      </c>
      <c r="M80" s="227">
        <f>B83</f>
        <v>0</v>
      </c>
      <c r="N80" s="228" t="s">
        <v>414</v>
      </c>
      <c r="O80" s="229">
        <f t="shared" si="29"/>
        <v>8802</v>
      </c>
      <c r="P80" s="230">
        <f t="shared" si="30"/>
        <v>0.33916461159062883</v>
      </c>
      <c r="Q80" s="229">
        <f t="shared" si="32"/>
        <v>17150</v>
      </c>
      <c r="R80" s="230">
        <f t="shared" si="31"/>
        <v>0.66083538840937117</v>
      </c>
      <c r="S80" s="229">
        <f t="shared" si="33"/>
        <v>360</v>
      </c>
      <c r="T80" s="230">
        <f t="shared" si="34"/>
        <v>5.6159618114596825E-3</v>
      </c>
      <c r="U80" s="229">
        <f t="shared" si="35"/>
        <v>63743</v>
      </c>
      <c r="V80" s="231">
        <f t="shared" si="36"/>
        <v>0.99438403818854026</v>
      </c>
      <c r="W80" s="229">
        <f t="shared" si="37"/>
        <v>64911</v>
      </c>
      <c r="X80" s="230">
        <f t="shared" si="38"/>
        <v>0.82719730855985019</v>
      </c>
      <c r="Y80" s="229">
        <f t="shared" si="39"/>
        <v>13560</v>
      </c>
      <c r="Z80" s="231">
        <f t="shared" si="40"/>
        <v>0.17280269144014987</v>
      </c>
      <c r="AA80" s="229">
        <f t="shared" si="41"/>
        <v>168526</v>
      </c>
      <c r="AD80" s="219" t="str">
        <f t="shared" si="25"/>
        <v>RS9271-Gambling activities</v>
      </c>
      <c r="AE80" s="220">
        <f t="shared" si="26"/>
        <v>2515</v>
      </c>
      <c r="AF80" s="221">
        <f t="shared" si="27"/>
        <v>631390030.29230011</v>
      </c>
      <c r="AG80" s="220">
        <f t="shared" si="42"/>
        <v>251049.71383391655</v>
      </c>
      <c r="AH80" s="222">
        <f t="shared" si="28"/>
        <v>2.2128980199754362E-2</v>
      </c>
      <c r="AI80" s="2">
        <v>1</v>
      </c>
    </row>
    <row r="81" spans="3:35" ht="14.25" customHeight="1" x14ac:dyDescent="0.3">
      <c r="C81" s="2" t="s">
        <v>17</v>
      </c>
      <c r="D81" s="28">
        <v>203886098514.43073</v>
      </c>
      <c r="E81" s="28">
        <v>22396250</v>
      </c>
      <c r="F81" s="28">
        <v>2672309.2054999997</v>
      </c>
      <c r="G81" s="28">
        <v>16967578</v>
      </c>
      <c r="H81" s="28">
        <v>649487448.32799995</v>
      </c>
      <c r="I81" s="28">
        <v>33475823</v>
      </c>
      <c r="J81" s="28">
        <v>204611097922.96423</v>
      </c>
      <c r="M81" s="227">
        <f>B84</f>
        <v>0</v>
      </c>
      <c r="N81" s="23" t="s">
        <v>168</v>
      </c>
      <c r="O81" s="232">
        <f>D153</f>
        <v>232694</v>
      </c>
      <c r="P81" s="233">
        <f>D153/(D153+E153)</f>
        <v>0.43795782547485868</v>
      </c>
      <c r="Q81" s="232">
        <f>E153</f>
        <v>298622</v>
      </c>
      <c r="R81" s="233">
        <f>E153/(D153+E153)</f>
        <v>0.56204217452514138</v>
      </c>
      <c r="S81" s="232">
        <f>F153</f>
        <v>11419</v>
      </c>
      <c r="T81" s="233">
        <f>F153/(F153+G153)</f>
        <v>6.0727183963641337E-3</v>
      </c>
      <c r="U81" s="232">
        <f>G153</f>
        <v>1868958</v>
      </c>
      <c r="V81" s="234">
        <f>G153/(F153+G153)</f>
        <v>0.99392728160363586</v>
      </c>
      <c r="W81" s="232">
        <f>H153</f>
        <v>1477683</v>
      </c>
      <c r="X81" s="233">
        <f>H153/(H153+I153)</f>
        <v>0.85952029874447056</v>
      </c>
      <c r="Y81" s="232">
        <f>I153</f>
        <v>241512</v>
      </c>
      <c r="Z81" s="234">
        <f>I153/(I153+H153)</f>
        <v>0.14047970125552947</v>
      </c>
      <c r="AA81" s="232">
        <f>J153</f>
        <v>4130888</v>
      </c>
      <c r="AD81" s="223" t="str">
        <f t="shared" si="25"/>
        <v>RSMisc-Miscellaneous recreational activities</v>
      </c>
      <c r="AE81" s="224">
        <f t="shared" si="26"/>
        <v>114641</v>
      </c>
      <c r="AF81" s="225">
        <f t="shared" si="27"/>
        <v>1868587451.7328002</v>
      </c>
      <c r="AG81" s="224">
        <f t="shared" si="42"/>
        <v>16299.469227700389</v>
      </c>
      <c r="AH81" s="226">
        <f t="shared" si="28"/>
        <v>0.15332507433457354</v>
      </c>
      <c r="AI81" s="2">
        <v>1</v>
      </c>
    </row>
    <row r="82" spans="3:35" ht="14.25" customHeight="1" x14ac:dyDescent="0.3">
      <c r="C82" s="2" t="s">
        <v>14</v>
      </c>
      <c r="D82" s="28">
        <v>18251569438.731956</v>
      </c>
      <c r="E82" s="28">
        <v>29297769</v>
      </c>
      <c r="F82" s="28">
        <v>233195.361</v>
      </c>
      <c r="G82" s="28">
        <v>29324381</v>
      </c>
      <c r="H82" s="28">
        <v>2235422581.8429999</v>
      </c>
      <c r="I82" s="28">
        <v>38173157</v>
      </c>
      <c r="J82" s="28">
        <v>20584020522.935955</v>
      </c>
      <c r="AD82" s="219" t="str">
        <f t="shared" si="25"/>
        <v>RSz9305-Other services acticities nec</v>
      </c>
      <c r="AE82" s="220">
        <f t="shared" si="26"/>
        <v>106701</v>
      </c>
      <c r="AF82" s="221">
        <f t="shared" si="27"/>
        <v>6442089577.7440042</v>
      </c>
      <c r="AG82" s="220">
        <f t="shared" si="42"/>
        <v>60375.156537839423</v>
      </c>
      <c r="AH82" s="222">
        <f t="shared" si="28"/>
        <v>0.17580409718028928</v>
      </c>
      <c r="AI82" s="2">
        <v>1</v>
      </c>
    </row>
    <row r="83" spans="3:35" ht="13.5" customHeight="1" x14ac:dyDescent="0.3">
      <c r="C83" s="2" t="s">
        <v>11</v>
      </c>
      <c r="D83" s="28">
        <v>11735023706.594257</v>
      </c>
      <c r="E83" s="28">
        <v>12267020</v>
      </c>
      <c r="F83" s="28">
        <v>649328.62990000006</v>
      </c>
      <c r="G83" s="28">
        <v>4680714</v>
      </c>
      <c r="H83" s="28">
        <v>1423350450.3659985</v>
      </c>
      <c r="I83" s="28">
        <v>19159108</v>
      </c>
      <c r="J83" s="28">
        <v>13195130327.590157</v>
      </c>
      <c r="AD83" s="235" t="s">
        <v>415</v>
      </c>
      <c r="AE83" s="236">
        <f>S81+U81+W81+Y81</f>
        <v>3599572</v>
      </c>
      <c r="AF83" s="237">
        <f>S160+U160+W160+Y160</f>
        <v>417795164786.56653</v>
      </c>
      <c r="AG83" s="236">
        <f t="shared" si="42"/>
        <v>116068.01163765207</v>
      </c>
      <c r="AH83" s="238">
        <f t="shared" si="28"/>
        <v>0.12146496049317393</v>
      </c>
      <c r="AI83" s="2">
        <v>1</v>
      </c>
    </row>
    <row r="84" spans="3:35" ht="15" thickBot="1" x14ac:dyDescent="0.35">
      <c r="C84" s="2" t="s">
        <v>18</v>
      </c>
      <c r="D84" s="28">
        <v>3894802141.6991472</v>
      </c>
      <c r="E84" s="28">
        <v>25818231</v>
      </c>
      <c r="F84" s="28">
        <v>1728025.5075000003</v>
      </c>
      <c r="G84" s="28">
        <v>33368726</v>
      </c>
      <c r="H84" s="28">
        <v>1408552788.7262008</v>
      </c>
      <c r="I84" s="28">
        <v>35726552</v>
      </c>
      <c r="J84" s="28">
        <v>5399996464.932848</v>
      </c>
      <c r="N84" s="487" t="s">
        <v>90</v>
      </c>
      <c r="O84" s="488"/>
      <c r="P84" s="488"/>
      <c r="Q84" s="488"/>
      <c r="R84" s="488"/>
      <c r="S84" s="488"/>
      <c r="T84" s="488"/>
      <c r="U84" s="488"/>
      <c r="V84" s="488"/>
      <c r="W84" s="488"/>
      <c r="X84" s="488"/>
      <c r="Y84" s="488"/>
      <c r="Z84" s="488"/>
      <c r="AA84" s="487"/>
    </row>
    <row r="85" spans="3:35" x14ac:dyDescent="0.3">
      <c r="C85" s="2" t="s">
        <v>29</v>
      </c>
      <c r="D85" s="28">
        <v>3204498954.3907995</v>
      </c>
      <c r="E85" s="28">
        <v>57687004</v>
      </c>
      <c r="F85" s="28">
        <v>10838951.233200001</v>
      </c>
      <c r="G85" s="28">
        <v>134035684</v>
      </c>
      <c r="H85" s="28">
        <v>3096153188.2031994</v>
      </c>
      <c r="I85" s="28">
        <v>69104161</v>
      </c>
      <c r="J85" s="28">
        <v>6572317942.827199</v>
      </c>
      <c r="N85" s="489" t="s">
        <v>3</v>
      </c>
      <c r="O85" s="491" t="s">
        <v>388</v>
      </c>
      <c r="P85" s="492"/>
      <c r="Q85" s="492"/>
      <c r="R85" s="493"/>
      <c r="S85" s="491" t="s">
        <v>389</v>
      </c>
      <c r="T85" s="492"/>
      <c r="U85" s="492"/>
      <c r="V85" s="493"/>
      <c r="W85" s="491" t="s">
        <v>390</v>
      </c>
      <c r="X85" s="492"/>
      <c r="Y85" s="492"/>
      <c r="Z85" s="493"/>
      <c r="AA85" s="494" t="s">
        <v>168</v>
      </c>
      <c r="AD85" s="496" t="s">
        <v>2</v>
      </c>
      <c r="AE85" s="496"/>
      <c r="AF85" s="496"/>
      <c r="AG85" s="496"/>
      <c r="AH85" s="496"/>
    </row>
    <row r="86" spans="3:35" ht="52.8" x14ac:dyDescent="0.3">
      <c r="C86" s="2" t="s">
        <v>21</v>
      </c>
      <c r="D86" s="28">
        <v>6737333359.9530878</v>
      </c>
      <c r="E86" s="28">
        <v>79600896</v>
      </c>
      <c r="F86" s="28">
        <v>7040342.9100000001</v>
      </c>
      <c r="G86" s="28">
        <v>200219394</v>
      </c>
      <c r="H86" s="28">
        <v>5586346796.5160017</v>
      </c>
      <c r="I86" s="28">
        <v>92615996</v>
      </c>
      <c r="J86" s="28">
        <v>12703156785.379089</v>
      </c>
      <c r="N86" s="490"/>
      <c r="O86" s="483" t="s">
        <v>391</v>
      </c>
      <c r="P86" s="484"/>
      <c r="Q86" s="485" t="s">
        <v>392</v>
      </c>
      <c r="R86" s="486"/>
      <c r="S86" s="483" t="s">
        <v>391</v>
      </c>
      <c r="T86" s="484"/>
      <c r="U86" s="485" t="s">
        <v>392</v>
      </c>
      <c r="V86" s="486"/>
      <c r="W86" s="483" t="s">
        <v>391</v>
      </c>
      <c r="X86" s="484"/>
      <c r="Y86" s="485" t="s">
        <v>392</v>
      </c>
      <c r="Z86" s="486"/>
      <c r="AA86" s="495"/>
      <c r="AD86" s="5" t="s">
        <v>3</v>
      </c>
      <c r="AE86" s="6" t="s">
        <v>4</v>
      </c>
      <c r="AF86" s="6" t="s">
        <v>5</v>
      </c>
      <c r="AG86" s="7" t="s">
        <v>6</v>
      </c>
      <c r="AH86" s="7" t="s">
        <v>7</v>
      </c>
    </row>
    <row r="87" spans="3:35" x14ac:dyDescent="0.3">
      <c r="C87" s="2" t="s">
        <v>16</v>
      </c>
      <c r="D87" s="28">
        <v>481185715.08864611</v>
      </c>
      <c r="E87" s="28">
        <v>18237609</v>
      </c>
      <c r="F87" s="28">
        <v>43558451.356200002</v>
      </c>
      <c r="G87" s="28">
        <v>38516358</v>
      </c>
      <c r="H87" s="28">
        <v>2086807337.6754</v>
      </c>
      <c r="I87" s="28">
        <v>24039931</v>
      </c>
      <c r="J87" s="28">
        <v>2692345402.1202459</v>
      </c>
      <c r="N87" s="490"/>
      <c r="O87" s="181" t="s">
        <v>393</v>
      </c>
      <c r="P87" s="182" t="s">
        <v>369</v>
      </c>
      <c r="Q87" s="182" t="s">
        <v>393</v>
      </c>
      <c r="R87" s="183" t="s">
        <v>369</v>
      </c>
      <c r="S87" s="181" t="s">
        <v>393</v>
      </c>
      <c r="T87" s="182" t="s">
        <v>369</v>
      </c>
      <c r="U87" s="182" t="s">
        <v>393</v>
      </c>
      <c r="V87" s="183" t="s">
        <v>369</v>
      </c>
      <c r="W87" s="181" t="s">
        <v>393</v>
      </c>
      <c r="X87" s="182" t="s">
        <v>369</v>
      </c>
      <c r="Y87" s="182" t="s">
        <v>393</v>
      </c>
      <c r="Z87" s="183" t="s">
        <v>369</v>
      </c>
      <c r="AA87" s="495"/>
      <c r="AD87" s="239" t="str">
        <f>N151</f>
        <v>7415fin</v>
      </c>
      <c r="AE87" s="240">
        <f>S151+U151+W151+Y151</f>
        <v>863944068.66620004</v>
      </c>
      <c r="AF87" s="241">
        <f>S230+U230+W230+Y230</f>
        <v>7163794.0233875839</v>
      </c>
      <c r="AG87" s="240">
        <f>AF87/AE87</f>
        <v>8.2919650509869301E-3</v>
      </c>
      <c r="AH87" s="242" t="e">
        <f>AG87/AG402</f>
        <v>#DIV/0!</v>
      </c>
    </row>
    <row r="88" spans="3:35" x14ac:dyDescent="0.3">
      <c r="C88" s="2" t="s">
        <v>13</v>
      </c>
      <c r="D88" s="28">
        <v>230872408.44547206</v>
      </c>
      <c r="E88" s="28">
        <v>5359845</v>
      </c>
      <c r="F88" s="28">
        <v>732710.77260000003</v>
      </c>
      <c r="G88" s="28">
        <v>4771494</v>
      </c>
      <c r="H88" s="28">
        <v>392014681.65549994</v>
      </c>
      <c r="I88" s="28">
        <v>7105732</v>
      </c>
      <c r="J88" s="28">
        <v>640856871.87357199</v>
      </c>
      <c r="M88" s="184">
        <f t="shared" ref="M88:M151" si="43">B84</f>
        <v>0</v>
      </c>
      <c r="N88" s="185" t="str">
        <f t="shared" ref="N88:O119" si="44">C80</f>
        <v>A-Agriculture, forrestry and fishing</v>
      </c>
      <c r="O88" s="186">
        <f t="shared" si="44"/>
        <v>4300605511.6757383</v>
      </c>
      <c r="P88" s="187">
        <f>P9</f>
        <v>0.28537786341254551</v>
      </c>
      <c r="Q88" s="188">
        <f>E80</f>
        <v>53470147</v>
      </c>
      <c r="R88" s="187">
        <f>R9</f>
        <v>0.71462213658745455</v>
      </c>
      <c r="S88" s="186">
        <f>F80</f>
        <v>15328091.773299998</v>
      </c>
      <c r="T88" s="187">
        <f>T9</f>
        <v>1.4224751066856331E-3</v>
      </c>
      <c r="U88" s="188">
        <f>G80</f>
        <v>1268100246</v>
      </c>
      <c r="V88" s="189">
        <f>V9</f>
        <v>0.99857752489331442</v>
      </c>
      <c r="W88" s="186">
        <f>H80</f>
        <v>1854010921.6295998</v>
      </c>
      <c r="X88" s="187">
        <f>X9</f>
        <v>0.80919045952297619</v>
      </c>
      <c r="Y88" s="188">
        <f>I80</f>
        <v>63041068</v>
      </c>
      <c r="Z88" s="189">
        <f>Z9</f>
        <v>0.19080954047702386</v>
      </c>
      <c r="AA88" s="190">
        <f>J80</f>
        <v>7554555986.0786381</v>
      </c>
      <c r="AD88" s="12" t="str">
        <f>N146</f>
        <v>PNFC</v>
      </c>
      <c r="AE88" s="13">
        <f>S146+U146+W146+Y146</f>
        <v>232675142620.40332</v>
      </c>
      <c r="AF88" s="14">
        <f>S225+U225+W225+Y225</f>
        <v>204945.2307495164</v>
      </c>
      <c r="AG88" s="13">
        <f t="shared" ref="AG88:AG121" si="45">AF88/AE88</f>
        <v>8.8082133932060484E-7</v>
      </c>
      <c r="AH88" s="15" t="e">
        <f t="shared" ref="AH88:AH121" si="46">AG88/AG403</f>
        <v>#DIV/0!</v>
      </c>
    </row>
    <row r="89" spans="3:35" x14ac:dyDescent="0.3">
      <c r="C89" s="2" t="s">
        <v>57</v>
      </c>
      <c r="D89" s="28">
        <v>44593792.787390396</v>
      </c>
      <c r="E89" s="28">
        <v>5104365</v>
      </c>
      <c r="F89" s="28">
        <v>9118.1103999999996</v>
      </c>
      <c r="G89" s="28">
        <v>17568319</v>
      </c>
      <c r="H89" s="28">
        <v>91477747.723099977</v>
      </c>
      <c r="I89" s="28">
        <v>5448157</v>
      </c>
      <c r="J89" s="28">
        <v>164201499.62089038</v>
      </c>
      <c r="M89" s="195">
        <f t="shared" si="43"/>
        <v>0</v>
      </c>
      <c r="N89" s="196" t="str">
        <f t="shared" si="44"/>
        <v>BMQ-Other mining and quarrying</v>
      </c>
      <c r="O89" s="197">
        <f t="shared" si="44"/>
        <v>203886098514.43073</v>
      </c>
      <c r="P89" s="198">
        <f t="shared" ref="P89:P152" si="47">P10</f>
        <v>0.45874999999999999</v>
      </c>
      <c r="Q89" s="199">
        <f t="shared" ref="Q89:Q152" si="48">E81</f>
        <v>22396250</v>
      </c>
      <c r="R89" s="198">
        <f t="shared" ref="R89:R152" si="49">R10</f>
        <v>0.54125000000000001</v>
      </c>
      <c r="S89" s="197">
        <f t="shared" ref="S89:S152" si="50">F81</f>
        <v>2672309.2054999997</v>
      </c>
      <c r="T89" s="198">
        <f t="shared" ref="T89:T152" si="51">T10</f>
        <v>1.7889087656529516E-2</v>
      </c>
      <c r="U89" s="199">
        <f t="shared" ref="U89:U152" si="52">G81</f>
        <v>16967578</v>
      </c>
      <c r="V89" s="200">
        <f t="shared" ref="V89:V152" si="53">V10</f>
        <v>0.98211091234347048</v>
      </c>
      <c r="W89" s="197">
        <f t="shared" ref="W89:W152" si="54">H81</f>
        <v>649487448.32799995</v>
      </c>
      <c r="X89" s="198">
        <f t="shared" ref="X89:X152" si="55">X10</f>
        <v>0.76170568561872909</v>
      </c>
      <c r="Y89" s="199">
        <f t="shared" ref="Y89:Y152" si="56">I81</f>
        <v>33475823</v>
      </c>
      <c r="Z89" s="200">
        <f t="shared" ref="Z89:Z152" si="57">Z10</f>
        <v>0.23829431438127091</v>
      </c>
      <c r="AA89" s="201">
        <f t="shared" ref="AA89:AA152" si="58">J81</f>
        <v>204611097922.96423</v>
      </c>
      <c r="AD89" s="8" t="str">
        <f t="shared" ref="AD89:AD90" si="59">N147</f>
        <v>K1BNK-Banking</v>
      </c>
      <c r="AE89" s="9">
        <f t="shared" ref="AE89:AE92" si="60">S147+U147+W147+Y147</f>
        <v>66860466302.201775</v>
      </c>
      <c r="AF89" s="10">
        <f t="shared" ref="AF89:AF92" si="61">S226+U226+W226+Y226</f>
        <v>742349.03054621653</v>
      </c>
      <c r="AG89" s="9">
        <f t="shared" si="45"/>
        <v>1.1102959216450608E-5</v>
      </c>
      <c r="AH89" s="11" t="e">
        <f t="shared" si="46"/>
        <v>#DIV/0!</v>
      </c>
    </row>
    <row r="90" spans="3:35" x14ac:dyDescent="0.3">
      <c r="C90" s="2" t="s">
        <v>34</v>
      </c>
      <c r="D90" s="28">
        <v>27477122566.438889</v>
      </c>
      <c r="E90" s="28">
        <v>75339254</v>
      </c>
      <c r="F90" s="28">
        <v>8290623.2668000013</v>
      </c>
      <c r="G90" s="28">
        <v>147797753</v>
      </c>
      <c r="H90" s="28">
        <v>2246824687.8028007</v>
      </c>
      <c r="I90" s="28">
        <v>76700912</v>
      </c>
      <c r="J90" s="28">
        <v>30032075796.508488</v>
      </c>
      <c r="M90" s="195">
        <f t="shared" si="43"/>
        <v>0</v>
      </c>
      <c r="N90" s="206" t="str">
        <f t="shared" si="44"/>
        <v>BOG-Oil and gas</v>
      </c>
      <c r="O90" s="207">
        <f t="shared" si="44"/>
        <v>18251569438.731956</v>
      </c>
      <c r="P90" s="208">
        <f t="shared" si="47"/>
        <v>0.52627189324437029</v>
      </c>
      <c r="Q90" s="209">
        <f t="shared" si="48"/>
        <v>29297769</v>
      </c>
      <c r="R90" s="208">
        <f t="shared" si="49"/>
        <v>0.47372810675562971</v>
      </c>
      <c r="S90" s="207">
        <f t="shared" si="50"/>
        <v>233195.361</v>
      </c>
      <c r="T90" s="208">
        <f t="shared" si="51"/>
        <v>1.1796733212341199E-2</v>
      </c>
      <c r="U90" s="209">
        <f t="shared" si="52"/>
        <v>29324381</v>
      </c>
      <c r="V90" s="210">
        <f t="shared" si="53"/>
        <v>0.9882032667876588</v>
      </c>
      <c r="W90" s="207">
        <f t="shared" si="54"/>
        <v>2235422581.8429999</v>
      </c>
      <c r="X90" s="208">
        <f t="shared" si="55"/>
        <v>0.87829246139872841</v>
      </c>
      <c r="Y90" s="209">
        <f t="shared" si="56"/>
        <v>38173157</v>
      </c>
      <c r="Z90" s="210">
        <f t="shared" si="57"/>
        <v>0.12170753860127158</v>
      </c>
      <c r="AA90" s="211">
        <f t="shared" si="58"/>
        <v>20584020522.935955</v>
      </c>
      <c r="AD90" s="12" t="str">
        <f t="shared" si="59"/>
        <v>K2INSP- Insurance and pension funding</v>
      </c>
      <c r="AE90" s="13">
        <f t="shared" si="60"/>
        <v>33834569684.098</v>
      </c>
      <c r="AF90" s="14">
        <f t="shared" si="61"/>
        <v>77995.960860697873</v>
      </c>
      <c r="AG90" s="13">
        <f t="shared" si="45"/>
        <v>2.3052150977216479E-6</v>
      </c>
      <c r="AH90" s="15" t="e">
        <f t="shared" si="46"/>
        <v>#DIV/0!</v>
      </c>
    </row>
    <row r="91" spans="3:35" x14ac:dyDescent="0.3">
      <c r="C91" s="2" t="s">
        <v>37</v>
      </c>
      <c r="D91" s="28">
        <v>6060900821.1324883</v>
      </c>
      <c r="E91" s="28">
        <v>94134055</v>
      </c>
      <c r="F91" s="28">
        <v>16733138.4124</v>
      </c>
      <c r="G91" s="28">
        <v>245529751</v>
      </c>
      <c r="H91" s="28">
        <v>4410822864.0858002</v>
      </c>
      <c r="I91" s="28">
        <v>129206732</v>
      </c>
      <c r="J91" s="28">
        <v>10957327361.630688</v>
      </c>
      <c r="M91" s="195">
        <f t="shared" si="43"/>
        <v>0</v>
      </c>
      <c r="N91" s="196" t="str">
        <f t="shared" si="44"/>
        <v>CHMH244-Pharmaceuticals</v>
      </c>
      <c r="O91" s="216">
        <f t="shared" si="44"/>
        <v>11735023706.594257</v>
      </c>
      <c r="P91" s="217">
        <f t="shared" si="47"/>
        <v>0.39800995024875624</v>
      </c>
      <c r="Q91" s="218">
        <f t="shared" si="48"/>
        <v>12267020</v>
      </c>
      <c r="R91" s="217">
        <f t="shared" si="49"/>
        <v>0.60199004975124382</v>
      </c>
      <c r="S91" s="197">
        <f t="shared" si="50"/>
        <v>649328.62990000006</v>
      </c>
      <c r="T91" s="198">
        <f t="shared" si="51"/>
        <v>1.6949152542372881E-2</v>
      </c>
      <c r="U91" s="199">
        <f t="shared" si="52"/>
        <v>4680714</v>
      </c>
      <c r="V91" s="200">
        <f t="shared" si="53"/>
        <v>0.98305084745762716</v>
      </c>
      <c r="W91" s="197">
        <f t="shared" si="54"/>
        <v>1423350450.3659985</v>
      </c>
      <c r="X91" s="198">
        <f t="shared" si="55"/>
        <v>0.80727272727272725</v>
      </c>
      <c r="Y91" s="199">
        <f t="shared" si="56"/>
        <v>19159108</v>
      </c>
      <c r="Z91" s="200">
        <f t="shared" si="57"/>
        <v>0.19272727272727272</v>
      </c>
      <c r="AA91" s="201">
        <f t="shared" si="58"/>
        <v>13195130327.590157</v>
      </c>
      <c r="AD91" s="8" t="s">
        <v>375</v>
      </c>
      <c r="AE91" s="9">
        <f t="shared" si="60"/>
        <v>44262049999.029091</v>
      </c>
      <c r="AF91" s="10">
        <f t="shared" si="61"/>
        <v>213329.36576697906</v>
      </c>
      <c r="AG91" s="9">
        <f t="shared" si="45"/>
        <v>4.8196901357180367E-6</v>
      </c>
      <c r="AH91" s="11" t="e">
        <f t="shared" si="46"/>
        <v>#DIV/0!</v>
      </c>
    </row>
    <row r="92" spans="3:35" x14ac:dyDescent="0.3">
      <c r="C92" s="2" t="s">
        <v>23</v>
      </c>
      <c r="D92" s="28">
        <v>1044113931.5871891</v>
      </c>
      <c r="E92" s="28">
        <v>4400493</v>
      </c>
      <c r="F92" s="28">
        <v>10239757.283299999</v>
      </c>
      <c r="G92" s="28">
        <v>14302728</v>
      </c>
      <c r="H92" s="28">
        <v>538111734.56019998</v>
      </c>
      <c r="I92" s="28">
        <v>10926602</v>
      </c>
      <c r="J92" s="28">
        <v>1622095246.4306891</v>
      </c>
      <c r="M92" s="195">
        <f t="shared" si="43"/>
        <v>0</v>
      </c>
      <c r="N92" s="206" t="str">
        <f t="shared" si="44"/>
        <v>CHMH24other-Chemicals excluding pharma</v>
      </c>
      <c r="O92" s="207">
        <f t="shared" si="44"/>
        <v>3894802141.6991472</v>
      </c>
      <c r="P92" s="208">
        <f t="shared" si="47"/>
        <v>0.38811881188118813</v>
      </c>
      <c r="Q92" s="209">
        <f t="shared" si="48"/>
        <v>25818231</v>
      </c>
      <c r="R92" s="208">
        <f t="shared" si="49"/>
        <v>0.61188118811881187</v>
      </c>
      <c r="S92" s="207">
        <f t="shared" si="50"/>
        <v>1728025.5075000003</v>
      </c>
      <c r="T92" s="208">
        <f t="shared" si="51"/>
        <v>5.6625141562853904E-3</v>
      </c>
      <c r="U92" s="209">
        <f t="shared" si="52"/>
        <v>33368726</v>
      </c>
      <c r="V92" s="210">
        <f t="shared" si="53"/>
        <v>0.99433748584371462</v>
      </c>
      <c r="W92" s="207">
        <f t="shared" si="54"/>
        <v>1408552788.7262008</v>
      </c>
      <c r="X92" s="208">
        <f t="shared" si="55"/>
        <v>0.82579972183588313</v>
      </c>
      <c r="Y92" s="209">
        <f t="shared" si="56"/>
        <v>35726552</v>
      </c>
      <c r="Z92" s="210">
        <f t="shared" si="57"/>
        <v>0.17420027816411682</v>
      </c>
      <c r="AA92" s="211">
        <f t="shared" si="58"/>
        <v>5399996464.932848</v>
      </c>
      <c r="AD92" s="12" t="s">
        <v>376</v>
      </c>
      <c r="AE92" s="13">
        <f t="shared" si="60"/>
        <v>2863845660.7418995</v>
      </c>
      <c r="AF92" s="14">
        <f t="shared" si="61"/>
        <v>338544.0754760378</v>
      </c>
      <c r="AG92" s="13">
        <f t="shared" si="45"/>
        <v>1.1821310069772949E-4</v>
      </c>
      <c r="AH92" s="15" t="e">
        <f t="shared" si="46"/>
        <v>#DIV/0!</v>
      </c>
    </row>
    <row r="93" spans="3:35" x14ac:dyDescent="0.3">
      <c r="C93" s="2" t="s">
        <v>24</v>
      </c>
      <c r="D93" s="28">
        <v>8959023094.1178265</v>
      </c>
      <c r="E93" s="28">
        <v>74435101</v>
      </c>
      <c r="F93" s="28">
        <v>29427848.169499993</v>
      </c>
      <c r="G93" s="28">
        <v>145389090</v>
      </c>
      <c r="H93" s="28">
        <v>2871090064.9499998</v>
      </c>
      <c r="I93" s="28">
        <v>106666359</v>
      </c>
      <c r="J93" s="28">
        <v>12186031557.237328</v>
      </c>
      <c r="M93" s="195">
        <f t="shared" si="43"/>
        <v>0</v>
      </c>
      <c r="N93" s="196" t="str">
        <f t="shared" si="44"/>
        <v>CHMH29-Machinery and equipment</v>
      </c>
      <c r="O93" s="216">
        <f t="shared" si="44"/>
        <v>3204498954.3907995</v>
      </c>
      <c r="P93" s="217">
        <f t="shared" si="47"/>
        <v>0.35877862595419846</v>
      </c>
      <c r="Q93" s="218">
        <f t="shared" si="48"/>
        <v>57687004</v>
      </c>
      <c r="R93" s="217">
        <f t="shared" si="49"/>
        <v>0.64122137404580148</v>
      </c>
      <c r="S93" s="197">
        <f t="shared" si="50"/>
        <v>10838951.233200001</v>
      </c>
      <c r="T93" s="198">
        <f t="shared" si="51"/>
        <v>5.6792367105860976E-3</v>
      </c>
      <c r="U93" s="199">
        <f t="shared" si="52"/>
        <v>134035684</v>
      </c>
      <c r="V93" s="200">
        <f t="shared" si="53"/>
        <v>0.99432076328941388</v>
      </c>
      <c r="W93" s="197">
        <f t="shared" si="54"/>
        <v>3096153188.2031994</v>
      </c>
      <c r="X93" s="198">
        <f t="shared" si="55"/>
        <v>0.88020833333333337</v>
      </c>
      <c r="Y93" s="199">
        <f t="shared" si="56"/>
        <v>69104161</v>
      </c>
      <c r="Z93" s="200">
        <f t="shared" si="57"/>
        <v>0.11979166666666667</v>
      </c>
      <c r="AA93" s="201">
        <f t="shared" si="58"/>
        <v>6572317942.827199</v>
      </c>
      <c r="AD93" s="239" t="str">
        <f>N157</f>
        <v>Q853-Social work</v>
      </c>
      <c r="AE93" s="240">
        <f>S157+U157+W157+Y157</f>
        <v>5238858133.6624012</v>
      </c>
      <c r="AF93" s="241">
        <f>S236+U236+W236+Y236</f>
        <v>695563.8906208768</v>
      </c>
      <c r="AG93" s="240">
        <f t="shared" si="45"/>
        <v>1.3277013289432582E-4</v>
      </c>
      <c r="AH93" s="242" t="e">
        <f t="shared" si="46"/>
        <v>#DIV/0!</v>
      </c>
    </row>
    <row r="94" spans="3:35" x14ac:dyDescent="0.3">
      <c r="C94" s="2" t="s">
        <v>53</v>
      </c>
      <c r="D94" s="28">
        <v>632729290.00235832</v>
      </c>
      <c r="E94" s="28">
        <v>36859846</v>
      </c>
      <c r="F94" s="28">
        <v>12026041.529099999</v>
      </c>
      <c r="G94" s="28">
        <v>159830520</v>
      </c>
      <c r="H94" s="28">
        <v>1021159257.5600004</v>
      </c>
      <c r="I94" s="28">
        <v>36222519</v>
      </c>
      <c r="J94" s="28">
        <v>1898827474.0914588</v>
      </c>
      <c r="M94" s="195">
        <f t="shared" si="43"/>
        <v>0</v>
      </c>
      <c r="N94" s="206" t="str">
        <f t="shared" si="44"/>
        <v xml:space="preserve">CHMH30to33-Electrical and electronic </v>
      </c>
      <c r="O94" s="207">
        <f t="shared" si="44"/>
        <v>6737333359.9530878</v>
      </c>
      <c r="P94" s="208">
        <f t="shared" si="47"/>
        <v>0.39666666666666667</v>
      </c>
      <c r="Q94" s="209">
        <f t="shared" si="48"/>
        <v>79600896</v>
      </c>
      <c r="R94" s="208">
        <f t="shared" si="49"/>
        <v>0.60333333333333339</v>
      </c>
      <c r="S94" s="207">
        <f t="shared" si="50"/>
        <v>7040342.9100000001</v>
      </c>
      <c r="T94" s="208">
        <f t="shared" si="51"/>
        <v>5.4679961402380184E-3</v>
      </c>
      <c r="U94" s="209">
        <f t="shared" si="52"/>
        <v>200219394</v>
      </c>
      <c r="V94" s="210">
        <f t="shared" si="53"/>
        <v>0.99453200385976193</v>
      </c>
      <c r="W94" s="207">
        <f t="shared" si="54"/>
        <v>5586346796.5160017</v>
      </c>
      <c r="X94" s="208">
        <f t="shared" si="55"/>
        <v>0.89119747161418705</v>
      </c>
      <c r="Y94" s="209">
        <f t="shared" si="56"/>
        <v>92615996</v>
      </c>
      <c r="Z94" s="210">
        <f t="shared" si="57"/>
        <v>0.10880252838581295</v>
      </c>
      <c r="AA94" s="211">
        <f t="shared" si="58"/>
        <v>12703156785.379089</v>
      </c>
      <c r="AD94" s="12" t="str">
        <f>N152</f>
        <v>FINANCE</v>
      </c>
      <c r="AE94" s="13">
        <f>S152+U152+W152+Y152</f>
        <v>148684875714.73697</v>
      </c>
      <c r="AF94" s="14">
        <f>S231+U231+W231+Y231</f>
        <v>9797783.5605471022</v>
      </c>
      <c r="AG94" s="13">
        <f t="shared" si="45"/>
        <v>6.5896302589275326E-5</v>
      </c>
      <c r="AH94" s="15" t="e">
        <f t="shared" si="46"/>
        <v>#DIV/0!</v>
      </c>
    </row>
    <row r="95" spans="3:35" x14ac:dyDescent="0.3">
      <c r="C95" s="2" t="s">
        <v>48</v>
      </c>
      <c r="D95" s="28">
        <v>81635196537.954559</v>
      </c>
      <c r="E95" s="28">
        <v>73481128</v>
      </c>
      <c r="F95" s="28">
        <v>19976962.298799999</v>
      </c>
      <c r="G95" s="28">
        <v>255914239</v>
      </c>
      <c r="H95" s="28">
        <v>1927427484.2216001</v>
      </c>
      <c r="I95" s="28">
        <v>95444719</v>
      </c>
      <c r="J95" s="28">
        <v>84007441070.47496</v>
      </c>
      <c r="M95" s="195">
        <f t="shared" si="43"/>
        <v>0</v>
      </c>
      <c r="N95" s="196" t="str">
        <f t="shared" si="44"/>
        <v>CHMH34-Automotive</v>
      </c>
      <c r="O95" s="216">
        <f t="shared" si="44"/>
        <v>481185715.08864611</v>
      </c>
      <c r="P95" s="217">
        <f t="shared" si="47"/>
        <v>0.40677966101694918</v>
      </c>
      <c r="Q95" s="218">
        <f t="shared" si="48"/>
        <v>18237609</v>
      </c>
      <c r="R95" s="217">
        <f t="shared" si="49"/>
        <v>0.59322033898305082</v>
      </c>
      <c r="S95" s="197">
        <f t="shared" si="50"/>
        <v>43558451.356200002</v>
      </c>
      <c r="T95" s="198">
        <f t="shared" si="51"/>
        <v>6.9150979638878214E-3</v>
      </c>
      <c r="U95" s="199">
        <f t="shared" si="52"/>
        <v>38516358</v>
      </c>
      <c r="V95" s="200">
        <f t="shared" si="53"/>
        <v>0.99308490203611222</v>
      </c>
      <c r="W95" s="197">
        <f t="shared" si="54"/>
        <v>2086807337.6754</v>
      </c>
      <c r="X95" s="198">
        <f t="shared" si="55"/>
        <v>0.85731707317073169</v>
      </c>
      <c r="Y95" s="199">
        <f t="shared" si="56"/>
        <v>24039931</v>
      </c>
      <c r="Z95" s="200">
        <f t="shared" si="57"/>
        <v>0.14268292682926828</v>
      </c>
      <c r="AA95" s="201">
        <f t="shared" si="58"/>
        <v>2692345402.1202459</v>
      </c>
      <c r="AD95" s="8" t="str">
        <f t="shared" ref="AD95:AD98" si="62">N153</f>
        <v>O-Public administration and defence</v>
      </c>
      <c r="AE95" s="9">
        <f t="shared" ref="AE95:AE98" si="63">S153+U153+W153+Y153</f>
        <v>1778259130.3510003</v>
      </c>
      <c r="AF95" s="10">
        <f t="shared" ref="AF95:AF98" si="64">S232+U232+W232+Y232</f>
        <v>4080478.3533361931</v>
      </c>
      <c r="AG95" s="9">
        <f t="shared" si="45"/>
        <v>2.2946477730333772E-3</v>
      </c>
      <c r="AH95" s="11" t="e">
        <f t="shared" si="46"/>
        <v>#DIV/0!</v>
      </c>
    </row>
    <row r="96" spans="3:35" x14ac:dyDescent="0.3">
      <c r="C96" s="2" t="s">
        <v>49</v>
      </c>
      <c r="D96" s="28">
        <v>1654147318.9545534</v>
      </c>
      <c r="E96" s="28">
        <v>81070916</v>
      </c>
      <c r="F96" s="28">
        <v>9181789.0430000015</v>
      </c>
      <c r="G96" s="28">
        <v>251794277</v>
      </c>
      <c r="H96" s="28">
        <v>1943878096.1542997</v>
      </c>
      <c r="I96" s="28">
        <v>80195106</v>
      </c>
      <c r="J96" s="28">
        <v>4020267503.1518531</v>
      </c>
      <c r="M96" s="195">
        <f t="shared" si="43"/>
        <v>0</v>
      </c>
      <c r="N96" s="206" t="str">
        <f t="shared" si="44"/>
        <v>CHMH353-Aerospace</v>
      </c>
      <c r="O96" s="207">
        <f t="shared" si="44"/>
        <v>230872408.44547206</v>
      </c>
      <c r="P96" s="208">
        <f t="shared" si="47"/>
        <v>0.39669421487603307</v>
      </c>
      <c r="Q96" s="209">
        <f t="shared" si="48"/>
        <v>5359845</v>
      </c>
      <c r="R96" s="208">
        <f t="shared" si="49"/>
        <v>0.60330578512396693</v>
      </c>
      <c r="S96" s="207">
        <f t="shared" si="50"/>
        <v>732710.77260000003</v>
      </c>
      <c r="T96" s="208">
        <f t="shared" si="51"/>
        <v>4.9751243781094526E-3</v>
      </c>
      <c r="U96" s="209">
        <f t="shared" si="52"/>
        <v>4771494</v>
      </c>
      <c r="V96" s="210">
        <f t="shared" si="53"/>
        <v>0.99502487562189057</v>
      </c>
      <c r="W96" s="207">
        <f t="shared" si="54"/>
        <v>392014681.65549994</v>
      </c>
      <c r="X96" s="208">
        <f t="shared" si="55"/>
        <v>0.86702127659574468</v>
      </c>
      <c r="Y96" s="209">
        <f t="shared" si="56"/>
        <v>7105732</v>
      </c>
      <c r="Z96" s="210">
        <f t="shared" si="57"/>
        <v>0.13297872340425532</v>
      </c>
      <c r="AA96" s="211">
        <f t="shared" si="58"/>
        <v>640856871.87357199</v>
      </c>
      <c r="AD96" s="12" t="str">
        <f t="shared" si="62"/>
        <v>P801-2-Nursery, primary and secondary education</v>
      </c>
      <c r="AE96" s="13">
        <f t="shared" si="63"/>
        <v>4806936782.1295986</v>
      </c>
      <c r="AF96" s="14" t="e">
        <f t="shared" si="64"/>
        <v>#DIV/0!</v>
      </c>
      <c r="AG96" s="13" t="e">
        <f t="shared" si="45"/>
        <v>#DIV/0!</v>
      </c>
      <c r="AH96" s="15" t="e">
        <f t="shared" si="46"/>
        <v>#DIV/0!</v>
      </c>
    </row>
    <row r="97" spans="3:34" x14ac:dyDescent="0.3">
      <c r="C97" s="2" t="s">
        <v>12</v>
      </c>
      <c r="D97" s="28">
        <v>2513392454.3540883</v>
      </c>
      <c r="E97" s="28">
        <v>24712490</v>
      </c>
      <c r="F97" s="28">
        <v>103303.9097</v>
      </c>
      <c r="G97" s="28">
        <v>22015364</v>
      </c>
      <c r="H97" s="28">
        <v>2091792168.8245003</v>
      </c>
      <c r="I97" s="28">
        <v>170574801</v>
      </c>
      <c r="J97" s="28">
        <v>4822590582.0882883</v>
      </c>
      <c r="M97" s="195">
        <f t="shared" si="43"/>
        <v>0</v>
      </c>
      <c r="N97" s="196" t="str">
        <f t="shared" si="44"/>
        <v>CHMH35other-Other transport</v>
      </c>
      <c r="O97" s="216">
        <f t="shared" si="44"/>
        <v>44593792.787390396</v>
      </c>
      <c r="P97" s="217">
        <f t="shared" si="47"/>
        <v>0.33673469387755101</v>
      </c>
      <c r="Q97" s="218">
        <f t="shared" si="48"/>
        <v>5104365</v>
      </c>
      <c r="R97" s="217">
        <f t="shared" si="49"/>
        <v>0.66326530612244894</v>
      </c>
      <c r="S97" s="197">
        <f t="shared" si="50"/>
        <v>9118.1103999999996</v>
      </c>
      <c r="T97" s="198">
        <f t="shared" si="51"/>
        <v>4.2857142857142859E-3</v>
      </c>
      <c r="U97" s="199">
        <f t="shared" si="52"/>
        <v>17568319</v>
      </c>
      <c r="V97" s="200">
        <f t="shared" si="53"/>
        <v>0.99571428571428566</v>
      </c>
      <c r="W97" s="197">
        <f t="shared" si="54"/>
        <v>91477747.723099977</v>
      </c>
      <c r="X97" s="198">
        <f t="shared" si="55"/>
        <v>0.83189122373300373</v>
      </c>
      <c r="Y97" s="199">
        <f t="shared" si="56"/>
        <v>5448157</v>
      </c>
      <c r="Z97" s="200">
        <f t="shared" si="57"/>
        <v>0.1681087762669963</v>
      </c>
      <c r="AA97" s="201">
        <f t="shared" si="58"/>
        <v>164201499.62089038</v>
      </c>
      <c r="AD97" s="8" t="str">
        <f t="shared" si="62"/>
        <v>P853-4-Higher and adult education</v>
      </c>
      <c r="AE97" s="9">
        <f t="shared" si="63"/>
        <v>3868397588.7884007</v>
      </c>
      <c r="AF97" s="10" t="e">
        <f t="shared" si="64"/>
        <v>#DIV/0!</v>
      </c>
      <c r="AG97" s="9" t="e">
        <f t="shared" si="45"/>
        <v>#DIV/0!</v>
      </c>
      <c r="AH97" s="11" t="e">
        <f t="shared" si="46"/>
        <v>#DIV/0!</v>
      </c>
    </row>
    <row r="98" spans="3:34" x14ac:dyDescent="0.3">
      <c r="C98" s="2" t="s">
        <v>26</v>
      </c>
      <c r="D98" s="28">
        <v>2720628396.7804089</v>
      </c>
      <c r="E98" s="28">
        <v>33615394</v>
      </c>
      <c r="F98" s="28">
        <v>593449.01470000006</v>
      </c>
      <c r="G98" s="28">
        <v>97946155</v>
      </c>
      <c r="H98" s="28">
        <v>2135420924.2766008</v>
      </c>
      <c r="I98" s="28">
        <v>39214136</v>
      </c>
      <c r="J98" s="28">
        <v>5027418455.0717096</v>
      </c>
      <c r="M98" s="195">
        <f t="shared" si="43"/>
        <v>0</v>
      </c>
      <c r="N98" s="206" t="str">
        <f t="shared" si="44"/>
        <v>CML23,25-26-Fuels, Rubber and non-metalic products</v>
      </c>
      <c r="O98" s="207">
        <f t="shared" si="44"/>
        <v>27477122566.438889</v>
      </c>
      <c r="P98" s="208">
        <f t="shared" si="47"/>
        <v>0.34062500000000001</v>
      </c>
      <c r="Q98" s="209">
        <f t="shared" si="48"/>
        <v>75339254</v>
      </c>
      <c r="R98" s="208">
        <f t="shared" si="49"/>
        <v>0.65937500000000004</v>
      </c>
      <c r="S98" s="207">
        <f t="shared" si="50"/>
        <v>8290623.2668000013</v>
      </c>
      <c r="T98" s="208">
        <f t="shared" si="51"/>
        <v>5.3850843324527537E-3</v>
      </c>
      <c r="U98" s="209">
        <f t="shared" si="52"/>
        <v>147797753</v>
      </c>
      <c r="V98" s="210">
        <f t="shared" si="53"/>
        <v>0.99461491566754723</v>
      </c>
      <c r="W98" s="207">
        <f t="shared" si="54"/>
        <v>2246824687.8028007</v>
      </c>
      <c r="X98" s="208">
        <f t="shared" si="55"/>
        <v>0.85255286832573896</v>
      </c>
      <c r="Y98" s="209">
        <f t="shared" si="56"/>
        <v>76700912</v>
      </c>
      <c r="Z98" s="210">
        <f t="shared" si="57"/>
        <v>0.14744713167426102</v>
      </c>
      <c r="AA98" s="211">
        <f t="shared" si="58"/>
        <v>30032075796.508488</v>
      </c>
      <c r="AD98" s="12" t="str">
        <f t="shared" si="62"/>
        <v>Q851- Human health activities</v>
      </c>
      <c r="AE98" s="13">
        <f t="shared" si="63"/>
        <v>7878768201.5001984</v>
      </c>
      <c r="AF98" s="14">
        <f t="shared" si="64"/>
        <v>5982165.5320292711</v>
      </c>
      <c r="AG98" s="13">
        <f t="shared" si="45"/>
        <v>7.5927675228346038E-4</v>
      </c>
      <c r="AH98" s="15" t="e">
        <f t="shared" si="46"/>
        <v>#DIV/0!</v>
      </c>
    </row>
    <row r="99" spans="3:34" x14ac:dyDescent="0.3">
      <c r="C99" s="2" t="s">
        <v>41</v>
      </c>
      <c r="D99" s="28">
        <v>14577697232.844505</v>
      </c>
      <c r="E99" s="28">
        <v>132798832</v>
      </c>
      <c r="F99" s="28">
        <v>40016687.734300002</v>
      </c>
      <c r="G99" s="28">
        <v>357711511</v>
      </c>
      <c r="H99" s="28">
        <v>10736889356.887505</v>
      </c>
      <c r="I99" s="28">
        <v>211274867</v>
      </c>
      <c r="J99" s="28">
        <v>26056388487.466309</v>
      </c>
      <c r="M99" s="195">
        <f t="shared" si="43"/>
        <v>0</v>
      </c>
      <c r="N99" s="196" t="str">
        <f t="shared" si="44"/>
        <v>CML27-28-Metals and metal products</v>
      </c>
      <c r="O99" s="216">
        <f t="shared" si="44"/>
        <v>6060900821.1324883</v>
      </c>
      <c r="P99" s="217">
        <f t="shared" si="47"/>
        <v>0.34426229508196721</v>
      </c>
      <c r="Q99" s="218">
        <f t="shared" si="48"/>
        <v>94134055</v>
      </c>
      <c r="R99" s="217">
        <f t="shared" si="49"/>
        <v>0.65573770491803274</v>
      </c>
      <c r="S99" s="197">
        <f t="shared" si="50"/>
        <v>16733138.4124</v>
      </c>
      <c r="T99" s="198">
        <f t="shared" si="51"/>
        <v>1.205040371910937E-2</v>
      </c>
      <c r="U99" s="199">
        <f t="shared" si="52"/>
        <v>245529751</v>
      </c>
      <c r="V99" s="200">
        <f t="shared" si="53"/>
        <v>0.98794959628089063</v>
      </c>
      <c r="W99" s="197">
        <f t="shared" si="54"/>
        <v>4410822864.0858002</v>
      </c>
      <c r="X99" s="198">
        <f t="shared" si="55"/>
        <v>0.88530565350025747</v>
      </c>
      <c r="Y99" s="199">
        <f t="shared" si="56"/>
        <v>129206732</v>
      </c>
      <c r="Z99" s="200">
        <f t="shared" si="57"/>
        <v>0.11469434649974249</v>
      </c>
      <c r="AA99" s="201">
        <f t="shared" si="58"/>
        <v>10957327361.630688</v>
      </c>
      <c r="AD99" s="239" t="str">
        <f>N158</f>
        <v>PUBLIC</v>
      </c>
      <c r="AE99" s="240">
        <f>S158+U158+W158+Y158</f>
        <v>23571219836.431599</v>
      </c>
      <c r="AF99" s="241">
        <f>S237+U237+W237+Y237</f>
        <v>446694.95591540693</v>
      </c>
      <c r="AG99" s="240">
        <f t="shared" si="45"/>
        <v>1.8950862917369965E-5</v>
      </c>
      <c r="AH99" s="242" t="e">
        <f t="shared" si="46"/>
        <v>#DIV/0!</v>
      </c>
    </row>
    <row r="100" spans="3:34" x14ac:dyDescent="0.3">
      <c r="C100" s="2" t="s">
        <v>63</v>
      </c>
      <c r="D100" s="28">
        <v>9401639176.1805172</v>
      </c>
      <c r="E100" s="28">
        <v>172383738</v>
      </c>
      <c r="F100" s="28">
        <v>21805039.321899999</v>
      </c>
      <c r="G100" s="28">
        <v>1388326555</v>
      </c>
      <c r="H100" s="28">
        <v>6990543050.3355999</v>
      </c>
      <c r="I100" s="28">
        <v>256341129</v>
      </c>
      <c r="J100" s="28">
        <v>18231038687.838017</v>
      </c>
      <c r="M100" s="195">
        <f t="shared" si="43"/>
        <v>0</v>
      </c>
      <c r="N100" s="206" t="str">
        <f t="shared" si="44"/>
        <v>CMLother-Other Medium-low technology</v>
      </c>
      <c r="O100" s="207">
        <f t="shared" si="44"/>
        <v>1044113931.5871891</v>
      </c>
      <c r="P100" s="208">
        <f t="shared" si="47"/>
        <v>0.40886699507389163</v>
      </c>
      <c r="Q100" s="209">
        <f t="shared" si="48"/>
        <v>4400493</v>
      </c>
      <c r="R100" s="208">
        <f t="shared" si="49"/>
        <v>0.59113300492610843</v>
      </c>
      <c r="S100" s="207">
        <f t="shared" si="50"/>
        <v>10239757.283299999</v>
      </c>
      <c r="T100" s="208">
        <f t="shared" si="51"/>
        <v>1.6379310344827588E-2</v>
      </c>
      <c r="U100" s="209">
        <f t="shared" si="52"/>
        <v>14302728</v>
      </c>
      <c r="V100" s="210">
        <f t="shared" si="53"/>
        <v>0.98362068965517246</v>
      </c>
      <c r="W100" s="207">
        <f t="shared" si="54"/>
        <v>538111734.56019998</v>
      </c>
      <c r="X100" s="208">
        <f t="shared" si="55"/>
        <v>0.83736634777715246</v>
      </c>
      <c r="Y100" s="209">
        <f t="shared" si="56"/>
        <v>10926602</v>
      </c>
      <c r="Z100" s="210">
        <f t="shared" si="57"/>
        <v>0.16263365222284751</v>
      </c>
      <c r="AA100" s="211">
        <f t="shared" si="58"/>
        <v>1622095246.4306891</v>
      </c>
      <c r="AD100" s="239" t="str">
        <f>N145</f>
        <v>RSz9305-Other services acticities nec</v>
      </c>
      <c r="AE100" s="240">
        <f>S145+U145+W145+Y145</f>
        <v>6442089577.7440042</v>
      </c>
      <c r="AF100" s="241">
        <f>S224+U224+W224+Y224</f>
        <v>90885.639880692164</v>
      </c>
      <c r="AG100" s="240">
        <f t="shared" si="45"/>
        <v>1.4108099364945492E-5</v>
      </c>
      <c r="AH100" s="242" t="e">
        <f t="shared" si="46"/>
        <v>#DIV/0!</v>
      </c>
    </row>
    <row r="101" spans="3:34" x14ac:dyDescent="0.3">
      <c r="C101" s="2" t="s">
        <v>25</v>
      </c>
      <c r="D101" s="28">
        <v>11735263150.296717</v>
      </c>
      <c r="E101" s="28">
        <v>49133118</v>
      </c>
      <c r="F101" s="28">
        <v>199235172.5219</v>
      </c>
      <c r="G101" s="28">
        <v>28162432</v>
      </c>
      <c r="H101" s="28">
        <v>3357712967.1630979</v>
      </c>
      <c r="I101" s="28">
        <v>58446794</v>
      </c>
      <c r="J101" s="28">
        <v>15427953633.981714</v>
      </c>
      <c r="M101" s="195">
        <f t="shared" si="43"/>
        <v>0</v>
      </c>
      <c r="N101" s="196" t="str">
        <f t="shared" si="44"/>
        <v>CZL15-16-Food, beverages and tobacco</v>
      </c>
      <c r="O101" s="216">
        <f t="shared" si="44"/>
        <v>8959023094.1178265</v>
      </c>
      <c r="P101" s="217">
        <f t="shared" si="47"/>
        <v>0.38236344162799002</v>
      </c>
      <c r="Q101" s="218">
        <f t="shared" si="48"/>
        <v>74435101</v>
      </c>
      <c r="R101" s="217">
        <f t="shared" si="49"/>
        <v>0.61763655837201004</v>
      </c>
      <c r="S101" s="197">
        <f t="shared" si="50"/>
        <v>29427848.169499993</v>
      </c>
      <c r="T101" s="198">
        <f t="shared" si="51"/>
        <v>5.7458803122289676E-3</v>
      </c>
      <c r="U101" s="199">
        <f t="shared" si="52"/>
        <v>145389090</v>
      </c>
      <c r="V101" s="200">
        <f t="shared" si="53"/>
        <v>0.994254119687771</v>
      </c>
      <c r="W101" s="197">
        <f t="shared" si="54"/>
        <v>2871090064.9499998</v>
      </c>
      <c r="X101" s="198">
        <f t="shared" si="55"/>
        <v>0.81545741324921139</v>
      </c>
      <c r="Y101" s="199">
        <f t="shared" si="56"/>
        <v>106666359</v>
      </c>
      <c r="Z101" s="200">
        <f t="shared" si="57"/>
        <v>0.18454258675078863</v>
      </c>
      <c r="AA101" s="201">
        <f t="shared" si="58"/>
        <v>12186031557.237328</v>
      </c>
      <c r="AD101" s="12">
        <f>N87</f>
        <v>0</v>
      </c>
      <c r="AE101" s="13" t="e">
        <f>S87+U87+W87+Y87</f>
        <v>#VALUE!</v>
      </c>
      <c r="AF101" s="14">
        <f>S166+U166+W166+Y166</f>
        <v>0</v>
      </c>
      <c r="AG101" s="13" t="e">
        <f t="shared" si="45"/>
        <v>#VALUE!</v>
      </c>
      <c r="AH101" s="15" t="e">
        <f t="shared" si="46"/>
        <v>#VALUE!</v>
      </c>
    </row>
    <row r="102" spans="3:34" x14ac:dyDescent="0.3">
      <c r="C102" s="2" t="s">
        <v>65</v>
      </c>
      <c r="D102" s="28">
        <v>8094841059.0695457</v>
      </c>
      <c r="E102" s="28">
        <v>61172743</v>
      </c>
      <c r="F102" s="28">
        <v>2582328.3478000006</v>
      </c>
      <c r="G102" s="28">
        <v>505548235</v>
      </c>
      <c r="H102" s="28">
        <v>1641212672.5967996</v>
      </c>
      <c r="I102" s="28">
        <v>49265754</v>
      </c>
      <c r="J102" s="28">
        <v>10354622792.014147</v>
      </c>
      <c r="M102" s="195">
        <f t="shared" si="43"/>
        <v>0</v>
      </c>
      <c r="N102" s="206" t="str">
        <f t="shared" si="44"/>
        <v>CZL17-19-Textiles and clothing</v>
      </c>
      <c r="O102" s="207">
        <f t="shared" si="44"/>
        <v>632729290.00235832</v>
      </c>
      <c r="P102" s="208">
        <f t="shared" si="47"/>
        <v>0.37324744221295947</v>
      </c>
      <c r="Q102" s="209">
        <f t="shared" si="48"/>
        <v>36859846</v>
      </c>
      <c r="R102" s="208">
        <f t="shared" si="49"/>
        <v>0.62675255778704053</v>
      </c>
      <c r="S102" s="207">
        <f t="shared" si="50"/>
        <v>12026041.529099999</v>
      </c>
      <c r="T102" s="208">
        <f t="shared" si="51"/>
        <v>6.5098868907152736E-3</v>
      </c>
      <c r="U102" s="209">
        <f t="shared" si="52"/>
        <v>159830520</v>
      </c>
      <c r="V102" s="210">
        <f t="shared" si="53"/>
        <v>0.9934901131092847</v>
      </c>
      <c r="W102" s="207">
        <f t="shared" si="54"/>
        <v>1021159257.5600004</v>
      </c>
      <c r="X102" s="208">
        <f t="shared" si="55"/>
        <v>0.84906645776210998</v>
      </c>
      <c r="Y102" s="209">
        <f t="shared" si="56"/>
        <v>36222519</v>
      </c>
      <c r="Z102" s="210">
        <f t="shared" si="57"/>
        <v>0.15093354223789007</v>
      </c>
      <c r="AA102" s="211">
        <f t="shared" si="58"/>
        <v>1898827474.0914588</v>
      </c>
      <c r="AD102" s="8" t="str">
        <f t="shared" ref="AD102:AD121" si="65">N88</f>
        <v>A-Agriculture, forrestry and fishing</v>
      </c>
      <c r="AE102" s="9">
        <f t="shared" ref="AE102:AE121" si="66">S88+U88+W88+Y88</f>
        <v>3200480327.4028997</v>
      </c>
      <c r="AF102" s="10">
        <f t="shared" ref="AF102:AF121" si="67">S167+U167+W167+Y167</f>
        <v>0</v>
      </c>
      <c r="AG102" s="9">
        <f t="shared" si="45"/>
        <v>0</v>
      </c>
      <c r="AH102" s="11" t="e">
        <f t="shared" si="46"/>
        <v>#DIV/0!</v>
      </c>
    </row>
    <row r="103" spans="3:34" x14ac:dyDescent="0.3">
      <c r="C103" s="2" t="s">
        <v>35</v>
      </c>
      <c r="D103" s="28">
        <v>1541765661.457072</v>
      </c>
      <c r="E103" s="28">
        <v>60114916</v>
      </c>
      <c r="F103" s="28">
        <v>16008367.6741</v>
      </c>
      <c r="G103" s="28">
        <v>192175094</v>
      </c>
      <c r="H103" s="28">
        <v>2734372601.2419</v>
      </c>
      <c r="I103" s="28">
        <v>69572989</v>
      </c>
      <c r="J103" s="28">
        <v>4614009629.3730717</v>
      </c>
      <c r="M103" s="195">
        <f t="shared" si="43"/>
        <v>0</v>
      </c>
      <c r="N103" s="196" t="str">
        <f t="shared" si="44"/>
        <v>CZL20-22-Wood, paper and printing</v>
      </c>
      <c r="O103" s="216">
        <f t="shared" si="44"/>
        <v>81635196537.954559</v>
      </c>
      <c r="P103" s="217">
        <f t="shared" si="47"/>
        <v>0.33756421879721971</v>
      </c>
      <c r="Q103" s="218">
        <f t="shared" si="48"/>
        <v>73481128</v>
      </c>
      <c r="R103" s="217">
        <f t="shared" si="49"/>
        <v>0.66243578120278035</v>
      </c>
      <c r="S103" s="197">
        <f t="shared" si="50"/>
        <v>19976962.298799999</v>
      </c>
      <c r="T103" s="198">
        <f t="shared" si="51"/>
        <v>5.9688294462252678E-3</v>
      </c>
      <c r="U103" s="199">
        <f t="shared" si="52"/>
        <v>255914239</v>
      </c>
      <c r="V103" s="200">
        <f t="shared" si="53"/>
        <v>0.99403117055377477</v>
      </c>
      <c r="W103" s="197">
        <f t="shared" si="54"/>
        <v>1927427484.2216001</v>
      </c>
      <c r="X103" s="198">
        <f t="shared" si="55"/>
        <v>0.85478781634361523</v>
      </c>
      <c r="Y103" s="199">
        <f t="shared" si="56"/>
        <v>95444719</v>
      </c>
      <c r="Z103" s="200">
        <f t="shared" si="57"/>
        <v>0.14521218365638483</v>
      </c>
      <c r="AA103" s="201">
        <f t="shared" si="58"/>
        <v>84007441070.47496</v>
      </c>
      <c r="AD103" s="12" t="str">
        <f t="shared" si="65"/>
        <v>BMQ-Other mining and quarrying</v>
      </c>
      <c r="AE103" s="13">
        <f t="shared" si="66"/>
        <v>702603158.53349996</v>
      </c>
      <c r="AF103" s="14" t="e">
        <f t="shared" si="67"/>
        <v>#VALUE!</v>
      </c>
      <c r="AG103" s="13" t="e">
        <f t="shared" si="45"/>
        <v>#VALUE!</v>
      </c>
      <c r="AH103" s="15" t="e">
        <f t="shared" si="46"/>
        <v>#VALUE!</v>
      </c>
    </row>
    <row r="104" spans="3:34" x14ac:dyDescent="0.3">
      <c r="C104" s="2" t="s">
        <v>46</v>
      </c>
      <c r="D104" s="28">
        <v>1844381577.055413</v>
      </c>
      <c r="E104" s="28">
        <v>32187465</v>
      </c>
      <c r="F104" s="28">
        <v>4146095.3045999995</v>
      </c>
      <c r="G104" s="28">
        <v>49392811</v>
      </c>
      <c r="H104" s="28">
        <v>1253025756.9489999</v>
      </c>
      <c r="I104" s="28">
        <v>30913598</v>
      </c>
      <c r="J104" s="28">
        <v>3214047303.3090129</v>
      </c>
      <c r="M104" s="195">
        <f t="shared" si="43"/>
        <v>0</v>
      </c>
      <c r="N104" s="206" t="str">
        <f t="shared" si="44"/>
        <v>CZL36-Other Low technology</v>
      </c>
      <c r="O104" s="207">
        <f t="shared" si="44"/>
        <v>1654147318.9545534</v>
      </c>
      <c r="P104" s="208">
        <f t="shared" si="47"/>
        <v>0.39592988112029015</v>
      </c>
      <c r="Q104" s="209">
        <f t="shared" si="48"/>
        <v>81070916</v>
      </c>
      <c r="R104" s="208">
        <f t="shared" si="49"/>
        <v>0.60407011887970985</v>
      </c>
      <c r="S104" s="207">
        <f t="shared" si="50"/>
        <v>9181789.0430000015</v>
      </c>
      <c r="T104" s="208">
        <f t="shared" si="51"/>
        <v>3.9247668076864261E-3</v>
      </c>
      <c r="U104" s="209">
        <f t="shared" si="52"/>
        <v>251794277</v>
      </c>
      <c r="V104" s="210">
        <f t="shared" si="53"/>
        <v>0.99607523319231361</v>
      </c>
      <c r="W104" s="207">
        <f t="shared" si="54"/>
        <v>1943878096.1542997</v>
      </c>
      <c r="X104" s="208">
        <f t="shared" si="55"/>
        <v>0.83475921070787917</v>
      </c>
      <c r="Y104" s="209">
        <f t="shared" si="56"/>
        <v>80195106</v>
      </c>
      <c r="Z104" s="210">
        <f t="shared" si="57"/>
        <v>0.16524078929212088</v>
      </c>
      <c r="AA104" s="211">
        <f t="shared" si="58"/>
        <v>4020267503.1518531</v>
      </c>
      <c r="AD104" s="8" t="str">
        <f t="shared" si="65"/>
        <v>BOG-Oil and gas</v>
      </c>
      <c r="AE104" s="9">
        <f t="shared" si="66"/>
        <v>2303153315.204</v>
      </c>
      <c r="AF104" s="10" t="e">
        <f t="shared" si="67"/>
        <v>#VALUE!</v>
      </c>
      <c r="AG104" s="9" t="e">
        <f t="shared" si="45"/>
        <v>#VALUE!</v>
      </c>
      <c r="AH104" s="11" t="e">
        <f t="shared" si="46"/>
        <v>#VALUE!</v>
      </c>
    </row>
    <row r="105" spans="3:34" x14ac:dyDescent="0.3">
      <c r="C105" s="2" t="s">
        <v>36</v>
      </c>
      <c r="D105" s="28">
        <v>3126846246.868835</v>
      </c>
      <c r="E105" s="28">
        <v>49821117</v>
      </c>
      <c r="F105" s="28">
        <v>8445688.4873000029</v>
      </c>
      <c r="G105" s="28">
        <v>107052123</v>
      </c>
      <c r="H105" s="28">
        <v>2322466061.1785007</v>
      </c>
      <c r="I105" s="28">
        <v>47735813</v>
      </c>
      <c r="J105" s="28">
        <v>5662367049.5346355</v>
      </c>
      <c r="M105" s="195">
        <f t="shared" si="43"/>
        <v>0</v>
      </c>
      <c r="N105" s="196" t="str">
        <f t="shared" si="44"/>
        <v>D-Electricity and gas</v>
      </c>
      <c r="O105" s="216">
        <f t="shared" si="44"/>
        <v>2513392454.3540883</v>
      </c>
      <c r="P105" s="217">
        <f t="shared" si="47"/>
        <v>0.45361990950226244</v>
      </c>
      <c r="Q105" s="218">
        <f t="shared" si="48"/>
        <v>24712490</v>
      </c>
      <c r="R105" s="217">
        <f t="shared" si="49"/>
        <v>0.5463800904977375</v>
      </c>
      <c r="S105" s="197">
        <f t="shared" si="50"/>
        <v>103303.9097</v>
      </c>
      <c r="T105" s="198">
        <f t="shared" si="51"/>
        <v>1.0101010101010102E-2</v>
      </c>
      <c r="U105" s="199">
        <f t="shared" si="52"/>
        <v>22015364</v>
      </c>
      <c r="V105" s="200">
        <f t="shared" si="53"/>
        <v>0.98989898989898994</v>
      </c>
      <c r="W105" s="197">
        <f t="shared" si="54"/>
        <v>2091792168.8245003</v>
      </c>
      <c r="X105" s="198">
        <f t="shared" si="55"/>
        <v>0.73426212590299278</v>
      </c>
      <c r="Y105" s="199">
        <f t="shared" si="56"/>
        <v>170574801</v>
      </c>
      <c r="Z105" s="200">
        <f t="shared" si="57"/>
        <v>0.26573787409700722</v>
      </c>
      <c r="AA105" s="201">
        <f t="shared" si="58"/>
        <v>4822590582.0882883</v>
      </c>
      <c r="AD105" s="12" t="str">
        <f t="shared" si="65"/>
        <v>CHMH244-Pharmaceuticals</v>
      </c>
      <c r="AE105" s="13">
        <f t="shared" si="66"/>
        <v>1447839600.9958985</v>
      </c>
      <c r="AF105" s="14" t="e">
        <f t="shared" si="67"/>
        <v>#VALUE!</v>
      </c>
      <c r="AG105" s="13" t="e">
        <f t="shared" si="45"/>
        <v>#VALUE!</v>
      </c>
      <c r="AH105" s="15" t="e">
        <f t="shared" si="46"/>
        <v>#VALUE!</v>
      </c>
    </row>
    <row r="106" spans="3:34" x14ac:dyDescent="0.3">
      <c r="C106" s="2" t="s">
        <v>27</v>
      </c>
      <c r="D106" s="28">
        <v>2982639090.885788</v>
      </c>
      <c r="E106" s="28">
        <v>58533873</v>
      </c>
      <c r="F106" s="28">
        <v>7636279.9646999994</v>
      </c>
      <c r="G106" s="28">
        <v>123114799</v>
      </c>
      <c r="H106" s="28">
        <v>4472058317.2974977</v>
      </c>
      <c r="I106" s="28">
        <v>56348446</v>
      </c>
      <c r="J106" s="28">
        <v>7700330806.1479855</v>
      </c>
      <c r="M106" s="195">
        <f t="shared" si="43"/>
        <v>0</v>
      </c>
      <c r="N106" s="206" t="str">
        <f t="shared" si="44"/>
        <v>E-Water and waste</v>
      </c>
      <c r="O106" s="207">
        <f t="shared" si="44"/>
        <v>2720628396.7804089</v>
      </c>
      <c r="P106" s="208">
        <f t="shared" si="47"/>
        <v>0.43223647518126046</v>
      </c>
      <c r="Q106" s="209">
        <f t="shared" si="48"/>
        <v>33615394</v>
      </c>
      <c r="R106" s="208">
        <f t="shared" si="49"/>
        <v>0.5677635248187396</v>
      </c>
      <c r="S106" s="207">
        <f t="shared" si="50"/>
        <v>593449.01470000006</v>
      </c>
      <c r="T106" s="208">
        <f t="shared" si="51"/>
        <v>5.006626417317037E-3</v>
      </c>
      <c r="U106" s="209">
        <f t="shared" si="52"/>
        <v>97946155</v>
      </c>
      <c r="V106" s="210">
        <f t="shared" si="53"/>
        <v>0.99499337358268292</v>
      </c>
      <c r="W106" s="207">
        <f t="shared" si="54"/>
        <v>2135420924.2766008</v>
      </c>
      <c r="X106" s="208">
        <f t="shared" si="55"/>
        <v>0.85673146148308132</v>
      </c>
      <c r="Y106" s="209">
        <f t="shared" si="56"/>
        <v>39214136</v>
      </c>
      <c r="Z106" s="210">
        <f t="shared" si="57"/>
        <v>0.14326853851691865</v>
      </c>
      <c r="AA106" s="211">
        <f t="shared" si="58"/>
        <v>5027418455.0717096</v>
      </c>
      <c r="AD106" s="8" t="str">
        <f t="shared" si="65"/>
        <v>CHMH24other-Chemicals excluding pharma</v>
      </c>
      <c r="AE106" s="9">
        <f t="shared" si="66"/>
        <v>1479376092.2337008</v>
      </c>
      <c r="AF106" s="10">
        <f t="shared" si="67"/>
        <v>262889.40198771667</v>
      </c>
      <c r="AG106" s="9">
        <f t="shared" si="45"/>
        <v>1.7770288662079269E-4</v>
      </c>
      <c r="AH106" s="11" t="e">
        <f t="shared" si="46"/>
        <v>#DIV/0!</v>
      </c>
    </row>
    <row r="107" spans="3:34" x14ac:dyDescent="0.3">
      <c r="C107" s="2" t="s">
        <v>30</v>
      </c>
      <c r="D107" s="28">
        <v>14425730406.069559</v>
      </c>
      <c r="E107" s="28">
        <v>104257389</v>
      </c>
      <c r="F107" s="28">
        <v>147176383.9975</v>
      </c>
      <c r="G107" s="28">
        <v>235962265</v>
      </c>
      <c r="H107" s="28">
        <v>7095427471.6286974</v>
      </c>
      <c r="I107" s="28">
        <v>108588998</v>
      </c>
      <c r="J107" s="28">
        <v>22117142913.695755</v>
      </c>
      <c r="M107" s="195">
        <f t="shared" si="43"/>
        <v>0</v>
      </c>
      <c r="N107" s="196" t="str">
        <f t="shared" si="44"/>
        <v>F4521-Buildings</v>
      </c>
      <c r="O107" s="216">
        <f t="shared" si="44"/>
        <v>14577697232.844505</v>
      </c>
      <c r="P107" s="217">
        <f t="shared" si="47"/>
        <v>0.40726107052333382</v>
      </c>
      <c r="Q107" s="218">
        <f t="shared" si="48"/>
        <v>132798832</v>
      </c>
      <c r="R107" s="217">
        <f t="shared" si="49"/>
        <v>0.59273892947666618</v>
      </c>
      <c r="S107" s="197">
        <f t="shared" si="50"/>
        <v>40016687.734300002</v>
      </c>
      <c r="T107" s="198">
        <f t="shared" si="51"/>
        <v>1.2490351554276894E-2</v>
      </c>
      <c r="U107" s="199">
        <f t="shared" si="52"/>
        <v>357711511</v>
      </c>
      <c r="V107" s="200">
        <f t="shared" si="53"/>
        <v>0.98750964844572309</v>
      </c>
      <c r="W107" s="197">
        <f t="shared" si="54"/>
        <v>10736889356.887505</v>
      </c>
      <c r="X107" s="198">
        <f t="shared" si="55"/>
        <v>0.81501292802714198</v>
      </c>
      <c r="Y107" s="199">
        <f t="shared" si="56"/>
        <v>211274867</v>
      </c>
      <c r="Z107" s="200">
        <f t="shared" si="57"/>
        <v>0.18498707197285799</v>
      </c>
      <c r="AA107" s="201">
        <f t="shared" si="58"/>
        <v>26056388487.466309</v>
      </c>
      <c r="AD107" s="12" t="str">
        <f t="shared" si="65"/>
        <v>CHMH29-Machinery and equipment</v>
      </c>
      <c r="AE107" s="13">
        <f t="shared" si="66"/>
        <v>3310131984.4363995</v>
      </c>
      <c r="AF107" s="14">
        <f t="shared" si="67"/>
        <v>1128535.3049912481</v>
      </c>
      <c r="AG107" s="13">
        <f t="shared" si="45"/>
        <v>3.4093362751014245E-4</v>
      </c>
      <c r="AH107" s="15" t="e">
        <f t="shared" si="46"/>
        <v>#DIV/0!</v>
      </c>
    </row>
    <row r="108" spans="3:34" x14ac:dyDescent="0.3">
      <c r="C108" s="2" t="s">
        <v>60</v>
      </c>
      <c r="D108" s="28">
        <v>4833099985.4368792</v>
      </c>
      <c r="E108" s="28">
        <v>70098994</v>
      </c>
      <c r="F108" s="28">
        <v>114604492.69350001</v>
      </c>
      <c r="G108" s="28">
        <v>482694033</v>
      </c>
      <c r="H108" s="28">
        <v>2898832298.4726992</v>
      </c>
      <c r="I108" s="28">
        <v>73936115</v>
      </c>
      <c r="J108" s="28">
        <v>8473265918.6030779</v>
      </c>
      <c r="M108" s="195">
        <f t="shared" si="43"/>
        <v>0</v>
      </c>
      <c r="N108" s="206" t="str">
        <f t="shared" si="44"/>
        <v>F45other-Other construction</v>
      </c>
      <c r="O108" s="207">
        <f t="shared" si="44"/>
        <v>9401639176.1805172</v>
      </c>
      <c r="P108" s="208">
        <f t="shared" si="47"/>
        <v>0.38613516472578879</v>
      </c>
      <c r="Q108" s="209">
        <f t="shared" si="48"/>
        <v>172383738</v>
      </c>
      <c r="R108" s="208">
        <f t="shared" si="49"/>
        <v>0.61386483527421121</v>
      </c>
      <c r="S108" s="207">
        <f t="shared" si="50"/>
        <v>21805039.321899999</v>
      </c>
      <c r="T108" s="208">
        <f t="shared" si="51"/>
        <v>4.8241100247930022E-3</v>
      </c>
      <c r="U108" s="209">
        <f t="shared" si="52"/>
        <v>1388326555</v>
      </c>
      <c r="V108" s="210">
        <f t="shared" si="53"/>
        <v>0.99517588997520701</v>
      </c>
      <c r="W108" s="207">
        <f t="shared" si="54"/>
        <v>6990543050.3355999</v>
      </c>
      <c r="X108" s="208">
        <f t="shared" si="55"/>
        <v>0.86016018549512996</v>
      </c>
      <c r="Y108" s="209">
        <f t="shared" si="56"/>
        <v>256341129</v>
      </c>
      <c r="Z108" s="210">
        <f t="shared" si="57"/>
        <v>0.13983981450487007</v>
      </c>
      <c r="AA108" s="211">
        <f t="shared" si="58"/>
        <v>18231038687.838017</v>
      </c>
      <c r="AD108" s="8" t="str">
        <f t="shared" si="65"/>
        <v xml:space="preserve">CHMH30to33-Electrical and electronic </v>
      </c>
      <c r="AE108" s="9">
        <f t="shared" si="66"/>
        <v>5886222529.4260015</v>
      </c>
      <c r="AF108" s="10">
        <f t="shared" si="67"/>
        <v>910393.6723002824</v>
      </c>
      <c r="AG108" s="9">
        <f t="shared" si="45"/>
        <v>1.546651808947257E-4</v>
      </c>
      <c r="AH108" s="11" t="e">
        <f t="shared" si="46"/>
        <v>#DIV/0!</v>
      </c>
    </row>
    <row r="109" spans="3:34" x14ac:dyDescent="0.3">
      <c r="C109" s="2" t="s">
        <v>56</v>
      </c>
      <c r="D109" s="28">
        <v>3581277491.402554</v>
      </c>
      <c r="E109" s="28">
        <v>23684598</v>
      </c>
      <c r="F109" s="28">
        <v>7081096.6342000011</v>
      </c>
      <c r="G109" s="28">
        <v>278126921</v>
      </c>
      <c r="H109" s="28">
        <v>1416841318.1451998</v>
      </c>
      <c r="I109" s="28">
        <v>14160112</v>
      </c>
      <c r="J109" s="28">
        <v>5321171537.1819534</v>
      </c>
      <c r="M109" s="195">
        <f t="shared" si="43"/>
        <v>0</v>
      </c>
      <c r="N109" s="196" t="str">
        <f t="shared" si="44"/>
        <v>F7011-Real estate development</v>
      </c>
      <c r="O109" s="216">
        <f t="shared" si="44"/>
        <v>11735263150.296717</v>
      </c>
      <c r="P109" s="217">
        <f t="shared" si="47"/>
        <v>0.39701733172108022</v>
      </c>
      <c r="Q109" s="218">
        <f t="shared" si="48"/>
        <v>49133118</v>
      </c>
      <c r="R109" s="217">
        <f t="shared" si="49"/>
        <v>0.60298266827891978</v>
      </c>
      <c r="S109" s="197">
        <f t="shared" si="50"/>
        <v>199235172.5219</v>
      </c>
      <c r="T109" s="198">
        <f t="shared" si="51"/>
        <v>0.12379471228615863</v>
      </c>
      <c r="U109" s="199">
        <f t="shared" si="52"/>
        <v>28162432</v>
      </c>
      <c r="V109" s="200">
        <f t="shared" si="53"/>
        <v>0.87620528771384132</v>
      </c>
      <c r="W109" s="197">
        <f t="shared" si="54"/>
        <v>3357712967.1630979</v>
      </c>
      <c r="X109" s="198">
        <f t="shared" si="55"/>
        <v>0.77727791154479786</v>
      </c>
      <c r="Y109" s="199">
        <f t="shared" si="56"/>
        <v>58446794</v>
      </c>
      <c r="Z109" s="200">
        <f t="shared" si="57"/>
        <v>0.22272208845520214</v>
      </c>
      <c r="AA109" s="201">
        <f t="shared" si="58"/>
        <v>15427953633.981714</v>
      </c>
      <c r="AD109" s="12" t="str">
        <f t="shared" si="65"/>
        <v>CHMH34-Automotive</v>
      </c>
      <c r="AE109" s="13">
        <f t="shared" si="66"/>
        <v>2192922078.0316</v>
      </c>
      <c r="AF109" s="14">
        <f t="shared" si="67"/>
        <v>2440168.0218328903</v>
      </c>
      <c r="AG109" s="13">
        <f t="shared" si="45"/>
        <v>1.1127472545778836E-3</v>
      </c>
      <c r="AH109" s="15" t="e">
        <f t="shared" si="46"/>
        <v>#DIV/0!</v>
      </c>
    </row>
    <row r="110" spans="3:34" x14ac:dyDescent="0.3">
      <c r="C110" s="2" t="s">
        <v>58</v>
      </c>
      <c r="D110" s="28">
        <v>12524105493.501665</v>
      </c>
      <c r="E110" s="28">
        <v>148039563</v>
      </c>
      <c r="F110" s="28">
        <v>18006677.763499998</v>
      </c>
      <c r="G110" s="28">
        <v>1068809101</v>
      </c>
      <c r="H110" s="28">
        <v>6730666042.9300051</v>
      </c>
      <c r="I110" s="28">
        <v>138322441</v>
      </c>
      <c r="J110" s="28">
        <v>20627949319.195171</v>
      </c>
      <c r="M110" s="195">
        <f t="shared" si="43"/>
        <v>0</v>
      </c>
      <c r="N110" s="206" t="str">
        <f t="shared" si="44"/>
        <v>G45other-Other motor trades</v>
      </c>
      <c r="O110" s="207">
        <f t="shared" si="44"/>
        <v>8094841059.0695457</v>
      </c>
      <c r="P110" s="208">
        <f t="shared" si="47"/>
        <v>0.26532414767708884</v>
      </c>
      <c r="Q110" s="209">
        <f t="shared" si="48"/>
        <v>61172743</v>
      </c>
      <c r="R110" s="208">
        <f t="shared" si="49"/>
        <v>0.7346758523229111</v>
      </c>
      <c r="S110" s="207">
        <f t="shared" si="50"/>
        <v>2582328.3478000006</v>
      </c>
      <c r="T110" s="208">
        <f t="shared" si="51"/>
        <v>2.53411306042885E-3</v>
      </c>
      <c r="U110" s="209">
        <f t="shared" si="52"/>
        <v>505548235</v>
      </c>
      <c r="V110" s="210">
        <f t="shared" si="53"/>
        <v>0.99746588693957117</v>
      </c>
      <c r="W110" s="207">
        <f t="shared" si="54"/>
        <v>1641212672.5967996</v>
      </c>
      <c r="X110" s="208">
        <f t="shared" si="55"/>
        <v>0.88263010442312595</v>
      </c>
      <c r="Y110" s="209">
        <f t="shared" si="56"/>
        <v>49265754</v>
      </c>
      <c r="Z110" s="210">
        <f t="shared" si="57"/>
        <v>0.11736989557687409</v>
      </c>
      <c r="AA110" s="211">
        <f t="shared" si="58"/>
        <v>10354622792.014147</v>
      </c>
      <c r="AD110" s="8" t="str">
        <f t="shared" si="65"/>
        <v>CHMH353-Aerospace</v>
      </c>
      <c r="AE110" s="9">
        <f t="shared" si="66"/>
        <v>404624618.42809993</v>
      </c>
      <c r="AF110" s="10">
        <f t="shared" si="67"/>
        <v>856190.5835389276</v>
      </c>
      <c r="AG110" s="9">
        <f t="shared" si="45"/>
        <v>2.1160120876111965E-3</v>
      </c>
      <c r="AH110" s="11" t="e">
        <f t="shared" si="46"/>
        <v>#DIV/0!</v>
      </c>
    </row>
    <row r="111" spans="3:34" x14ac:dyDescent="0.3">
      <c r="C111" s="2" t="s">
        <v>51</v>
      </c>
      <c r="D111" s="28">
        <v>3180084855.7335763</v>
      </c>
      <c r="E111" s="28">
        <v>51207060</v>
      </c>
      <c r="F111" s="28">
        <v>5035579.7927000001</v>
      </c>
      <c r="G111" s="28">
        <v>145326727</v>
      </c>
      <c r="H111" s="28">
        <v>1794094821.5494008</v>
      </c>
      <c r="I111" s="28">
        <v>64068865</v>
      </c>
      <c r="J111" s="28">
        <v>5239817909.0756769</v>
      </c>
      <c r="M111" s="195">
        <f t="shared" si="43"/>
        <v>0</v>
      </c>
      <c r="N111" s="196" t="str">
        <f t="shared" si="44"/>
        <v>G45s501-Sale of motor vehilces</v>
      </c>
      <c r="O111" s="216">
        <f t="shared" si="44"/>
        <v>1541765661.457072</v>
      </c>
      <c r="P111" s="217">
        <f t="shared" si="47"/>
        <v>0.37069547602970965</v>
      </c>
      <c r="Q111" s="218">
        <f t="shared" si="48"/>
        <v>60114916</v>
      </c>
      <c r="R111" s="217">
        <f t="shared" si="49"/>
        <v>0.62930452397029035</v>
      </c>
      <c r="S111" s="197">
        <f t="shared" si="50"/>
        <v>16008367.6741</v>
      </c>
      <c r="T111" s="198">
        <f t="shared" si="51"/>
        <v>9.7183330588041517E-3</v>
      </c>
      <c r="U111" s="199">
        <f t="shared" si="52"/>
        <v>192175094</v>
      </c>
      <c r="V111" s="200">
        <f t="shared" si="53"/>
        <v>0.9902816669411959</v>
      </c>
      <c r="W111" s="197">
        <f t="shared" si="54"/>
        <v>2734372601.2419</v>
      </c>
      <c r="X111" s="198">
        <f t="shared" si="55"/>
        <v>0.81226802109787066</v>
      </c>
      <c r="Y111" s="199">
        <f t="shared" si="56"/>
        <v>69572989</v>
      </c>
      <c r="Z111" s="200">
        <f t="shared" si="57"/>
        <v>0.18773197890212931</v>
      </c>
      <c r="AA111" s="201">
        <f t="shared" si="58"/>
        <v>4614009629.3730717</v>
      </c>
      <c r="AD111" s="12" t="str">
        <f t="shared" si="65"/>
        <v>CHMH35other-Other transport</v>
      </c>
      <c r="AE111" s="13">
        <f t="shared" si="66"/>
        <v>114503341.83349997</v>
      </c>
      <c r="AF111" s="14">
        <f t="shared" si="67"/>
        <v>581679.92686263961</v>
      </c>
      <c r="AG111" s="13">
        <f t="shared" si="45"/>
        <v>5.0800257664834281E-3</v>
      </c>
      <c r="AH111" s="15" t="e">
        <f t="shared" si="46"/>
        <v>#DIV/0!</v>
      </c>
    </row>
    <row r="112" spans="3:34" x14ac:dyDescent="0.3">
      <c r="C112" s="2" t="s">
        <v>33</v>
      </c>
      <c r="D112" s="28">
        <v>7739376999.2293863</v>
      </c>
      <c r="E112" s="28">
        <v>42331839</v>
      </c>
      <c r="F112" s="28">
        <v>2577145.0040000002</v>
      </c>
      <c r="G112" s="28">
        <v>140724233</v>
      </c>
      <c r="H112" s="28">
        <v>2911821903.7524991</v>
      </c>
      <c r="I112" s="28">
        <v>52667736</v>
      </c>
      <c r="J112" s="28">
        <v>10889499855.985886</v>
      </c>
      <c r="M112" s="195">
        <f t="shared" si="43"/>
        <v>0</v>
      </c>
      <c r="N112" s="206" t="str">
        <f t="shared" si="44"/>
        <v>G46s511-Wholesale agents</v>
      </c>
      <c r="O112" s="207">
        <f t="shared" si="44"/>
        <v>1844381577.055413</v>
      </c>
      <c r="P112" s="208">
        <f t="shared" si="47"/>
        <v>0.432373046875</v>
      </c>
      <c r="Q112" s="209">
        <f t="shared" si="48"/>
        <v>32187465</v>
      </c>
      <c r="R112" s="208">
        <f t="shared" si="49"/>
        <v>0.567626953125</v>
      </c>
      <c r="S112" s="207">
        <f t="shared" si="50"/>
        <v>4146095.3045999995</v>
      </c>
      <c r="T112" s="208">
        <f t="shared" si="51"/>
        <v>1.7656500802568219E-2</v>
      </c>
      <c r="U112" s="209">
        <f t="shared" si="52"/>
        <v>49392811</v>
      </c>
      <c r="V112" s="210">
        <f t="shared" si="53"/>
        <v>0.9823434991974318</v>
      </c>
      <c r="W112" s="207">
        <f t="shared" si="54"/>
        <v>1253025756.9489999</v>
      </c>
      <c r="X112" s="208">
        <f t="shared" si="55"/>
        <v>0.85375368203168533</v>
      </c>
      <c r="Y112" s="209">
        <f t="shared" si="56"/>
        <v>30913598</v>
      </c>
      <c r="Z112" s="210">
        <f t="shared" si="57"/>
        <v>0.14624631796831464</v>
      </c>
      <c r="AA112" s="211">
        <f t="shared" si="58"/>
        <v>3214047303.3090129</v>
      </c>
      <c r="AD112" s="8" t="str">
        <f t="shared" si="65"/>
        <v>CML23,25-26-Fuels, Rubber and non-metalic products</v>
      </c>
      <c r="AE112" s="9">
        <f t="shared" si="66"/>
        <v>2479613976.0696006</v>
      </c>
      <c r="AF112" s="10">
        <f t="shared" si="67"/>
        <v>536414.42458964547</v>
      </c>
      <c r="AG112" s="9">
        <f t="shared" si="45"/>
        <v>2.1632981172331833E-4</v>
      </c>
      <c r="AH112" s="11" t="e">
        <f t="shared" si="46"/>
        <v>#DIV/0!</v>
      </c>
    </row>
    <row r="113" spans="3:34" x14ac:dyDescent="0.3">
      <c r="C113" s="2" t="s">
        <v>31</v>
      </c>
      <c r="D113" s="28">
        <v>1185305180.1935623</v>
      </c>
      <c r="E113" s="28">
        <v>8452153</v>
      </c>
      <c r="F113" s="28">
        <v>503212.93859999999</v>
      </c>
      <c r="G113" s="28">
        <v>44380063</v>
      </c>
      <c r="H113" s="28">
        <v>1055919909.3196</v>
      </c>
      <c r="I113" s="28">
        <v>11722023</v>
      </c>
      <c r="J113" s="28">
        <v>2306282541.4517622</v>
      </c>
      <c r="M113" s="195">
        <f t="shared" si="43"/>
        <v>0</v>
      </c>
      <c r="N113" s="196" t="str">
        <f t="shared" si="44"/>
        <v>G46s512-3-Wholesale of food products</v>
      </c>
      <c r="O113" s="216">
        <f t="shared" si="44"/>
        <v>3126846246.868835</v>
      </c>
      <c r="P113" s="217">
        <f t="shared" si="47"/>
        <v>0.45120174799708668</v>
      </c>
      <c r="Q113" s="218">
        <f t="shared" si="48"/>
        <v>49821117</v>
      </c>
      <c r="R113" s="217">
        <f t="shared" si="49"/>
        <v>0.54879825200291332</v>
      </c>
      <c r="S113" s="197">
        <f t="shared" si="50"/>
        <v>8445688.4873000029</v>
      </c>
      <c r="T113" s="198">
        <f t="shared" si="51"/>
        <v>9.5505617977528091E-3</v>
      </c>
      <c r="U113" s="199">
        <f t="shared" si="52"/>
        <v>107052123</v>
      </c>
      <c r="V113" s="200">
        <f t="shared" si="53"/>
        <v>0.99044943820224718</v>
      </c>
      <c r="W113" s="197">
        <f t="shared" si="54"/>
        <v>2322466061.1785007</v>
      </c>
      <c r="X113" s="198">
        <f t="shared" si="55"/>
        <v>0.84373596766951053</v>
      </c>
      <c r="Y113" s="199">
        <f t="shared" si="56"/>
        <v>47735813</v>
      </c>
      <c r="Z113" s="200">
        <f t="shared" si="57"/>
        <v>0.15626403233048944</v>
      </c>
      <c r="AA113" s="201">
        <f t="shared" si="58"/>
        <v>5662367049.5346355</v>
      </c>
      <c r="AD113" s="12" t="str">
        <f t="shared" si="65"/>
        <v>CML27-28-Metals and metal products</v>
      </c>
      <c r="AE113" s="13">
        <f t="shared" si="66"/>
        <v>4802292485.4982004</v>
      </c>
      <c r="AF113" s="14">
        <f t="shared" si="67"/>
        <v>3492780.9046405884</v>
      </c>
      <c r="AG113" s="13">
        <f t="shared" si="45"/>
        <v>7.2731532183597093E-4</v>
      </c>
      <c r="AH113" s="15" t="e">
        <f t="shared" si="46"/>
        <v>#DIV/0!</v>
      </c>
    </row>
    <row r="114" spans="3:34" x14ac:dyDescent="0.3">
      <c r="C114" s="2" t="s">
        <v>20</v>
      </c>
      <c r="D114" s="28">
        <v>33070750920.135372</v>
      </c>
      <c r="E114" s="28">
        <v>90265395</v>
      </c>
      <c r="F114" s="28">
        <v>6559030.9511999991</v>
      </c>
      <c r="G114" s="28">
        <v>351751045</v>
      </c>
      <c r="H114" s="28">
        <v>7258178535.6387033</v>
      </c>
      <c r="I114" s="28">
        <v>72642225</v>
      </c>
      <c r="J114" s="28">
        <v>40850147151.725273</v>
      </c>
      <c r="M114" s="195">
        <f t="shared" si="43"/>
        <v>0</v>
      </c>
      <c r="N114" s="206" t="str">
        <f t="shared" si="44"/>
        <v>G46s514-Wholsesale household goods</v>
      </c>
      <c r="O114" s="207">
        <f t="shared" si="44"/>
        <v>2982639090.885788</v>
      </c>
      <c r="P114" s="208">
        <f t="shared" si="47"/>
        <v>0.40547811200782585</v>
      </c>
      <c r="Q114" s="209">
        <f t="shared" si="48"/>
        <v>58533873</v>
      </c>
      <c r="R114" s="208">
        <f t="shared" si="49"/>
        <v>0.59452188799217409</v>
      </c>
      <c r="S114" s="207">
        <f t="shared" si="50"/>
        <v>7636279.9646999994</v>
      </c>
      <c r="T114" s="208">
        <f t="shared" si="51"/>
        <v>9.7087378640776691E-3</v>
      </c>
      <c r="U114" s="209">
        <f t="shared" si="52"/>
        <v>123114799</v>
      </c>
      <c r="V114" s="210">
        <f t="shared" si="53"/>
        <v>0.99029126213592233</v>
      </c>
      <c r="W114" s="207">
        <f t="shared" si="54"/>
        <v>4472058317.2974977</v>
      </c>
      <c r="X114" s="208">
        <f t="shared" si="55"/>
        <v>0.87504632489190859</v>
      </c>
      <c r="Y114" s="209">
        <f t="shared" si="56"/>
        <v>56348446</v>
      </c>
      <c r="Z114" s="210">
        <f t="shared" si="57"/>
        <v>0.12495367510809141</v>
      </c>
      <c r="AA114" s="211">
        <f t="shared" si="58"/>
        <v>7700330806.1479855</v>
      </c>
      <c r="AD114" s="8" t="str">
        <f t="shared" si="65"/>
        <v>CMLother-Other Medium-low technology</v>
      </c>
      <c r="AE114" s="9">
        <f t="shared" si="66"/>
        <v>573580821.84350002</v>
      </c>
      <c r="AF114" s="10">
        <f t="shared" si="67"/>
        <v>1652977.3515887524</v>
      </c>
      <c r="AG114" s="9">
        <f t="shared" si="45"/>
        <v>2.8818560325571045E-3</v>
      </c>
      <c r="AH114" s="11" t="e">
        <f t="shared" si="46"/>
        <v>#DIV/0!</v>
      </c>
    </row>
    <row r="115" spans="3:34" x14ac:dyDescent="0.3">
      <c r="C115" s="2" t="s">
        <v>59</v>
      </c>
      <c r="D115" s="28">
        <v>822541067.30660772</v>
      </c>
      <c r="E115" s="28">
        <v>33379084</v>
      </c>
      <c r="F115" s="28">
        <v>9337558.5175000001</v>
      </c>
      <c r="G115" s="28">
        <v>310765686</v>
      </c>
      <c r="H115" s="28">
        <v>1949537944.1486993</v>
      </c>
      <c r="I115" s="28">
        <v>32130937</v>
      </c>
      <c r="J115" s="28">
        <v>3157692276.9728069</v>
      </c>
      <c r="M115" s="195">
        <f t="shared" si="43"/>
        <v>0</v>
      </c>
      <c r="N115" s="196" t="str">
        <f t="shared" si="44"/>
        <v>G46s515-9-Wholesale machinery etc</v>
      </c>
      <c r="O115" s="216">
        <f t="shared" si="44"/>
        <v>14425730406.069559</v>
      </c>
      <c r="P115" s="217">
        <f t="shared" si="47"/>
        <v>0.41304347826086957</v>
      </c>
      <c r="Q115" s="218">
        <f t="shared" si="48"/>
        <v>104257389</v>
      </c>
      <c r="R115" s="217">
        <f t="shared" si="49"/>
        <v>0.58695652173913049</v>
      </c>
      <c r="S115" s="197">
        <f t="shared" si="50"/>
        <v>147176383.9975</v>
      </c>
      <c r="T115" s="198">
        <f t="shared" si="51"/>
        <v>9.3334590364853396E-3</v>
      </c>
      <c r="U115" s="199">
        <f t="shared" si="52"/>
        <v>235962265</v>
      </c>
      <c r="V115" s="200">
        <f t="shared" si="53"/>
        <v>0.9906665409635147</v>
      </c>
      <c r="W115" s="197">
        <f t="shared" si="54"/>
        <v>7095427471.6286974</v>
      </c>
      <c r="X115" s="198">
        <f t="shared" si="55"/>
        <v>0.87522571964734619</v>
      </c>
      <c r="Y115" s="199">
        <f t="shared" si="56"/>
        <v>108588998</v>
      </c>
      <c r="Z115" s="200">
        <f t="shared" si="57"/>
        <v>0.12477428035265375</v>
      </c>
      <c r="AA115" s="201">
        <f t="shared" si="58"/>
        <v>22117142913.695755</v>
      </c>
      <c r="AD115" s="12" t="str">
        <f t="shared" si="65"/>
        <v>CZL15-16-Food, beverages and tobacco</v>
      </c>
      <c r="AE115" s="13">
        <f t="shared" si="66"/>
        <v>3152573362.1194997</v>
      </c>
      <c r="AF115" s="14">
        <f t="shared" si="67"/>
        <v>190107.80528284615</v>
      </c>
      <c r="AG115" s="13">
        <f t="shared" si="45"/>
        <v>6.0302420735749408E-5</v>
      </c>
      <c r="AH115" s="15" t="e">
        <f t="shared" si="46"/>
        <v>#DIV/0!</v>
      </c>
    </row>
    <row r="116" spans="3:34" x14ac:dyDescent="0.3">
      <c r="C116" s="2" t="s">
        <v>64</v>
      </c>
      <c r="D116" s="28">
        <v>3554555168.0350876</v>
      </c>
      <c r="E116" s="28">
        <v>98313121</v>
      </c>
      <c r="F116" s="28">
        <v>18163594.341800001</v>
      </c>
      <c r="G116" s="28">
        <v>896738940</v>
      </c>
      <c r="H116" s="28">
        <v>4283662534.8167019</v>
      </c>
      <c r="I116" s="28">
        <v>45813104</v>
      </c>
      <c r="J116" s="28">
        <v>8897246462.1935902</v>
      </c>
      <c r="M116" s="195">
        <f t="shared" si="43"/>
        <v>0</v>
      </c>
      <c r="N116" s="206" t="str">
        <f t="shared" si="44"/>
        <v>G47other-Other retail</v>
      </c>
      <c r="O116" s="207">
        <f t="shared" si="44"/>
        <v>4833099985.4368792</v>
      </c>
      <c r="P116" s="208">
        <f t="shared" si="47"/>
        <v>0.40595300261096606</v>
      </c>
      <c r="Q116" s="209">
        <f t="shared" si="48"/>
        <v>70098994</v>
      </c>
      <c r="R116" s="208">
        <f t="shared" si="49"/>
        <v>0.59404699738903399</v>
      </c>
      <c r="S116" s="207">
        <f t="shared" si="50"/>
        <v>114604492.69350001</v>
      </c>
      <c r="T116" s="208">
        <f t="shared" si="51"/>
        <v>4.6755189826070695E-3</v>
      </c>
      <c r="U116" s="209">
        <f t="shared" si="52"/>
        <v>482694033</v>
      </c>
      <c r="V116" s="210">
        <f t="shared" si="53"/>
        <v>0.9953244810173929</v>
      </c>
      <c r="W116" s="207">
        <f t="shared" si="54"/>
        <v>2898832298.4726992</v>
      </c>
      <c r="X116" s="208">
        <f t="shared" si="55"/>
        <v>0.88224395825954283</v>
      </c>
      <c r="Y116" s="209">
        <f t="shared" si="56"/>
        <v>73936115</v>
      </c>
      <c r="Z116" s="210">
        <f t="shared" si="57"/>
        <v>0.11775604174045719</v>
      </c>
      <c r="AA116" s="211">
        <f t="shared" si="58"/>
        <v>8473265918.6030779</v>
      </c>
      <c r="AD116" s="8" t="str">
        <f t="shared" si="65"/>
        <v>CZL17-19-Textiles and clothing</v>
      </c>
      <c r="AE116" s="9">
        <f t="shared" si="66"/>
        <v>1229238338.0891004</v>
      </c>
      <c r="AF116" s="10">
        <f t="shared" si="67"/>
        <v>540213.21488475509</v>
      </c>
      <c r="AG116" s="9">
        <f t="shared" si="45"/>
        <v>4.3946987182692164E-4</v>
      </c>
      <c r="AH116" s="11" t="e">
        <f t="shared" si="46"/>
        <v>#DIV/0!</v>
      </c>
    </row>
    <row r="117" spans="3:34" x14ac:dyDescent="0.3">
      <c r="C117" s="2" t="s">
        <v>28</v>
      </c>
      <c r="D117" s="28">
        <v>3598318057.9188514</v>
      </c>
      <c r="E117" s="28">
        <v>173392714</v>
      </c>
      <c r="F117" s="28">
        <v>3024134.5050000004</v>
      </c>
      <c r="G117" s="28">
        <v>197661416</v>
      </c>
      <c r="H117" s="28">
        <v>3646346843.4339991</v>
      </c>
      <c r="I117" s="28">
        <v>177964339</v>
      </c>
      <c r="J117" s="28">
        <v>7796707504.857851</v>
      </c>
      <c r="M117" s="195">
        <f t="shared" si="43"/>
        <v>0</v>
      </c>
      <c r="N117" s="196" t="str">
        <f t="shared" si="44"/>
        <v>G47s5211-Retail supermarkets etc</v>
      </c>
      <c r="O117" s="216">
        <f t="shared" si="44"/>
        <v>3581277491.402554</v>
      </c>
      <c r="P117" s="217">
        <f t="shared" si="47"/>
        <v>0.21877979027645378</v>
      </c>
      <c r="Q117" s="218">
        <f t="shared" si="48"/>
        <v>23684598</v>
      </c>
      <c r="R117" s="217">
        <f t="shared" si="49"/>
        <v>0.78122020972354622</v>
      </c>
      <c r="S117" s="197">
        <f t="shared" si="50"/>
        <v>7081096.6342000011</v>
      </c>
      <c r="T117" s="198">
        <f t="shared" si="51"/>
        <v>3.3550501306909061E-3</v>
      </c>
      <c r="U117" s="199">
        <f t="shared" si="52"/>
        <v>278126921</v>
      </c>
      <c r="V117" s="200">
        <f t="shared" si="53"/>
        <v>0.99664494986930907</v>
      </c>
      <c r="W117" s="197">
        <f t="shared" si="54"/>
        <v>1416841318.1451998</v>
      </c>
      <c r="X117" s="198">
        <f t="shared" si="55"/>
        <v>0.92723669309173273</v>
      </c>
      <c r="Y117" s="199">
        <f t="shared" si="56"/>
        <v>14160112</v>
      </c>
      <c r="Z117" s="200">
        <f t="shared" si="57"/>
        <v>7.2763306908267267E-2</v>
      </c>
      <c r="AA117" s="201">
        <f t="shared" si="58"/>
        <v>5321171537.1819534</v>
      </c>
      <c r="AD117" s="12" t="str">
        <f t="shared" si="65"/>
        <v>CZL20-22-Wood, paper and printing</v>
      </c>
      <c r="AE117" s="13">
        <f t="shared" si="66"/>
        <v>2298763404.5204</v>
      </c>
      <c r="AF117" s="14">
        <f t="shared" si="67"/>
        <v>342160.50371618499</v>
      </c>
      <c r="AG117" s="13">
        <f t="shared" si="45"/>
        <v>1.4884546319266436E-4</v>
      </c>
      <c r="AH117" s="15" t="e">
        <f t="shared" si="46"/>
        <v>#DIV/0!</v>
      </c>
    </row>
    <row r="118" spans="3:34" x14ac:dyDescent="0.3">
      <c r="C118" s="2" t="s">
        <v>15</v>
      </c>
      <c r="D118" s="28">
        <v>3488910084.5591803</v>
      </c>
      <c r="E118" s="28">
        <v>52230839</v>
      </c>
      <c r="F118" s="28">
        <v>2804009.7982000001</v>
      </c>
      <c r="G118" s="28">
        <v>104403064</v>
      </c>
      <c r="H118" s="28">
        <v>7365141873.5822001</v>
      </c>
      <c r="I118" s="28">
        <v>74024788</v>
      </c>
      <c r="J118" s="28">
        <v>11087514658.939581</v>
      </c>
      <c r="M118" s="195">
        <f t="shared" si="43"/>
        <v>0</v>
      </c>
      <c r="N118" s="206" t="str">
        <f t="shared" si="44"/>
        <v>G47s524-Retail specialised stores</v>
      </c>
      <c r="O118" s="207">
        <f t="shared" si="44"/>
        <v>12524105493.501665</v>
      </c>
      <c r="P118" s="208">
        <f t="shared" si="47"/>
        <v>0.31563042985570749</v>
      </c>
      <c r="Q118" s="209">
        <f t="shared" si="48"/>
        <v>148039563</v>
      </c>
      <c r="R118" s="208">
        <f t="shared" si="49"/>
        <v>0.68436957014429256</v>
      </c>
      <c r="S118" s="207">
        <f t="shared" si="50"/>
        <v>18006677.763499998</v>
      </c>
      <c r="T118" s="208">
        <f t="shared" si="51"/>
        <v>3.1998809346628961E-3</v>
      </c>
      <c r="U118" s="209">
        <f t="shared" si="52"/>
        <v>1068809101</v>
      </c>
      <c r="V118" s="210">
        <f t="shared" si="53"/>
        <v>0.99680011906533705</v>
      </c>
      <c r="W118" s="207">
        <f t="shared" si="54"/>
        <v>6730666042.9300051</v>
      </c>
      <c r="X118" s="208">
        <f t="shared" si="55"/>
        <v>0.86542909673210366</v>
      </c>
      <c r="Y118" s="209">
        <f t="shared" si="56"/>
        <v>138322441</v>
      </c>
      <c r="Z118" s="210">
        <f t="shared" si="57"/>
        <v>0.13457090326789634</v>
      </c>
      <c r="AA118" s="211">
        <f t="shared" si="58"/>
        <v>20627949319.195171</v>
      </c>
      <c r="AD118" s="8" t="str">
        <f t="shared" si="65"/>
        <v>CZL36-Other Low technology</v>
      </c>
      <c r="AE118" s="9">
        <f t="shared" si="66"/>
        <v>2285049268.1973</v>
      </c>
      <c r="AF118" s="10">
        <f t="shared" si="67"/>
        <v>950912.39228405547</v>
      </c>
      <c r="AG118" s="9">
        <f t="shared" si="45"/>
        <v>4.1614524707129862E-4</v>
      </c>
      <c r="AH118" s="11" t="e">
        <f t="shared" si="46"/>
        <v>#DIV/0!</v>
      </c>
    </row>
    <row r="119" spans="3:34" x14ac:dyDescent="0.3">
      <c r="C119" s="2" t="s">
        <v>52</v>
      </c>
      <c r="D119" s="28">
        <v>14452021977.42491</v>
      </c>
      <c r="E119" s="28">
        <v>237927511</v>
      </c>
      <c r="F119" s="28">
        <v>32827940.118599992</v>
      </c>
      <c r="G119" s="28">
        <v>633854675</v>
      </c>
      <c r="H119" s="28">
        <v>10073496461.158298</v>
      </c>
      <c r="I119" s="28">
        <v>285864320</v>
      </c>
      <c r="J119" s="28">
        <v>25715992884.701809</v>
      </c>
      <c r="M119" s="195">
        <f t="shared" si="43"/>
        <v>0</v>
      </c>
      <c r="N119" s="196" t="str">
        <f t="shared" si="44"/>
        <v>H6024-Road Freight transport</v>
      </c>
      <c r="O119" s="216">
        <f t="shared" si="44"/>
        <v>3180084855.7335763</v>
      </c>
      <c r="P119" s="217">
        <f t="shared" si="47"/>
        <v>0.40284054228534538</v>
      </c>
      <c r="Q119" s="218">
        <f t="shared" si="48"/>
        <v>51207060</v>
      </c>
      <c r="R119" s="217">
        <f t="shared" si="49"/>
        <v>0.59715945771465462</v>
      </c>
      <c r="S119" s="197">
        <f t="shared" si="50"/>
        <v>5035579.7927000001</v>
      </c>
      <c r="T119" s="198">
        <f t="shared" si="51"/>
        <v>9.861388869733121E-3</v>
      </c>
      <c r="U119" s="199">
        <f t="shared" si="52"/>
        <v>145326727</v>
      </c>
      <c r="V119" s="200">
        <f t="shared" si="53"/>
        <v>0.99013861113026691</v>
      </c>
      <c r="W119" s="197">
        <f t="shared" si="54"/>
        <v>1794094821.5494008</v>
      </c>
      <c r="X119" s="198">
        <f t="shared" si="55"/>
        <v>0.85145729846190676</v>
      </c>
      <c r="Y119" s="199">
        <f t="shared" si="56"/>
        <v>64068865</v>
      </c>
      <c r="Z119" s="200">
        <f t="shared" si="57"/>
        <v>0.14854270153809324</v>
      </c>
      <c r="AA119" s="201">
        <f t="shared" si="58"/>
        <v>5239817909.0756769</v>
      </c>
      <c r="AD119" s="12" t="str">
        <f t="shared" si="65"/>
        <v>D-Electricity and gas</v>
      </c>
      <c r="AE119" s="13">
        <f t="shared" si="66"/>
        <v>2284485637.7342005</v>
      </c>
      <c r="AF119" s="14">
        <f t="shared" si="67"/>
        <v>1158826.8228364352</v>
      </c>
      <c r="AG119" s="13">
        <f t="shared" si="45"/>
        <v>5.0725940390931206E-4</v>
      </c>
      <c r="AH119" s="15" t="e">
        <f t="shared" si="46"/>
        <v>#DIV/0!</v>
      </c>
    </row>
    <row r="120" spans="3:34" x14ac:dyDescent="0.3">
      <c r="C120" s="2" t="s">
        <v>32</v>
      </c>
      <c r="D120" s="28">
        <v>2882294811.4721422</v>
      </c>
      <c r="E120" s="28">
        <v>82656067</v>
      </c>
      <c r="F120" s="28">
        <v>2621321.3600000003</v>
      </c>
      <c r="G120" s="28">
        <v>161542030</v>
      </c>
      <c r="H120" s="28">
        <v>3792466064.1631999</v>
      </c>
      <c r="I120" s="28">
        <v>105644668</v>
      </c>
      <c r="J120" s="28">
        <v>7027224961.9953423</v>
      </c>
      <c r="M120" s="195">
        <f t="shared" si="43"/>
        <v>0</v>
      </c>
      <c r="N120" s="206" t="str">
        <f t="shared" ref="N120:O145" si="68">C112</f>
        <v>H63-Transport support services</v>
      </c>
      <c r="O120" s="207">
        <f t="shared" si="68"/>
        <v>7739376999.2293863</v>
      </c>
      <c r="P120" s="208">
        <f t="shared" si="47"/>
        <v>0.40831134564643801</v>
      </c>
      <c r="Q120" s="209">
        <f t="shared" si="48"/>
        <v>42331839</v>
      </c>
      <c r="R120" s="208">
        <f t="shared" si="49"/>
        <v>0.59168865435356199</v>
      </c>
      <c r="S120" s="207">
        <f t="shared" si="50"/>
        <v>2577145.0040000002</v>
      </c>
      <c r="T120" s="208">
        <f t="shared" si="51"/>
        <v>5.3906049456661246E-3</v>
      </c>
      <c r="U120" s="209">
        <f t="shared" si="52"/>
        <v>140724233</v>
      </c>
      <c r="V120" s="210">
        <f t="shared" si="53"/>
        <v>0.99460939505433388</v>
      </c>
      <c r="W120" s="207">
        <f t="shared" si="54"/>
        <v>2911821903.7524991</v>
      </c>
      <c r="X120" s="208">
        <f t="shared" si="55"/>
        <v>0.8772455089820359</v>
      </c>
      <c r="Y120" s="209">
        <f t="shared" si="56"/>
        <v>52667736</v>
      </c>
      <c r="Z120" s="210">
        <f t="shared" si="57"/>
        <v>0.12275449101796407</v>
      </c>
      <c r="AA120" s="211">
        <f t="shared" si="58"/>
        <v>10889499855.985886</v>
      </c>
      <c r="AD120" s="8" t="str">
        <f t="shared" si="65"/>
        <v>E-Water and waste</v>
      </c>
      <c r="AE120" s="9">
        <f t="shared" si="66"/>
        <v>2273174664.2913008</v>
      </c>
      <c r="AF120" s="10">
        <f t="shared" si="67"/>
        <v>351780.03229947627</v>
      </c>
      <c r="AG120" s="9">
        <f t="shared" si="45"/>
        <v>1.5475275077867781E-4</v>
      </c>
      <c r="AH120" s="11" t="e">
        <f t="shared" si="46"/>
        <v>#DIV/0!</v>
      </c>
    </row>
    <row r="121" spans="3:34" x14ac:dyDescent="0.3">
      <c r="C121" s="2" t="s">
        <v>42</v>
      </c>
      <c r="D121" s="28">
        <v>1101111838.2692552</v>
      </c>
      <c r="E121" s="28">
        <v>39268590</v>
      </c>
      <c r="F121" s="28">
        <v>13768286.481899997</v>
      </c>
      <c r="G121" s="28">
        <v>20011964</v>
      </c>
      <c r="H121" s="28">
        <v>2306715063.3073006</v>
      </c>
      <c r="I121" s="28">
        <v>75439343</v>
      </c>
      <c r="J121" s="28">
        <v>3556315085.0584555</v>
      </c>
      <c r="M121" s="195">
        <f t="shared" si="43"/>
        <v>0</v>
      </c>
      <c r="N121" s="196" t="str">
        <f t="shared" si="68"/>
        <v>H64-Postal</v>
      </c>
      <c r="O121" s="216">
        <f t="shared" si="68"/>
        <v>1185305180.1935623</v>
      </c>
      <c r="P121" s="217">
        <f t="shared" si="47"/>
        <v>0.35360000000000003</v>
      </c>
      <c r="Q121" s="218">
        <f t="shared" si="48"/>
        <v>8452153</v>
      </c>
      <c r="R121" s="217">
        <f t="shared" si="49"/>
        <v>0.64639999999999997</v>
      </c>
      <c r="S121" s="197">
        <f t="shared" si="50"/>
        <v>503212.93859999999</v>
      </c>
      <c r="T121" s="198">
        <f t="shared" si="51"/>
        <v>6.9414316702819953E-3</v>
      </c>
      <c r="U121" s="199">
        <f t="shared" si="52"/>
        <v>44380063</v>
      </c>
      <c r="V121" s="200">
        <f t="shared" si="53"/>
        <v>0.99305856832971795</v>
      </c>
      <c r="W121" s="197">
        <f t="shared" si="54"/>
        <v>1055919909.3196</v>
      </c>
      <c r="X121" s="198">
        <f t="shared" si="55"/>
        <v>0.85351170568561874</v>
      </c>
      <c r="Y121" s="199">
        <f t="shared" si="56"/>
        <v>11722023</v>
      </c>
      <c r="Z121" s="200">
        <f t="shared" si="57"/>
        <v>0.14648829431438126</v>
      </c>
      <c r="AA121" s="201">
        <f t="shared" si="58"/>
        <v>2306282541.4517622</v>
      </c>
      <c r="AD121" s="12" t="str">
        <f t="shared" si="65"/>
        <v>F4521-Buildings</v>
      </c>
      <c r="AE121" s="13">
        <f t="shared" si="66"/>
        <v>11345892422.621805</v>
      </c>
      <c r="AF121" s="14">
        <f t="shared" si="67"/>
        <v>386729.43085382663</v>
      </c>
      <c r="AG121" s="13">
        <f t="shared" si="45"/>
        <v>3.4085413156461195E-5</v>
      </c>
      <c r="AH121" s="15" t="e">
        <f t="shared" si="46"/>
        <v>#DIV/0!</v>
      </c>
    </row>
    <row r="122" spans="3:34" x14ac:dyDescent="0.3">
      <c r="C122" s="2" t="s">
        <v>38</v>
      </c>
      <c r="D122" s="28">
        <v>3827237592.8664994</v>
      </c>
      <c r="E122" s="28">
        <v>76486235</v>
      </c>
      <c r="F122" s="28">
        <v>227222874.50089994</v>
      </c>
      <c r="G122" s="28">
        <v>187883923</v>
      </c>
      <c r="H122" s="28">
        <v>6555805334.948698</v>
      </c>
      <c r="I122" s="28">
        <v>136916167</v>
      </c>
      <c r="J122" s="28">
        <v>11011552127.316097</v>
      </c>
      <c r="M122" s="195">
        <f t="shared" si="43"/>
        <v>0</v>
      </c>
      <c r="N122" s="206" t="str">
        <f t="shared" si="68"/>
        <v>Hother-Other transport</v>
      </c>
      <c r="O122" s="207">
        <f t="shared" si="68"/>
        <v>33070750920.135372</v>
      </c>
      <c r="P122" s="208">
        <f t="shared" si="47"/>
        <v>0.37369075093200782</v>
      </c>
      <c r="Q122" s="209">
        <f t="shared" si="48"/>
        <v>90265395</v>
      </c>
      <c r="R122" s="208">
        <f t="shared" si="49"/>
        <v>0.62630924906799224</v>
      </c>
      <c r="S122" s="207">
        <f t="shared" si="50"/>
        <v>6559030.9511999991</v>
      </c>
      <c r="T122" s="208">
        <f t="shared" si="51"/>
        <v>3.4082609754118314E-3</v>
      </c>
      <c r="U122" s="209">
        <f t="shared" si="52"/>
        <v>351751045</v>
      </c>
      <c r="V122" s="210">
        <f t="shared" si="53"/>
        <v>0.9965917390245882</v>
      </c>
      <c r="W122" s="207">
        <f t="shared" si="54"/>
        <v>7258178535.6387033</v>
      </c>
      <c r="X122" s="208">
        <f t="shared" si="55"/>
        <v>0.81887497082393212</v>
      </c>
      <c r="Y122" s="209">
        <f t="shared" si="56"/>
        <v>72642225</v>
      </c>
      <c r="Z122" s="210">
        <f t="shared" si="57"/>
        <v>0.18112502917606785</v>
      </c>
      <c r="AA122" s="211">
        <f t="shared" si="58"/>
        <v>40850147151.725273</v>
      </c>
      <c r="AD122" s="3" t="s">
        <v>2</v>
      </c>
      <c r="AE122" s="4"/>
      <c r="AF122" s="4"/>
      <c r="AG122" s="4"/>
      <c r="AH122" s="22"/>
    </row>
    <row r="123" spans="3:34" ht="52.8" x14ac:dyDescent="0.3">
      <c r="C123" s="2" t="s">
        <v>47</v>
      </c>
      <c r="D123" s="28">
        <v>2106714207.5697126</v>
      </c>
      <c r="E123" s="28">
        <v>78339440</v>
      </c>
      <c r="F123" s="28">
        <v>29313427.157600004</v>
      </c>
      <c r="G123" s="28">
        <v>234114344</v>
      </c>
      <c r="H123" s="28">
        <v>3670415696.7882004</v>
      </c>
      <c r="I123" s="28">
        <v>83509079</v>
      </c>
      <c r="J123" s="28">
        <v>6202406194.5155125</v>
      </c>
      <c r="M123" s="195">
        <f t="shared" si="43"/>
        <v>0</v>
      </c>
      <c r="N123" s="196" t="str">
        <f t="shared" si="68"/>
        <v>I551-2-Accommodation</v>
      </c>
      <c r="O123" s="216">
        <f t="shared" si="68"/>
        <v>822541067.30660772</v>
      </c>
      <c r="P123" s="217">
        <f t="shared" si="47"/>
        <v>0.33104125736738704</v>
      </c>
      <c r="Q123" s="218">
        <f t="shared" si="48"/>
        <v>33379084</v>
      </c>
      <c r="R123" s="217">
        <f t="shared" si="49"/>
        <v>0.66895874263261301</v>
      </c>
      <c r="S123" s="197">
        <f t="shared" si="50"/>
        <v>9337558.5175000001</v>
      </c>
      <c r="T123" s="198">
        <f t="shared" si="51"/>
        <v>2.3010489197023577E-3</v>
      </c>
      <c r="U123" s="199">
        <f t="shared" si="52"/>
        <v>310765686</v>
      </c>
      <c r="V123" s="200">
        <f t="shared" si="53"/>
        <v>0.9976989510802976</v>
      </c>
      <c r="W123" s="197">
        <f t="shared" si="54"/>
        <v>1949537944.1486993</v>
      </c>
      <c r="X123" s="198">
        <f t="shared" si="55"/>
        <v>0.8459452994179093</v>
      </c>
      <c r="Y123" s="199">
        <f t="shared" si="56"/>
        <v>32130937</v>
      </c>
      <c r="Z123" s="200">
        <f t="shared" si="57"/>
        <v>0.15405470058209075</v>
      </c>
      <c r="AA123" s="201">
        <f t="shared" si="58"/>
        <v>3157692276.9728069</v>
      </c>
      <c r="AD123" s="5" t="s">
        <v>3</v>
      </c>
      <c r="AE123" s="6" t="s">
        <v>4</v>
      </c>
      <c r="AF123" s="6" t="s">
        <v>5</v>
      </c>
      <c r="AG123" s="7" t="s">
        <v>6</v>
      </c>
      <c r="AH123" s="7" t="s">
        <v>7</v>
      </c>
    </row>
    <row r="124" spans="3:34" x14ac:dyDescent="0.3">
      <c r="C124" s="2" t="s">
        <v>22</v>
      </c>
      <c r="D124" s="28">
        <v>1287682108.3159072</v>
      </c>
      <c r="E124" s="28">
        <v>15416745</v>
      </c>
      <c r="F124" s="28">
        <v>364205.77669999999</v>
      </c>
      <c r="G124" s="28">
        <v>40672179</v>
      </c>
      <c r="H124" s="28">
        <v>1447051432.6966007</v>
      </c>
      <c r="I124" s="28">
        <v>24005405</v>
      </c>
      <c r="J124" s="28">
        <v>2815192075.7892079</v>
      </c>
      <c r="M124" s="195">
        <f t="shared" si="43"/>
        <v>0</v>
      </c>
      <c r="N124" s="206" t="str">
        <f t="shared" si="68"/>
        <v>I553-5-Food services</v>
      </c>
      <c r="O124" s="207">
        <f t="shared" si="68"/>
        <v>3554555168.0350876</v>
      </c>
      <c r="P124" s="208">
        <f t="shared" si="47"/>
        <v>0.23259894716318971</v>
      </c>
      <c r="Q124" s="209">
        <f t="shared" si="48"/>
        <v>98313121</v>
      </c>
      <c r="R124" s="208">
        <f t="shared" si="49"/>
        <v>0.76740105283681026</v>
      </c>
      <c r="S124" s="207">
        <f t="shared" si="50"/>
        <v>18163594.341800001</v>
      </c>
      <c r="T124" s="208">
        <f t="shared" si="51"/>
        <v>4.2070757424695609E-3</v>
      </c>
      <c r="U124" s="209">
        <f t="shared" si="52"/>
        <v>896738940</v>
      </c>
      <c r="V124" s="210">
        <f t="shared" si="53"/>
        <v>0.99579292425753041</v>
      </c>
      <c r="W124" s="207">
        <f t="shared" si="54"/>
        <v>4283662534.8167019</v>
      </c>
      <c r="X124" s="208">
        <f t="shared" si="55"/>
        <v>0.90744493104124457</v>
      </c>
      <c r="Y124" s="209">
        <f t="shared" si="56"/>
        <v>45813104</v>
      </c>
      <c r="Z124" s="210">
        <f t="shared" si="57"/>
        <v>9.2555068958755468E-2</v>
      </c>
      <c r="AA124" s="211">
        <f t="shared" si="58"/>
        <v>8897246462.1935902</v>
      </c>
      <c r="AD124" s="8" t="str">
        <f t="shared" ref="AD124:AD160" si="69">N108</f>
        <v>F45other-Other construction</v>
      </c>
      <c r="AE124" s="9">
        <f t="shared" ref="AE124:AE160" si="70">S108+U108+W108+Y108</f>
        <v>8657015773.6574993</v>
      </c>
      <c r="AF124" s="10">
        <f t="shared" ref="AF124:AF160" si="71">S187+U187+W187+Y187</f>
        <v>326277.53575952764</v>
      </c>
      <c r="AG124" s="9">
        <f t="shared" ref="AG124:AG161" si="72">AF124/AE124</f>
        <v>3.7689377528034555E-5</v>
      </c>
      <c r="AH124" s="11" t="e">
        <f>AG124/AG439</f>
        <v>#DIV/0!</v>
      </c>
    </row>
    <row r="125" spans="3:34" x14ac:dyDescent="0.3">
      <c r="C125" s="2" t="s">
        <v>62</v>
      </c>
      <c r="D125" s="28">
        <v>2561922497.2871423</v>
      </c>
      <c r="E125" s="28">
        <v>149799498</v>
      </c>
      <c r="F125" s="28">
        <v>11981249.499600001</v>
      </c>
      <c r="G125" s="28">
        <v>690694169</v>
      </c>
      <c r="H125" s="28">
        <v>2122734484.6487</v>
      </c>
      <c r="I125" s="28">
        <v>82656300</v>
      </c>
      <c r="J125" s="28">
        <v>5619788198.435442</v>
      </c>
      <c r="M125" s="195">
        <f t="shared" si="43"/>
        <v>0</v>
      </c>
      <c r="N125" s="196" t="str">
        <f t="shared" si="68"/>
        <v>J22-Publishing</v>
      </c>
      <c r="O125" s="216">
        <f t="shared" si="68"/>
        <v>3598318057.9188514</v>
      </c>
      <c r="P125" s="217">
        <f t="shared" si="47"/>
        <v>0.39806201550387599</v>
      </c>
      <c r="Q125" s="218">
        <f t="shared" si="48"/>
        <v>173392714</v>
      </c>
      <c r="R125" s="217">
        <f t="shared" si="49"/>
        <v>0.60193798449612401</v>
      </c>
      <c r="S125" s="197">
        <f t="shared" si="50"/>
        <v>3024134.5050000004</v>
      </c>
      <c r="T125" s="198">
        <f t="shared" si="51"/>
        <v>6.001154068090017E-3</v>
      </c>
      <c r="U125" s="199">
        <f t="shared" si="52"/>
        <v>197661416</v>
      </c>
      <c r="V125" s="200">
        <f t="shared" si="53"/>
        <v>0.99399884593191001</v>
      </c>
      <c r="W125" s="197">
        <f t="shared" si="54"/>
        <v>3646346843.4339991</v>
      </c>
      <c r="X125" s="198">
        <f t="shared" si="55"/>
        <v>0.84541597491237774</v>
      </c>
      <c r="Y125" s="199">
        <f t="shared" si="56"/>
        <v>177964339</v>
      </c>
      <c r="Z125" s="200">
        <f t="shared" si="57"/>
        <v>0.1545840250876222</v>
      </c>
      <c r="AA125" s="201">
        <f t="shared" si="58"/>
        <v>7796707504.857851</v>
      </c>
      <c r="AD125" s="12" t="str">
        <f t="shared" si="69"/>
        <v>F7011-Real estate development</v>
      </c>
      <c r="AE125" s="13">
        <f t="shared" si="70"/>
        <v>3643557365.684998</v>
      </c>
      <c r="AF125" s="14">
        <f t="shared" si="71"/>
        <v>1824625.7094990185</v>
      </c>
      <c r="AG125" s="13">
        <f t="shared" si="72"/>
        <v>5.0078138653265978E-4</v>
      </c>
      <c r="AH125" s="15" t="e">
        <f t="shared" ref="AH125:AH161" si="73">AG125/AG440</f>
        <v>#DIV/0!</v>
      </c>
    </row>
    <row r="126" spans="3:34" x14ac:dyDescent="0.3">
      <c r="C126" s="2" t="s">
        <v>39</v>
      </c>
      <c r="D126" s="28">
        <v>71054038231.888046</v>
      </c>
      <c r="E126" s="28">
        <v>194488994</v>
      </c>
      <c r="F126" s="28">
        <v>51604431.747400001</v>
      </c>
      <c r="G126" s="28">
        <v>452697563</v>
      </c>
      <c r="H126" s="28">
        <v>13641844669.289606</v>
      </c>
      <c r="I126" s="28">
        <v>306444457</v>
      </c>
      <c r="J126" s="28">
        <v>85701118346.925064</v>
      </c>
      <c r="M126" s="195">
        <f t="shared" si="43"/>
        <v>0</v>
      </c>
      <c r="N126" s="206" t="str">
        <f t="shared" si="68"/>
        <v>J642-Telecoms</v>
      </c>
      <c r="O126" s="207">
        <f t="shared" si="68"/>
        <v>3488910084.5591803</v>
      </c>
      <c r="P126" s="208">
        <f t="shared" si="47"/>
        <v>0.43681227075691897</v>
      </c>
      <c r="Q126" s="209">
        <f t="shared" si="48"/>
        <v>52230839</v>
      </c>
      <c r="R126" s="208">
        <f t="shared" si="49"/>
        <v>0.56318772924308103</v>
      </c>
      <c r="S126" s="207">
        <f t="shared" si="50"/>
        <v>2804009.7982000001</v>
      </c>
      <c r="T126" s="208">
        <f t="shared" si="51"/>
        <v>1.6561130053580127E-2</v>
      </c>
      <c r="U126" s="209">
        <f t="shared" si="52"/>
        <v>104403064</v>
      </c>
      <c r="V126" s="210">
        <f t="shared" si="53"/>
        <v>0.98343886994641982</v>
      </c>
      <c r="W126" s="207">
        <f t="shared" si="54"/>
        <v>7365141873.5822001</v>
      </c>
      <c r="X126" s="208">
        <f t="shared" si="55"/>
        <v>0.8733624454148472</v>
      </c>
      <c r="Y126" s="209">
        <f t="shared" si="56"/>
        <v>74024788</v>
      </c>
      <c r="Z126" s="210">
        <f t="shared" si="57"/>
        <v>0.12663755458515283</v>
      </c>
      <c r="AA126" s="211">
        <f t="shared" si="58"/>
        <v>11087514658.939581</v>
      </c>
      <c r="AD126" s="8" t="str">
        <f t="shared" si="69"/>
        <v>G45other-Other motor trades</v>
      </c>
      <c r="AE126" s="9">
        <f t="shared" si="70"/>
        <v>2198608989.9445996</v>
      </c>
      <c r="AF126" s="10">
        <f t="shared" si="71"/>
        <v>529831.7230712953</v>
      </c>
      <c r="AG126" s="9">
        <f t="shared" si="72"/>
        <v>2.4098497072216828E-4</v>
      </c>
      <c r="AH126" s="11" t="e">
        <f t="shared" si="73"/>
        <v>#DIV/0!</v>
      </c>
    </row>
    <row r="127" spans="3:34" x14ac:dyDescent="0.3">
      <c r="C127" s="2" t="s">
        <v>55</v>
      </c>
      <c r="D127" s="28">
        <v>10824803506.921265</v>
      </c>
      <c r="E127" s="28">
        <v>101192632</v>
      </c>
      <c r="F127" s="28">
        <v>20204997.608100001</v>
      </c>
      <c r="G127" s="28">
        <v>573237339</v>
      </c>
      <c r="H127" s="28">
        <v>5026236094.656601</v>
      </c>
      <c r="I127" s="28">
        <v>111912714</v>
      </c>
      <c r="J127" s="28">
        <v>16657587284.185966</v>
      </c>
      <c r="M127" s="195">
        <f t="shared" si="43"/>
        <v>0</v>
      </c>
      <c r="N127" s="196" t="str">
        <f t="shared" si="68"/>
        <v>J72-Computer and information services</v>
      </c>
      <c r="O127" s="216">
        <f t="shared" si="68"/>
        <v>14452021977.42491</v>
      </c>
      <c r="P127" s="217">
        <f t="shared" si="47"/>
        <v>0.4694002447980416</v>
      </c>
      <c r="Q127" s="218">
        <f t="shared" si="48"/>
        <v>237927511</v>
      </c>
      <c r="R127" s="217">
        <f t="shared" si="49"/>
        <v>0.53059975520195835</v>
      </c>
      <c r="S127" s="197">
        <f t="shared" si="50"/>
        <v>32827940.118599992</v>
      </c>
      <c r="T127" s="198">
        <f t="shared" si="51"/>
        <v>1.3593209196202409E-2</v>
      </c>
      <c r="U127" s="199">
        <f t="shared" si="52"/>
        <v>633854675</v>
      </c>
      <c r="V127" s="200">
        <f t="shared" si="53"/>
        <v>0.98640679080379756</v>
      </c>
      <c r="W127" s="197">
        <f t="shared" si="54"/>
        <v>10073496461.158298</v>
      </c>
      <c r="X127" s="198">
        <f t="shared" si="55"/>
        <v>0.92020214370134901</v>
      </c>
      <c r="Y127" s="199">
        <f t="shared" si="56"/>
        <v>285864320</v>
      </c>
      <c r="Z127" s="200">
        <f t="shared" si="57"/>
        <v>7.9797856298651021E-2</v>
      </c>
      <c r="AA127" s="201">
        <f t="shared" si="58"/>
        <v>25715992884.701809</v>
      </c>
      <c r="AD127" s="12" t="str">
        <f t="shared" si="69"/>
        <v>G45s501-Sale of motor vehilces</v>
      </c>
      <c r="AE127" s="13">
        <f t="shared" si="70"/>
        <v>3012129051.9159999</v>
      </c>
      <c r="AF127" s="14">
        <f t="shared" si="71"/>
        <v>279259.65468659368</v>
      </c>
      <c r="AG127" s="13">
        <f t="shared" si="72"/>
        <v>9.2711716488029633E-5</v>
      </c>
      <c r="AH127" s="15" t="e">
        <f t="shared" si="73"/>
        <v>#DIV/0!</v>
      </c>
    </row>
    <row r="128" spans="3:34" x14ac:dyDescent="0.3">
      <c r="C128" s="2" t="s">
        <v>45</v>
      </c>
      <c r="D128" s="28">
        <v>13898894312.604797</v>
      </c>
      <c r="E128" s="28">
        <v>82763326</v>
      </c>
      <c r="F128" s="28">
        <v>4542494.256000001</v>
      </c>
      <c r="G128" s="28">
        <v>476842637</v>
      </c>
      <c r="H128" s="28">
        <v>4242458412.184402</v>
      </c>
      <c r="I128" s="28">
        <v>92819809</v>
      </c>
      <c r="J128" s="28">
        <v>18798320991.0452</v>
      </c>
      <c r="M128" s="195">
        <f t="shared" si="43"/>
        <v>0</v>
      </c>
      <c r="N128" s="206" t="str">
        <f t="shared" si="68"/>
        <v>J92-Broadcasting</v>
      </c>
      <c r="O128" s="207">
        <f t="shared" si="68"/>
        <v>2882294811.4721422</v>
      </c>
      <c r="P128" s="208">
        <f t="shared" si="47"/>
        <v>0.42823529411764705</v>
      </c>
      <c r="Q128" s="209">
        <f t="shared" si="48"/>
        <v>82656067</v>
      </c>
      <c r="R128" s="208">
        <f t="shared" si="49"/>
        <v>0.57176470588235295</v>
      </c>
      <c r="S128" s="207">
        <f t="shared" si="50"/>
        <v>2621321.3600000003</v>
      </c>
      <c r="T128" s="208">
        <f t="shared" si="51"/>
        <v>5.3262316910785623E-3</v>
      </c>
      <c r="U128" s="209">
        <f t="shared" si="52"/>
        <v>161542030</v>
      </c>
      <c r="V128" s="210">
        <f t="shared" si="53"/>
        <v>0.9946737683089214</v>
      </c>
      <c r="W128" s="207">
        <f t="shared" si="54"/>
        <v>3792466064.1631999</v>
      </c>
      <c r="X128" s="208">
        <f t="shared" si="55"/>
        <v>0.85547614042463738</v>
      </c>
      <c r="Y128" s="209">
        <f t="shared" si="56"/>
        <v>105644668</v>
      </c>
      <c r="Z128" s="210">
        <f t="shared" si="57"/>
        <v>0.14452385957536262</v>
      </c>
      <c r="AA128" s="211">
        <f t="shared" si="58"/>
        <v>7027224961.9953423</v>
      </c>
      <c r="AD128" s="8" t="str">
        <f t="shared" si="69"/>
        <v>G46s511-Wholesale agents</v>
      </c>
      <c r="AE128" s="9">
        <f t="shared" si="70"/>
        <v>1337478261.2535999</v>
      </c>
      <c r="AF128" s="10">
        <f t="shared" si="71"/>
        <v>115906.28219927239</v>
      </c>
      <c r="AG128" s="9">
        <f t="shared" si="72"/>
        <v>8.6660311092185555E-5</v>
      </c>
      <c r="AH128" s="11" t="e">
        <f t="shared" si="73"/>
        <v>#DIV/0!</v>
      </c>
    </row>
    <row r="129" spans="2:34" x14ac:dyDescent="0.3">
      <c r="C129" s="2" t="s">
        <v>40</v>
      </c>
      <c r="D129" s="28">
        <v>1125891498.5738151</v>
      </c>
      <c r="E129" s="28">
        <v>27183337</v>
      </c>
      <c r="F129" s="28">
        <v>1608896.4316999998</v>
      </c>
      <c r="G129" s="28">
        <v>137539130</v>
      </c>
      <c r="H129" s="28">
        <v>2277383628.6508007</v>
      </c>
      <c r="I129" s="28">
        <v>40376487</v>
      </c>
      <c r="J129" s="28">
        <v>3609982977.6563158</v>
      </c>
      <c r="M129" s="195">
        <f t="shared" si="43"/>
        <v>0</v>
      </c>
      <c r="N129" s="196" t="str">
        <f t="shared" si="68"/>
        <v>L7012-Buying and selling of own real estate</v>
      </c>
      <c r="O129" s="216">
        <f t="shared" si="68"/>
        <v>1101111838.2692552</v>
      </c>
      <c r="P129" s="217">
        <f t="shared" si="47"/>
        <v>0.4404708012675419</v>
      </c>
      <c r="Q129" s="218">
        <f t="shared" si="48"/>
        <v>39268590</v>
      </c>
      <c r="R129" s="217">
        <f t="shared" si="49"/>
        <v>0.5595291987324581</v>
      </c>
      <c r="S129" s="197">
        <f t="shared" si="50"/>
        <v>13768286.481899997</v>
      </c>
      <c r="T129" s="198">
        <f t="shared" si="51"/>
        <v>2.7871054398925454E-2</v>
      </c>
      <c r="U129" s="199">
        <f t="shared" si="52"/>
        <v>20011964</v>
      </c>
      <c r="V129" s="200">
        <f t="shared" si="53"/>
        <v>0.97212894560107455</v>
      </c>
      <c r="W129" s="197">
        <f t="shared" si="54"/>
        <v>2306715063.3073006</v>
      </c>
      <c r="X129" s="198">
        <f t="shared" si="55"/>
        <v>0.7523008042450875</v>
      </c>
      <c r="Y129" s="199">
        <f t="shared" si="56"/>
        <v>75439343</v>
      </c>
      <c r="Z129" s="200">
        <f t="shared" si="57"/>
        <v>0.24769919575491253</v>
      </c>
      <c r="AA129" s="201">
        <f t="shared" si="58"/>
        <v>3556315085.0584555</v>
      </c>
      <c r="AD129" s="12" t="str">
        <f t="shared" si="69"/>
        <v>G46s512-3-Wholesale of food products</v>
      </c>
      <c r="AE129" s="13">
        <f t="shared" si="70"/>
        <v>2485699685.6658006</v>
      </c>
      <c r="AF129" s="14">
        <f t="shared" si="71"/>
        <v>800935.18365678925</v>
      </c>
      <c r="AG129" s="13">
        <f t="shared" si="72"/>
        <v>3.2221719633933045E-4</v>
      </c>
      <c r="AH129" s="15" t="e">
        <f t="shared" si="73"/>
        <v>#DIV/0!</v>
      </c>
    </row>
    <row r="130" spans="2:34" x14ac:dyDescent="0.3">
      <c r="C130" s="2" t="s">
        <v>50</v>
      </c>
      <c r="D130" s="28">
        <v>695797774.62351322</v>
      </c>
      <c r="E130" s="28">
        <v>40390720</v>
      </c>
      <c r="F130" s="28">
        <v>4025493.0632999996</v>
      </c>
      <c r="G130" s="28">
        <v>102450345</v>
      </c>
      <c r="H130" s="28">
        <v>1567870677.8045003</v>
      </c>
      <c r="I130" s="28">
        <v>52634167</v>
      </c>
      <c r="J130" s="28">
        <v>2463169177.4913135</v>
      </c>
      <c r="M130" s="195">
        <f t="shared" si="43"/>
        <v>0</v>
      </c>
      <c r="N130" s="206" t="str">
        <f t="shared" si="68"/>
        <v>L7020-Letting of own property</v>
      </c>
      <c r="O130" s="207">
        <f t="shared" si="68"/>
        <v>3827237592.8664994</v>
      </c>
      <c r="P130" s="208">
        <f t="shared" si="47"/>
        <v>0.42710577613624706</v>
      </c>
      <c r="Q130" s="209">
        <f t="shared" si="48"/>
        <v>76486235</v>
      </c>
      <c r="R130" s="208">
        <f t="shared" si="49"/>
        <v>0.57289422386375299</v>
      </c>
      <c r="S130" s="207">
        <f t="shared" si="50"/>
        <v>227222874.50089994</v>
      </c>
      <c r="T130" s="208">
        <f t="shared" si="51"/>
        <v>2.9252344489374516E-2</v>
      </c>
      <c r="U130" s="209">
        <f t="shared" si="52"/>
        <v>187883923</v>
      </c>
      <c r="V130" s="210">
        <f t="shared" si="53"/>
        <v>0.97074765551062547</v>
      </c>
      <c r="W130" s="207">
        <f t="shared" si="54"/>
        <v>6555805334.948698</v>
      </c>
      <c r="X130" s="208">
        <f t="shared" si="55"/>
        <v>0.83039449836543189</v>
      </c>
      <c r="Y130" s="209">
        <f t="shared" si="56"/>
        <v>136916167</v>
      </c>
      <c r="Z130" s="210">
        <f t="shared" si="57"/>
        <v>0.16960550163456814</v>
      </c>
      <c r="AA130" s="211">
        <f t="shared" si="58"/>
        <v>11011552127.316097</v>
      </c>
      <c r="AD130" s="8" t="str">
        <f t="shared" si="69"/>
        <v>G46s514-Wholsesale household goods</v>
      </c>
      <c r="AE130" s="9">
        <f t="shared" si="70"/>
        <v>4659157842.2621975</v>
      </c>
      <c r="AF130" s="10">
        <f t="shared" si="71"/>
        <v>126492.49339770136</v>
      </c>
      <c r="AG130" s="9">
        <f t="shared" si="72"/>
        <v>2.7149218309436897E-5</v>
      </c>
      <c r="AH130" s="11" t="e">
        <f t="shared" si="73"/>
        <v>#DIV/0!</v>
      </c>
    </row>
    <row r="131" spans="2:34" x14ac:dyDescent="0.3">
      <c r="C131" s="2" t="s">
        <v>44</v>
      </c>
      <c r="D131" s="28">
        <v>12702424667.06875</v>
      </c>
      <c r="E131" s="28">
        <v>66565056</v>
      </c>
      <c r="F131" s="28">
        <v>11807630.996399999</v>
      </c>
      <c r="G131" s="28">
        <v>360080880</v>
      </c>
      <c r="H131" s="28">
        <v>4374367152.7005997</v>
      </c>
      <c r="I131" s="28">
        <v>74262129</v>
      </c>
      <c r="J131" s="28">
        <v>17589507515.765751</v>
      </c>
      <c r="M131" s="195">
        <f t="shared" si="43"/>
        <v>0</v>
      </c>
      <c r="N131" s="196" t="str">
        <f t="shared" si="68"/>
        <v>L7030-Real estate on fee or contract basis</v>
      </c>
      <c r="O131" s="216">
        <f t="shared" si="68"/>
        <v>2106714207.5697126</v>
      </c>
      <c r="P131" s="217">
        <f t="shared" si="47"/>
        <v>0.39903126376045794</v>
      </c>
      <c r="Q131" s="218">
        <f t="shared" si="48"/>
        <v>78339440</v>
      </c>
      <c r="R131" s="217">
        <f t="shared" si="49"/>
        <v>0.60096873623954206</v>
      </c>
      <c r="S131" s="197">
        <f t="shared" si="50"/>
        <v>29313427.157600004</v>
      </c>
      <c r="T131" s="198">
        <f t="shared" si="51"/>
        <v>1.2471058724479057E-2</v>
      </c>
      <c r="U131" s="199">
        <f t="shared" si="52"/>
        <v>234114344</v>
      </c>
      <c r="V131" s="200">
        <f t="shared" si="53"/>
        <v>0.98752894127552093</v>
      </c>
      <c r="W131" s="197">
        <f t="shared" si="54"/>
        <v>3670415696.7882004</v>
      </c>
      <c r="X131" s="198">
        <f t="shared" si="55"/>
        <v>0.84243967828418231</v>
      </c>
      <c r="Y131" s="199">
        <f t="shared" si="56"/>
        <v>83509079</v>
      </c>
      <c r="Z131" s="200">
        <f t="shared" si="57"/>
        <v>0.15756032171581769</v>
      </c>
      <c r="AA131" s="201">
        <f t="shared" si="58"/>
        <v>6202406194.5155125</v>
      </c>
      <c r="AD131" s="12" t="str">
        <f t="shared" si="69"/>
        <v>G46s515-9-Wholesale machinery etc</v>
      </c>
      <c r="AE131" s="13">
        <f t="shared" si="70"/>
        <v>7587155118.6261978</v>
      </c>
      <c r="AF131" s="14">
        <f t="shared" si="71"/>
        <v>516653.61814032577</v>
      </c>
      <c r="AG131" s="13">
        <f t="shared" si="72"/>
        <v>6.8095829077220184E-5</v>
      </c>
      <c r="AH131" s="15" t="e">
        <f t="shared" si="73"/>
        <v>#DIV/0!</v>
      </c>
    </row>
    <row r="132" spans="2:34" x14ac:dyDescent="0.3">
      <c r="C132" s="2" t="s">
        <v>43</v>
      </c>
      <c r="D132" s="28">
        <v>62363017346.099342</v>
      </c>
      <c r="E132" s="28">
        <v>462383886</v>
      </c>
      <c r="F132" s="28">
        <v>210077972.83059999</v>
      </c>
      <c r="G132" s="28">
        <v>557011503</v>
      </c>
      <c r="H132" s="28">
        <v>18428341691.81831</v>
      </c>
      <c r="I132" s="28">
        <v>287484148</v>
      </c>
      <c r="J132" s="28">
        <v>82308316547.748245</v>
      </c>
      <c r="M132" s="195">
        <f t="shared" si="43"/>
        <v>0</v>
      </c>
      <c r="N132" s="206" t="str">
        <f t="shared" si="68"/>
        <v>M73-Research and development</v>
      </c>
      <c r="O132" s="207">
        <f t="shared" si="68"/>
        <v>1287682108.3159072</v>
      </c>
      <c r="P132" s="208">
        <f t="shared" si="47"/>
        <v>0.51322482197355035</v>
      </c>
      <c r="Q132" s="209">
        <f t="shared" si="48"/>
        <v>15416745</v>
      </c>
      <c r="R132" s="208">
        <f t="shared" si="49"/>
        <v>0.48677517802644965</v>
      </c>
      <c r="S132" s="207">
        <f t="shared" si="50"/>
        <v>364205.77669999999</v>
      </c>
      <c r="T132" s="208">
        <f t="shared" si="51"/>
        <v>1.1815252416756176E-2</v>
      </c>
      <c r="U132" s="209">
        <f t="shared" si="52"/>
        <v>40672179</v>
      </c>
      <c r="V132" s="210">
        <f t="shared" si="53"/>
        <v>0.98818474758324382</v>
      </c>
      <c r="W132" s="207">
        <f t="shared" si="54"/>
        <v>1447051432.6966007</v>
      </c>
      <c r="X132" s="208">
        <f t="shared" si="55"/>
        <v>0.87599446558284333</v>
      </c>
      <c r="Y132" s="209">
        <f t="shared" si="56"/>
        <v>24005405</v>
      </c>
      <c r="Z132" s="210">
        <f t="shared" si="57"/>
        <v>0.1240055344171567</v>
      </c>
      <c r="AA132" s="211">
        <f t="shared" si="58"/>
        <v>2815192075.7892079</v>
      </c>
      <c r="AD132" s="8" t="str">
        <f t="shared" si="69"/>
        <v>G47other-Other retail</v>
      </c>
      <c r="AE132" s="9">
        <f t="shared" si="70"/>
        <v>3570066939.1661992</v>
      </c>
      <c r="AF132" s="10">
        <f t="shared" si="71"/>
        <v>184518.65686168493</v>
      </c>
      <c r="AG132" s="9">
        <f t="shared" si="72"/>
        <v>5.168492916403967E-5</v>
      </c>
      <c r="AH132" s="11" t="e">
        <f t="shared" si="73"/>
        <v>#DIV/0!</v>
      </c>
    </row>
    <row r="133" spans="2:34" x14ac:dyDescent="0.3">
      <c r="C133" s="2" t="s">
        <v>67</v>
      </c>
      <c r="D133" s="28">
        <v>166476805.11237851</v>
      </c>
      <c r="E133" s="28">
        <v>15924566</v>
      </c>
      <c r="F133" s="28">
        <v>874223.24489999993</v>
      </c>
      <c r="G133" s="28">
        <v>132580127</v>
      </c>
      <c r="H133" s="28">
        <v>653985107.54939997</v>
      </c>
      <c r="I133" s="28">
        <v>18237926</v>
      </c>
      <c r="J133" s="28">
        <v>988078754.90667844</v>
      </c>
      <c r="M133" s="195">
        <f t="shared" si="43"/>
        <v>0</v>
      </c>
      <c r="N133" s="196" t="str">
        <f t="shared" si="68"/>
        <v>M7411-12-Legal and accounting</v>
      </c>
      <c r="O133" s="216">
        <f t="shared" si="68"/>
        <v>2561922497.2871423</v>
      </c>
      <c r="P133" s="217">
        <f t="shared" si="47"/>
        <v>0.43752507019655035</v>
      </c>
      <c r="Q133" s="218">
        <f t="shared" si="48"/>
        <v>149799498</v>
      </c>
      <c r="R133" s="217">
        <f t="shared" si="49"/>
        <v>0.56247492980344971</v>
      </c>
      <c r="S133" s="197">
        <f t="shared" si="50"/>
        <v>11981249.499600001</v>
      </c>
      <c r="T133" s="198">
        <f t="shared" si="51"/>
        <v>4.052938380325736E-3</v>
      </c>
      <c r="U133" s="199">
        <f t="shared" si="52"/>
        <v>690694169</v>
      </c>
      <c r="V133" s="200">
        <f t="shared" si="53"/>
        <v>0.99594706161967428</v>
      </c>
      <c r="W133" s="197">
        <f t="shared" si="54"/>
        <v>2122734484.6487</v>
      </c>
      <c r="X133" s="198">
        <f t="shared" si="55"/>
        <v>0.89660506390946837</v>
      </c>
      <c r="Y133" s="199">
        <f t="shared" si="56"/>
        <v>82656300</v>
      </c>
      <c r="Z133" s="200">
        <f t="shared" si="57"/>
        <v>0.10339493609053163</v>
      </c>
      <c r="AA133" s="201">
        <f t="shared" si="58"/>
        <v>5619788198.435442</v>
      </c>
      <c r="AD133" s="12" t="str">
        <f t="shared" si="69"/>
        <v>G47s5211-Retail supermarkets etc</v>
      </c>
      <c r="AE133" s="13">
        <f t="shared" si="70"/>
        <v>1716209447.7793999</v>
      </c>
      <c r="AF133" s="14">
        <f t="shared" si="71"/>
        <v>386142.07794032659</v>
      </c>
      <c r="AG133" s="13">
        <f t="shared" si="72"/>
        <v>2.2499705874475583E-4</v>
      </c>
      <c r="AH133" s="15" t="e">
        <f t="shared" si="73"/>
        <v>#DIV/0!</v>
      </c>
    </row>
    <row r="134" spans="2:34" x14ac:dyDescent="0.3">
      <c r="C134" s="2" t="s">
        <v>61</v>
      </c>
      <c r="D134" s="28">
        <v>2050969511.8242042</v>
      </c>
      <c r="E134" s="28">
        <v>52993823</v>
      </c>
      <c r="F134" s="28">
        <v>12024341.82</v>
      </c>
      <c r="G134" s="28">
        <v>442249501</v>
      </c>
      <c r="H134" s="28">
        <v>2263032319.1239996</v>
      </c>
      <c r="I134" s="28">
        <v>47434065</v>
      </c>
      <c r="J134" s="28">
        <v>4868703561.7682037</v>
      </c>
      <c r="M134" s="195">
        <f t="shared" si="43"/>
        <v>0</v>
      </c>
      <c r="N134" s="206" t="str">
        <f t="shared" si="68"/>
        <v>M7414-15-Management consultancy services</v>
      </c>
      <c r="O134" s="207">
        <f t="shared" si="68"/>
        <v>71054038231.888046</v>
      </c>
      <c r="P134" s="208">
        <f t="shared" si="47"/>
        <v>0.5222186572551536</v>
      </c>
      <c r="Q134" s="209">
        <f t="shared" si="48"/>
        <v>194488994</v>
      </c>
      <c r="R134" s="208">
        <f t="shared" si="49"/>
        <v>0.4777813427448464</v>
      </c>
      <c r="S134" s="207">
        <f t="shared" si="50"/>
        <v>51604431.747400001</v>
      </c>
      <c r="T134" s="208">
        <f t="shared" si="51"/>
        <v>1.5860634425377017E-2</v>
      </c>
      <c r="U134" s="209">
        <f t="shared" si="52"/>
        <v>452697563</v>
      </c>
      <c r="V134" s="210">
        <f t="shared" si="53"/>
        <v>0.984139365574623</v>
      </c>
      <c r="W134" s="207">
        <f t="shared" si="54"/>
        <v>13641844669.289606</v>
      </c>
      <c r="X134" s="208">
        <f t="shared" si="55"/>
        <v>0.85410788229689616</v>
      </c>
      <c r="Y134" s="209">
        <f t="shared" si="56"/>
        <v>306444457</v>
      </c>
      <c r="Z134" s="210">
        <f t="shared" si="57"/>
        <v>0.14589211770310381</v>
      </c>
      <c r="AA134" s="211">
        <f t="shared" si="58"/>
        <v>85701118346.925064</v>
      </c>
      <c r="AD134" s="8" t="str">
        <f t="shared" si="69"/>
        <v>G47s524-Retail specialised stores</v>
      </c>
      <c r="AE134" s="9">
        <f t="shared" si="70"/>
        <v>7955804262.6935053</v>
      </c>
      <c r="AF134" s="10">
        <f t="shared" si="71"/>
        <v>422479.10716740531</v>
      </c>
      <c r="AG134" s="9">
        <f t="shared" si="72"/>
        <v>5.3103255587684781E-5</v>
      </c>
      <c r="AH134" s="11" t="e">
        <f t="shared" si="73"/>
        <v>#DIV/0!</v>
      </c>
    </row>
    <row r="135" spans="2:34" x14ac:dyDescent="0.3">
      <c r="C135" s="2" t="s">
        <v>19</v>
      </c>
      <c r="D135" s="28">
        <v>1074990384.4584377</v>
      </c>
      <c r="E135" s="28">
        <v>10178214</v>
      </c>
      <c r="F135" s="28">
        <v>1744529.4398000001</v>
      </c>
      <c r="G135" s="28">
        <v>18407406</v>
      </c>
      <c r="H135" s="28">
        <v>607564222.85250008</v>
      </c>
      <c r="I135" s="28">
        <v>3673872</v>
      </c>
      <c r="J135" s="28">
        <v>1716558628.7507377</v>
      </c>
      <c r="M135" s="195">
        <f t="shared" si="43"/>
        <v>0</v>
      </c>
      <c r="N135" s="196" t="str">
        <f t="shared" si="68"/>
        <v>M742-3-Architecture and technical services</v>
      </c>
      <c r="O135" s="216">
        <f t="shared" si="68"/>
        <v>10824803506.921265</v>
      </c>
      <c r="P135" s="217">
        <f t="shared" si="47"/>
        <v>0.39177817630017936</v>
      </c>
      <c r="Q135" s="218">
        <f t="shared" si="48"/>
        <v>101192632</v>
      </c>
      <c r="R135" s="217">
        <f t="shared" si="49"/>
        <v>0.6082218236998207</v>
      </c>
      <c r="S135" s="197">
        <f t="shared" si="50"/>
        <v>20204997.608100001</v>
      </c>
      <c r="T135" s="198">
        <f t="shared" si="51"/>
        <v>3.6015191862749378E-3</v>
      </c>
      <c r="U135" s="199">
        <f t="shared" si="52"/>
        <v>573237339</v>
      </c>
      <c r="V135" s="200">
        <f t="shared" si="53"/>
        <v>0.99639848081372506</v>
      </c>
      <c r="W135" s="197">
        <f t="shared" si="54"/>
        <v>5026236094.656601</v>
      </c>
      <c r="X135" s="198">
        <f t="shared" si="55"/>
        <v>0.91307614735135345</v>
      </c>
      <c r="Y135" s="199">
        <f t="shared" si="56"/>
        <v>111912714</v>
      </c>
      <c r="Z135" s="200">
        <f t="shared" si="57"/>
        <v>8.6923852648646507E-2</v>
      </c>
      <c r="AA135" s="201">
        <f t="shared" si="58"/>
        <v>16657587284.185966</v>
      </c>
      <c r="AD135" s="12" t="str">
        <f t="shared" si="69"/>
        <v>H6024-Road Freight transport</v>
      </c>
      <c r="AE135" s="13">
        <f t="shared" si="70"/>
        <v>2008525993.3421009</v>
      </c>
      <c r="AF135" s="14">
        <f t="shared" si="71"/>
        <v>1072400.4130964498</v>
      </c>
      <c r="AG135" s="13">
        <f t="shared" si="72"/>
        <v>5.3392408993025863E-4</v>
      </c>
      <c r="AH135" s="15" t="e">
        <f t="shared" si="73"/>
        <v>#DIV/0!</v>
      </c>
    </row>
    <row r="136" spans="2:34" x14ac:dyDescent="0.3">
      <c r="C136" s="2" t="s">
        <v>68</v>
      </c>
      <c r="D136" s="28">
        <v>296948425.91128069</v>
      </c>
      <c r="E136" s="28">
        <v>55298039</v>
      </c>
      <c r="F136" s="28">
        <v>1174929.3672999998</v>
      </c>
      <c r="G136" s="28">
        <v>680111458</v>
      </c>
      <c r="H136" s="28">
        <v>1155866512.3655002</v>
      </c>
      <c r="I136" s="28">
        <v>31434552</v>
      </c>
      <c r="J136" s="28">
        <v>2220833916.6440811</v>
      </c>
      <c r="M136" s="195">
        <f t="shared" si="43"/>
        <v>0</v>
      </c>
      <c r="N136" s="206" t="str">
        <f t="shared" si="68"/>
        <v>MPother-Other professional services</v>
      </c>
      <c r="O136" s="207">
        <f t="shared" si="68"/>
        <v>13898894312.604797</v>
      </c>
      <c r="P136" s="208">
        <f t="shared" si="47"/>
        <v>0.37950581395348837</v>
      </c>
      <c r="Q136" s="209">
        <f t="shared" si="48"/>
        <v>82763326</v>
      </c>
      <c r="R136" s="208">
        <f t="shared" si="49"/>
        <v>0.62049418604651163</v>
      </c>
      <c r="S136" s="207">
        <f t="shared" si="50"/>
        <v>4542494.256000001</v>
      </c>
      <c r="T136" s="208">
        <f t="shared" si="51"/>
        <v>3.9717921698954363E-3</v>
      </c>
      <c r="U136" s="209">
        <f t="shared" si="52"/>
        <v>476842637</v>
      </c>
      <c r="V136" s="210">
        <f t="shared" si="53"/>
        <v>0.99602820783010459</v>
      </c>
      <c r="W136" s="207">
        <f t="shared" si="54"/>
        <v>4242458412.184402</v>
      </c>
      <c r="X136" s="208">
        <f t="shared" si="55"/>
        <v>0.86765063660692565</v>
      </c>
      <c r="Y136" s="209">
        <f t="shared" si="56"/>
        <v>92819809</v>
      </c>
      <c r="Z136" s="210">
        <f t="shared" si="57"/>
        <v>0.13234936339307438</v>
      </c>
      <c r="AA136" s="211">
        <f t="shared" si="58"/>
        <v>18798320991.0452</v>
      </c>
      <c r="AD136" s="8" t="str">
        <f t="shared" si="69"/>
        <v>H63-Transport support services</v>
      </c>
      <c r="AE136" s="9">
        <f t="shared" si="70"/>
        <v>3107791017.7564993</v>
      </c>
      <c r="AF136" s="10">
        <f t="shared" si="71"/>
        <v>626060.39339285879</v>
      </c>
      <c r="AG136" s="9">
        <f t="shared" si="72"/>
        <v>2.0144867843939167E-4</v>
      </c>
      <c r="AH136" s="11" t="e">
        <f t="shared" si="73"/>
        <v>#DIV/0!</v>
      </c>
    </row>
    <row r="137" spans="2:34" x14ac:dyDescent="0.3">
      <c r="C137" s="2" t="s">
        <v>54</v>
      </c>
      <c r="D137" s="28">
        <v>11700679096.502644</v>
      </c>
      <c r="E137" s="28">
        <v>83599253</v>
      </c>
      <c r="F137" s="28">
        <v>16795558.8598</v>
      </c>
      <c r="G137" s="28">
        <v>353357014</v>
      </c>
      <c r="H137" s="28">
        <v>5967921249.8842039</v>
      </c>
      <c r="I137" s="28">
        <v>104015755</v>
      </c>
      <c r="J137" s="28">
        <v>18226367927.246647</v>
      </c>
      <c r="M137" s="195">
        <f t="shared" si="43"/>
        <v>0</v>
      </c>
      <c r="N137" s="196" t="str">
        <f t="shared" si="68"/>
        <v>N71-Rental of machinery and equipment</v>
      </c>
      <c r="O137" s="216">
        <f t="shared" si="68"/>
        <v>1125891498.5738151</v>
      </c>
      <c r="P137" s="217">
        <f t="shared" si="47"/>
        <v>0.39050318922749822</v>
      </c>
      <c r="Q137" s="218">
        <f t="shared" si="48"/>
        <v>27183337</v>
      </c>
      <c r="R137" s="217">
        <f t="shared" si="49"/>
        <v>0.60949681077250173</v>
      </c>
      <c r="S137" s="197">
        <f t="shared" si="50"/>
        <v>1608896.4316999998</v>
      </c>
      <c r="T137" s="198">
        <f t="shared" si="51"/>
        <v>5.0174520069808026E-3</v>
      </c>
      <c r="U137" s="199">
        <f t="shared" si="52"/>
        <v>137539130</v>
      </c>
      <c r="V137" s="200">
        <f t="shared" si="53"/>
        <v>0.99498254799301922</v>
      </c>
      <c r="W137" s="197">
        <f t="shared" si="54"/>
        <v>2277383628.6508007</v>
      </c>
      <c r="X137" s="198">
        <f t="shared" si="55"/>
        <v>0.8382929436920884</v>
      </c>
      <c r="Y137" s="199">
        <f t="shared" si="56"/>
        <v>40376487</v>
      </c>
      <c r="Z137" s="200">
        <f t="shared" si="57"/>
        <v>0.16170705630791163</v>
      </c>
      <c r="AA137" s="201">
        <f t="shared" si="58"/>
        <v>3609982977.6563158</v>
      </c>
      <c r="AD137" s="12" t="str">
        <f t="shared" si="69"/>
        <v>H64-Postal</v>
      </c>
      <c r="AE137" s="13">
        <f t="shared" si="70"/>
        <v>1112525208.2581999</v>
      </c>
      <c r="AF137" s="14">
        <f t="shared" si="71"/>
        <v>337085.71269107709</v>
      </c>
      <c r="AG137" s="13">
        <f t="shared" si="72"/>
        <v>3.0299152791227782E-4</v>
      </c>
      <c r="AH137" s="15" t="e">
        <f t="shared" si="73"/>
        <v>#DIV/0!</v>
      </c>
    </row>
    <row r="138" spans="2:34" x14ac:dyDescent="0.3">
      <c r="B138" s="2" t="s">
        <v>395</v>
      </c>
      <c r="D138" s="28">
        <v>746946883454.09448</v>
      </c>
      <c r="E138" s="28">
        <v>4191942296</v>
      </c>
      <c r="F138" s="28">
        <v>1478696818.6417997</v>
      </c>
      <c r="G138" s="28">
        <v>16352238012</v>
      </c>
      <c r="H138" s="28">
        <v>210100459782.76154</v>
      </c>
      <c r="I138" s="28">
        <v>4743748007</v>
      </c>
      <c r="J138" s="28">
        <v>983813968370.49756</v>
      </c>
      <c r="M138" s="195">
        <f t="shared" si="43"/>
        <v>0</v>
      </c>
      <c r="N138" s="206" t="str">
        <f t="shared" si="68"/>
        <v>N745-Employment services</v>
      </c>
      <c r="O138" s="207">
        <f t="shared" si="68"/>
        <v>695797774.62351322</v>
      </c>
      <c r="P138" s="208">
        <f t="shared" si="47"/>
        <v>0.41986143187066977</v>
      </c>
      <c r="Q138" s="209">
        <f t="shared" si="48"/>
        <v>40390720</v>
      </c>
      <c r="R138" s="208">
        <f t="shared" si="49"/>
        <v>0.58013856812933029</v>
      </c>
      <c r="S138" s="207">
        <f t="shared" si="50"/>
        <v>4025493.0632999996</v>
      </c>
      <c r="T138" s="208">
        <f t="shared" si="51"/>
        <v>1.2482662968099861E-2</v>
      </c>
      <c r="U138" s="209">
        <f t="shared" si="52"/>
        <v>102450345</v>
      </c>
      <c r="V138" s="210">
        <f t="shared" si="53"/>
        <v>0.98751733703190014</v>
      </c>
      <c r="W138" s="207">
        <f t="shared" si="54"/>
        <v>1567870677.8045003</v>
      </c>
      <c r="X138" s="208">
        <f t="shared" si="55"/>
        <v>0.87167622925535193</v>
      </c>
      <c r="Y138" s="209">
        <f t="shared" si="56"/>
        <v>52634167</v>
      </c>
      <c r="Z138" s="210">
        <f t="shared" si="57"/>
        <v>0.12832377074464804</v>
      </c>
      <c r="AA138" s="211">
        <f t="shared" si="58"/>
        <v>2463169177.4913135</v>
      </c>
      <c r="AD138" s="8" t="str">
        <f t="shared" si="69"/>
        <v>Hother-Other transport</v>
      </c>
      <c r="AE138" s="9">
        <f t="shared" si="70"/>
        <v>7689130836.5899029</v>
      </c>
      <c r="AF138" s="10">
        <f t="shared" si="71"/>
        <v>236391.98883256584</v>
      </c>
      <c r="AG138" s="9">
        <f t="shared" si="72"/>
        <v>3.0743655408704773E-5</v>
      </c>
      <c r="AH138" s="11" t="e">
        <f t="shared" si="73"/>
        <v>#DIV/0!</v>
      </c>
    </row>
    <row r="139" spans="2:34" x14ac:dyDescent="0.3">
      <c r="B139" s="2" t="s">
        <v>396</v>
      </c>
      <c r="C139" s="2" t="s">
        <v>397</v>
      </c>
      <c r="D139" s="28">
        <v>1871514479375.7505</v>
      </c>
      <c r="E139" s="28">
        <v>179780825</v>
      </c>
      <c r="F139" s="28">
        <v>2536282.5339000002</v>
      </c>
      <c r="G139" s="28">
        <v>91219430</v>
      </c>
      <c r="H139" s="28">
        <v>66534479350.667877</v>
      </c>
      <c r="I139" s="28">
        <v>232231239</v>
      </c>
      <c r="J139" s="28">
        <v>1938554726502.9524</v>
      </c>
      <c r="M139" s="195">
        <f t="shared" si="43"/>
        <v>0</v>
      </c>
      <c r="N139" s="196" t="str">
        <f t="shared" si="68"/>
        <v>NAmisc-Miscellaneous administrative services</v>
      </c>
      <c r="O139" s="216">
        <f t="shared" si="68"/>
        <v>12702424667.06875</v>
      </c>
      <c r="P139" s="217">
        <f t="shared" si="47"/>
        <v>0.41354224958030217</v>
      </c>
      <c r="Q139" s="218">
        <f t="shared" si="48"/>
        <v>66565056</v>
      </c>
      <c r="R139" s="217">
        <f t="shared" si="49"/>
        <v>0.58645775041969783</v>
      </c>
      <c r="S139" s="197">
        <f t="shared" si="50"/>
        <v>11807630.996399999</v>
      </c>
      <c r="T139" s="198">
        <f t="shared" si="51"/>
        <v>5.3508593363771192E-3</v>
      </c>
      <c r="U139" s="199">
        <f t="shared" si="52"/>
        <v>360080880</v>
      </c>
      <c r="V139" s="200">
        <f t="shared" si="53"/>
        <v>0.99464914066362287</v>
      </c>
      <c r="W139" s="197">
        <f t="shared" si="54"/>
        <v>4374367152.7005997</v>
      </c>
      <c r="X139" s="198">
        <f t="shared" si="55"/>
        <v>0.86572452553555423</v>
      </c>
      <c r="Y139" s="199">
        <f t="shared" si="56"/>
        <v>74262129</v>
      </c>
      <c r="Z139" s="200">
        <f t="shared" si="57"/>
        <v>0.13427547446444571</v>
      </c>
      <c r="AA139" s="201">
        <f t="shared" si="58"/>
        <v>17589507515.765751</v>
      </c>
      <c r="AD139" s="12" t="str">
        <f t="shared" si="69"/>
        <v>I551-2-Accommodation</v>
      </c>
      <c r="AE139" s="13">
        <f t="shared" si="70"/>
        <v>2301772125.6661992</v>
      </c>
      <c r="AF139" s="14">
        <f t="shared" si="71"/>
        <v>197253.83128197692</v>
      </c>
      <c r="AG139" s="13">
        <f t="shared" si="72"/>
        <v>8.5696507087940324E-5</v>
      </c>
      <c r="AH139" s="15" t="e">
        <f t="shared" si="73"/>
        <v>#DIV/0!</v>
      </c>
    </row>
    <row r="140" spans="2:34" x14ac:dyDescent="0.3">
      <c r="C140" s="2" t="s">
        <v>398</v>
      </c>
      <c r="D140" s="28">
        <v>60110816534.953156</v>
      </c>
      <c r="E140" s="28">
        <v>183613782</v>
      </c>
      <c r="F140" s="28">
        <v>109532502.6833</v>
      </c>
      <c r="G140" s="28">
        <v>100683912</v>
      </c>
      <c r="H140" s="28">
        <v>33387590766.4147</v>
      </c>
      <c r="I140" s="28">
        <v>236762503</v>
      </c>
      <c r="J140" s="28">
        <v>94129000001.051147</v>
      </c>
      <c r="M140" s="195">
        <f t="shared" si="43"/>
        <v>0</v>
      </c>
      <c r="N140" s="206" t="str">
        <f t="shared" si="68"/>
        <v>Naother-Other administrative services</v>
      </c>
      <c r="O140" s="207">
        <f t="shared" si="68"/>
        <v>62363017346.099342</v>
      </c>
      <c r="P140" s="208">
        <f t="shared" si="47"/>
        <v>0.55960910671132402</v>
      </c>
      <c r="Q140" s="209">
        <f t="shared" si="48"/>
        <v>462383886</v>
      </c>
      <c r="R140" s="208">
        <f t="shared" si="49"/>
        <v>0.44039089328867598</v>
      </c>
      <c r="S140" s="207">
        <f t="shared" si="50"/>
        <v>210077972.83059999</v>
      </c>
      <c r="T140" s="208">
        <f t="shared" si="51"/>
        <v>2.1654889446090723E-2</v>
      </c>
      <c r="U140" s="209">
        <f t="shared" si="52"/>
        <v>557011503</v>
      </c>
      <c r="V140" s="210">
        <f t="shared" si="53"/>
        <v>0.97834511055390927</v>
      </c>
      <c r="W140" s="207">
        <f t="shared" si="54"/>
        <v>18428341691.81831</v>
      </c>
      <c r="X140" s="208">
        <f t="shared" si="55"/>
        <v>0.81715285347815592</v>
      </c>
      <c r="Y140" s="209">
        <f t="shared" si="56"/>
        <v>287484148</v>
      </c>
      <c r="Z140" s="210">
        <f t="shared" si="57"/>
        <v>0.18284714652184414</v>
      </c>
      <c r="AA140" s="211">
        <f t="shared" si="58"/>
        <v>82308316547.748245</v>
      </c>
      <c r="AD140" s="8" t="str">
        <f t="shared" si="69"/>
        <v>I553-5-Food services</v>
      </c>
      <c r="AE140" s="9">
        <f t="shared" si="70"/>
        <v>5244378173.1585016</v>
      </c>
      <c r="AF140" s="10">
        <f t="shared" si="71"/>
        <v>393090.31359163299</v>
      </c>
      <c r="AG140" s="9">
        <f t="shared" si="72"/>
        <v>7.4954608651894524E-5</v>
      </c>
      <c r="AH140" s="11" t="e">
        <f t="shared" si="73"/>
        <v>#DIV/0!</v>
      </c>
    </row>
    <row r="141" spans="2:34" x14ac:dyDescent="0.3">
      <c r="C141" s="2" t="s">
        <v>399</v>
      </c>
      <c r="D141" s="28">
        <v>608741860998.22925</v>
      </c>
      <c r="E141" s="28">
        <v>428111259</v>
      </c>
      <c r="F141" s="28">
        <v>455653581.50290012</v>
      </c>
      <c r="G141" s="28">
        <v>495945289</v>
      </c>
      <c r="H141" s="28">
        <v>42718252807.526192</v>
      </c>
      <c r="I141" s="28">
        <v>592198321</v>
      </c>
      <c r="J141" s="28">
        <v>653432022256.25842</v>
      </c>
      <c r="M141" s="195">
        <f t="shared" si="43"/>
        <v>0</v>
      </c>
      <c r="N141" s="196" t="str">
        <f t="shared" si="68"/>
        <v>RS527 and 725-Repair services</v>
      </c>
      <c r="O141" s="216">
        <f t="shared" si="68"/>
        <v>166476805.11237851</v>
      </c>
      <c r="P141" s="217">
        <f t="shared" si="47"/>
        <v>0.35502471169686983</v>
      </c>
      <c r="Q141" s="218">
        <f t="shared" si="48"/>
        <v>15924566</v>
      </c>
      <c r="R141" s="217">
        <f t="shared" si="49"/>
        <v>0.64497528830313011</v>
      </c>
      <c r="S141" s="197">
        <f t="shared" si="50"/>
        <v>874223.24489999993</v>
      </c>
      <c r="T141" s="198">
        <f t="shared" si="51"/>
        <v>2.8347944774003886E-3</v>
      </c>
      <c r="U141" s="199">
        <f t="shared" si="52"/>
        <v>132580127</v>
      </c>
      <c r="V141" s="200">
        <f t="shared" si="53"/>
        <v>0.99716520552259957</v>
      </c>
      <c r="W141" s="197">
        <f t="shared" si="54"/>
        <v>653985107.54939997</v>
      </c>
      <c r="X141" s="198">
        <f t="shared" si="55"/>
        <v>0.89411764705882357</v>
      </c>
      <c r="Y141" s="199">
        <f t="shared" si="56"/>
        <v>18237926</v>
      </c>
      <c r="Z141" s="200">
        <f t="shared" si="57"/>
        <v>0.10588235294117647</v>
      </c>
      <c r="AA141" s="201">
        <f t="shared" si="58"/>
        <v>988078754.90667844</v>
      </c>
      <c r="AD141" s="12" t="str">
        <f t="shared" si="69"/>
        <v>J22-Publishing</v>
      </c>
      <c r="AE141" s="13">
        <f t="shared" si="70"/>
        <v>4024996732.9389992</v>
      </c>
      <c r="AF141" s="14">
        <f t="shared" si="71"/>
        <v>465943.93723702681</v>
      </c>
      <c r="AG141" s="13">
        <f t="shared" si="72"/>
        <v>1.1576256284233073E-4</v>
      </c>
      <c r="AH141" s="15" t="e">
        <f t="shared" si="73"/>
        <v>#DIV/0!</v>
      </c>
    </row>
    <row r="142" spans="2:34" x14ac:dyDescent="0.3">
      <c r="C142" s="2" t="s">
        <v>400</v>
      </c>
      <c r="D142" s="28">
        <v>936192185.46865666</v>
      </c>
      <c r="E142" s="28">
        <v>4166637</v>
      </c>
      <c r="G142" s="28">
        <v>21828</v>
      </c>
      <c r="H142" s="28">
        <v>2851320033.7418995</v>
      </c>
      <c r="I142" s="28">
        <v>12503799</v>
      </c>
      <c r="J142" s="28">
        <v>3804204483.210556</v>
      </c>
      <c r="M142" s="195" t="str">
        <f t="shared" si="43"/>
        <v>PNFC Total</v>
      </c>
      <c r="N142" s="206" t="str">
        <f t="shared" si="68"/>
        <v xml:space="preserve">RS926-Sporting and amusement activities </v>
      </c>
      <c r="O142" s="207">
        <f t="shared" si="68"/>
        <v>2050969511.8242042</v>
      </c>
      <c r="P142" s="208">
        <f t="shared" si="47"/>
        <v>0.3685413808870599</v>
      </c>
      <c r="Q142" s="209">
        <f t="shared" si="48"/>
        <v>52993823</v>
      </c>
      <c r="R142" s="208">
        <f t="shared" si="49"/>
        <v>0.6314586191129401</v>
      </c>
      <c r="S142" s="207">
        <f t="shared" si="50"/>
        <v>12024341.82</v>
      </c>
      <c r="T142" s="208">
        <f t="shared" si="51"/>
        <v>3.4413782719979352E-3</v>
      </c>
      <c r="U142" s="209">
        <f t="shared" si="52"/>
        <v>442249501</v>
      </c>
      <c r="V142" s="210">
        <f t="shared" si="53"/>
        <v>0.99655862172800203</v>
      </c>
      <c r="W142" s="207">
        <f t="shared" si="54"/>
        <v>2263032319.1239996</v>
      </c>
      <c r="X142" s="208">
        <f t="shared" si="55"/>
        <v>0.87504054492377559</v>
      </c>
      <c r="Y142" s="209">
        <f t="shared" si="56"/>
        <v>47434065</v>
      </c>
      <c r="Z142" s="210">
        <f t="shared" si="57"/>
        <v>0.12495945507622445</v>
      </c>
      <c r="AA142" s="211">
        <f t="shared" si="58"/>
        <v>4868703561.7682037</v>
      </c>
      <c r="AD142" s="12" t="str">
        <f t="shared" si="69"/>
        <v>J642-Telecoms</v>
      </c>
      <c r="AE142" s="13">
        <f t="shared" si="70"/>
        <v>7546373735.3803997</v>
      </c>
      <c r="AF142" s="14">
        <f t="shared" si="71"/>
        <v>813221.51397995639</v>
      </c>
      <c r="AG142" s="13">
        <f t="shared" si="72"/>
        <v>1.0776321747321507E-4</v>
      </c>
      <c r="AH142" s="15" t="e">
        <f t="shared" si="73"/>
        <v>#DIV/0!</v>
      </c>
    </row>
    <row r="143" spans="2:34" x14ac:dyDescent="0.3">
      <c r="C143" s="2" t="s">
        <v>401</v>
      </c>
      <c r="D143" s="28">
        <v>169037794.1882</v>
      </c>
      <c r="H143" s="28">
        <v>863514331.66620004</v>
      </c>
      <c r="I143" s="28">
        <v>429737</v>
      </c>
      <c r="J143" s="28">
        <v>1032981862.8544</v>
      </c>
      <c r="M143" s="195" t="str">
        <f t="shared" si="43"/>
        <v>FINANCE</v>
      </c>
      <c r="N143" s="196" t="str">
        <f t="shared" si="68"/>
        <v>RS9271-Gambling activities</v>
      </c>
      <c r="O143" s="216">
        <f t="shared" si="68"/>
        <v>1074990384.4584377</v>
      </c>
      <c r="P143" s="217">
        <f t="shared" si="47"/>
        <v>0.28106508875739644</v>
      </c>
      <c r="Q143" s="218">
        <f t="shared" si="48"/>
        <v>10178214</v>
      </c>
      <c r="R143" s="217">
        <f t="shared" si="49"/>
        <v>0.71893491124260356</v>
      </c>
      <c r="S143" s="197">
        <f t="shared" si="50"/>
        <v>1744529.4398000001</v>
      </c>
      <c r="T143" s="198">
        <f t="shared" si="51"/>
        <v>9.9173553719008271E-3</v>
      </c>
      <c r="U143" s="199">
        <f t="shared" si="52"/>
        <v>18407406</v>
      </c>
      <c r="V143" s="200">
        <f t="shared" si="53"/>
        <v>0.99008264462809914</v>
      </c>
      <c r="W143" s="197">
        <f t="shared" si="54"/>
        <v>607564222.85250008</v>
      </c>
      <c r="X143" s="198">
        <f t="shared" si="55"/>
        <v>0.82298850574712645</v>
      </c>
      <c r="Y143" s="199">
        <f t="shared" si="56"/>
        <v>3673872</v>
      </c>
      <c r="Z143" s="200">
        <f t="shared" si="57"/>
        <v>0.17701149425287357</v>
      </c>
      <c r="AA143" s="201">
        <f t="shared" si="58"/>
        <v>1716558628.7507377</v>
      </c>
      <c r="AD143" s="12" t="str">
        <f t="shared" si="69"/>
        <v>J72-Computer and information services</v>
      </c>
      <c r="AE143" s="13">
        <f t="shared" si="70"/>
        <v>11026043396.276899</v>
      </c>
      <c r="AF143" s="14">
        <f t="shared" si="71"/>
        <v>330968.82611521502</v>
      </c>
      <c r="AG143" s="13">
        <f t="shared" si="72"/>
        <v>3.0017007390608617E-5</v>
      </c>
      <c r="AH143" s="15" t="e">
        <f t="shared" si="73"/>
        <v>#DIV/0!</v>
      </c>
    </row>
    <row r="144" spans="2:34" x14ac:dyDescent="0.3">
      <c r="B144" s="2" t="s">
        <v>402</v>
      </c>
      <c r="D144" s="28">
        <v>2541472386888.5894</v>
      </c>
      <c r="E144" s="28">
        <v>795672503</v>
      </c>
      <c r="F144" s="28">
        <v>567722366.72010016</v>
      </c>
      <c r="G144" s="28">
        <v>687870459</v>
      </c>
      <c r="H144" s="28">
        <v>146355157290.01688</v>
      </c>
      <c r="I144" s="28">
        <v>1074125599</v>
      </c>
      <c r="J144" s="28">
        <v>2690952935106.3267</v>
      </c>
      <c r="M144" s="195">
        <f t="shared" si="43"/>
        <v>0</v>
      </c>
      <c r="N144" s="206" t="str">
        <f t="shared" si="68"/>
        <v>RSMisc-Miscellaneous recreational activities</v>
      </c>
      <c r="O144" s="207">
        <f t="shared" si="68"/>
        <v>296948425.91128069</v>
      </c>
      <c r="P144" s="208">
        <f t="shared" si="47"/>
        <v>0.27539088161870978</v>
      </c>
      <c r="Q144" s="209">
        <f t="shared" si="48"/>
        <v>55298039</v>
      </c>
      <c r="R144" s="208">
        <f t="shared" si="49"/>
        <v>0.72460911838129027</v>
      </c>
      <c r="S144" s="207">
        <f t="shared" si="50"/>
        <v>1174929.3672999998</v>
      </c>
      <c r="T144" s="208">
        <f t="shared" si="51"/>
        <v>1.6124878223575917E-3</v>
      </c>
      <c r="U144" s="209">
        <f t="shared" si="52"/>
        <v>680111458</v>
      </c>
      <c r="V144" s="210">
        <f t="shared" si="53"/>
        <v>0.99838751217764243</v>
      </c>
      <c r="W144" s="207">
        <f t="shared" si="54"/>
        <v>1155866512.3655002</v>
      </c>
      <c r="X144" s="208">
        <f t="shared" si="55"/>
        <v>0.88112716078617093</v>
      </c>
      <c r="Y144" s="209">
        <f t="shared" si="56"/>
        <v>31434552</v>
      </c>
      <c r="Z144" s="210">
        <f t="shared" si="57"/>
        <v>0.11887283921382903</v>
      </c>
      <c r="AA144" s="211">
        <f t="shared" si="58"/>
        <v>2220833916.6440811</v>
      </c>
      <c r="AD144" s="8" t="str">
        <f t="shared" si="69"/>
        <v>J92-Broadcasting</v>
      </c>
      <c r="AE144" s="9">
        <f t="shared" si="70"/>
        <v>4062274083.5232</v>
      </c>
      <c r="AF144" s="10">
        <f t="shared" si="71"/>
        <v>153047.59643286085</v>
      </c>
      <c r="AG144" s="9">
        <f t="shared" si="72"/>
        <v>3.7675349640643418E-5</v>
      </c>
      <c r="AH144" s="11" t="e">
        <f t="shared" si="73"/>
        <v>#DIV/0!</v>
      </c>
    </row>
    <row r="145" spans="1:34" x14ac:dyDescent="0.3">
      <c r="B145" s="2" t="s">
        <v>403</v>
      </c>
      <c r="C145" s="2" t="s">
        <v>404</v>
      </c>
      <c r="D145" s="28">
        <v>9987622083.0669384</v>
      </c>
      <c r="E145" s="28">
        <v>29244554</v>
      </c>
      <c r="F145" s="28">
        <v>1773205.7748</v>
      </c>
      <c r="G145" s="28">
        <v>656645788</v>
      </c>
      <c r="H145" s="28">
        <v>1105947532.5762002</v>
      </c>
      <c r="I145" s="28">
        <v>13892604</v>
      </c>
      <c r="J145" s="28">
        <v>11795125767.417938</v>
      </c>
      <c r="M145" s="195">
        <f t="shared" si="43"/>
        <v>0</v>
      </c>
      <c r="N145" s="196" t="str">
        <f t="shared" si="68"/>
        <v>RSz9305-Other services acticities nec</v>
      </c>
      <c r="O145" s="216">
        <f t="shared" si="68"/>
        <v>11700679096.502644</v>
      </c>
      <c r="P145" s="217">
        <f t="shared" si="47"/>
        <v>0.44391848986896032</v>
      </c>
      <c r="Q145" s="218">
        <f t="shared" si="48"/>
        <v>83599253</v>
      </c>
      <c r="R145" s="217">
        <f t="shared" si="49"/>
        <v>0.55608151013103968</v>
      </c>
      <c r="S145" s="197">
        <f t="shared" si="50"/>
        <v>16795558.8598</v>
      </c>
      <c r="T145" s="198">
        <f t="shared" si="51"/>
        <v>5.1365735160494742E-3</v>
      </c>
      <c r="U145" s="199">
        <f t="shared" si="52"/>
        <v>353357014</v>
      </c>
      <c r="V145" s="200">
        <f t="shared" si="53"/>
        <v>0.99486342648395054</v>
      </c>
      <c r="W145" s="197">
        <f t="shared" si="54"/>
        <v>5967921249.8842039</v>
      </c>
      <c r="X145" s="198">
        <f t="shared" si="55"/>
        <v>0.85104407473377042</v>
      </c>
      <c r="Y145" s="199">
        <f t="shared" si="56"/>
        <v>104015755</v>
      </c>
      <c r="Z145" s="200">
        <f t="shared" si="57"/>
        <v>0.14895592526622958</v>
      </c>
      <c r="AA145" s="201">
        <f t="shared" si="58"/>
        <v>18226367927.246647</v>
      </c>
      <c r="AD145" s="12" t="str">
        <f t="shared" si="69"/>
        <v>L7012-Buying and selling of own real estate</v>
      </c>
      <c r="AE145" s="13">
        <f t="shared" si="70"/>
        <v>2415934656.7892008</v>
      </c>
      <c r="AF145" s="14">
        <f t="shared" si="71"/>
        <v>417103.09236596938</v>
      </c>
      <c r="AG145" s="13">
        <f t="shared" si="72"/>
        <v>1.72646677837017E-4</v>
      </c>
      <c r="AH145" s="15" t="e">
        <f t="shared" si="73"/>
        <v>#DIV/0!</v>
      </c>
    </row>
    <row r="146" spans="1:34" x14ac:dyDescent="0.3">
      <c r="C146" s="2" t="s">
        <v>405</v>
      </c>
      <c r="D146" s="28">
        <v>2546970565.5162139</v>
      </c>
      <c r="E146" s="28">
        <v>357757493</v>
      </c>
      <c r="F146" s="28">
        <v>305168.81280000007</v>
      </c>
      <c r="G146" s="28">
        <v>2133293139</v>
      </c>
      <c r="H146" s="28">
        <v>2634837903.3167987</v>
      </c>
      <c r="I146" s="28">
        <v>38500571</v>
      </c>
      <c r="J146" s="28">
        <v>7711664840.645813</v>
      </c>
      <c r="M146" s="227">
        <f t="shared" si="43"/>
        <v>0</v>
      </c>
      <c r="N146" s="228" t="s">
        <v>69</v>
      </c>
      <c r="O146" s="229">
        <f t="shared" ref="O146:O159" si="74">D138</f>
        <v>746946883454.09448</v>
      </c>
      <c r="P146" s="230">
        <f t="shared" si="47"/>
        <v>0.44653830926273391</v>
      </c>
      <c r="Q146" s="229">
        <f t="shared" si="48"/>
        <v>4191942296</v>
      </c>
      <c r="R146" s="230">
        <f t="shared" si="49"/>
        <v>0.55346169073726614</v>
      </c>
      <c r="S146" s="229">
        <f t="shared" si="50"/>
        <v>1478696818.6417997</v>
      </c>
      <c r="T146" s="230">
        <f t="shared" si="51"/>
        <v>6.6619372567800657E-3</v>
      </c>
      <c r="U146" s="229">
        <f t="shared" si="52"/>
        <v>16352238012</v>
      </c>
      <c r="V146" s="231">
        <f t="shared" si="53"/>
        <v>0.9933380627432199</v>
      </c>
      <c r="W146" s="229">
        <f t="shared" si="54"/>
        <v>210100459782.76154</v>
      </c>
      <c r="X146" s="230">
        <f t="shared" si="55"/>
        <v>0.8587628748891809</v>
      </c>
      <c r="Y146" s="229">
        <f t="shared" si="56"/>
        <v>4743748007</v>
      </c>
      <c r="Z146" s="231">
        <f t="shared" si="57"/>
        <v>0.1412371251108191</v>
      </c>
      <c r="AA146" s="229">
        <f t="shared" si="58"/>
        <v>983813968370.49756</v>
      </c>
      <c r="AD146" s="8" t="str">
        <f t="shared" si="69"/>
        <v>L7020-Letting of own property</v>
      </c>
      <c r="AE146" s="9">
        <f t="shared" si="70"/>
        <v>7107828299.4495983</v>
      </c>
      <c r="AF146" s="10">
        <f t="shared" si="71"/>
        <v>900776.7984518928</v>
      </c>
      <c r="AG146" s="9">
        <f t="shared" si="72"/>
        <v>1.2673024171414572E-4</v>
      </c>
      <c r="AH146" s="11" t="e">
        <f t="shared" si="73"/>
        <v>#DIV/0!</v>
      </c>
    </row>
    <row r="147" spans="1:34" x14ac:dyDescent="0.3">
      <c r="C147" s="2" t="s">
        <v>406</v>
      </c>
      <c r="D147" s="28">
        <v>2260297845.1343369</v>
      </c>
      <c r="E147" s="28">
        <v>124332931</v>
      </c>
      <c r="F147" s="28">
        <v>2397827.142</v>
      </c>
      <c r="G147" s="28">
        <v>1115018901</v>
      </c>
      <c r="H147" s="28">
        <v>2694349802.6464009</v>
      </c>
      <c r="I147" s="28">
        <v>56631058</v>
      </c>
      <c r="J147" s="28">
        <v>6253028364.9227381</v>
      </c>
      <c r="M147" s="195">
        <f t="shared" si="43"/>
        <v>0</v>
      </c>
      <c r="N147" s="196" t="str">
        <f>C139</f>
        <v>K1BNK-Banking</v>
      </c>
      <c r="O147" s="216">
        <f t="shared" si="74"/>
        <v>1871514479375.7505</v>
      </c>
      <c r="P147" s="217">
        <f t="shared" si="47"/>
        <v>0.49263063867798124</v>
      </c>
      <c r="Q147" s="218">
        <f t="shared" si="48"/>
        <v>179780825</v>
      </c>
      <c r="R147" s="217">
        <f t="shared" si="49"/>
        <v>0.50736936132201871</v>
      </c>
      <c r="S147" s="197">
        <f t="shared" si="50"/>
        <v>2536282.5339000002</v>
      </c>
      <c r="T147" s="198">
        <f t="shared" si="51"/>
        <v>7.6522803795531068E-3</v>
      </c>
      <c r="U147" s="199">
        <f t="shared" si="52"/>
        <v>91219430</v>
      </c>
      <c r="V147" s="200">
        <f t="shared" si="53"/>
        <v>0.99234771962044688</v>
      </c>
      <c r="W147" s="197">
        <f t="shared" si="54"/>
        <v>66534479350.667877</v>
      </c>
      <c r="X147" s="198">
        <f t="shared" si="55"/>
        <v>0.82560535806285418</v>
      </c>
      <c r="Y147" s="199">
        <f t="shared" si="56"/>
        <v>232231239</v>
      </c>
      <c r="Z147" s="200">
        <f t="shared" si="57"/>
        <v>0.17439464193714579</v>
      </c>
      <c r="AA147" s="201">
        <f t="shared" si="58"/>
        <v>1938554726502.9524</v>
      </c>
      <c r="AD147" s="12" t="str">
        <f t="shared" si="69"/>
        <v>L7030-Real estate on fee or contract basis</v>
      </c>
      <c r="AE147" s="13">
        <f t="shared" si="70"/>
        <v>4017352546.9458003</v>
      </c>
      <c r="AF147" s="14">
        <f t="shared" si="71"/>
        <v>177550.56214278578</v>
      </c>
      <c r="AG147" s="13">
        <f t="shared" si="72"/>
        <v>4.4195912623543312E-5</v>
      </c>
      <c r="AH147" s="15" t="e">
        <f t="shared" si="73"/>
        <v>#DIV/0!</v>
      </c>
    </row>
    <row r="148" spans="1:34" x14ac:dyDescent="0.3">
      <c r="C148" s="2" t="s">
        <v>407</v>
      </c>
      <c r="D148" s="28">
        <v>1839295354.8099957</v>
      </c>
      <c r="E148" s="28">
        <v>141601737</v>
      </c>
      <c r="F148" s="28">
        <v>25285755.4608</v>
      </c>
      <c r="G148" s="28">
        <v>3617792711</v>
      </c>
      <c r="H148" s="28">
        <v>4147595315.0393977</v>
      </c>
      <c r="I148" s="28">
        <v>88094420</v>
      </c>
      <c r="J148" s="28">
        <v>9859665293.310194</v>
      </c>
      <c r="M148" s="195" t="str">
        <f t="shared" si="43"/>
        <v>FINANCE Total</v>
      </c>
      <c r="N148" s="206" t="str">
        <f>C140</f>
        <v>K2INSP- Insurance and pension funding</v>
      </c>
      <c r="O148" s="207">
        <f t="shared" si="74"/>
        <v>60110816534.953156</v>
      </c>
      <c r="P148" s="208">
        <f t="shared" si="47"/>
        <v>0.39557099435518889</v>
      </c>
      <c r="Q148" s="209">
        <f t="shared" si="48"/>
        <v>183613782</v>
      </c>
      <c r="R148" s="208">
        <f t="shared" si="49"/>
        <v>0.60442900564481117</v>
      </c>
      <c r="S148" s="207">
        <f t="shared" si="50"/>
        <v>109532502.6833</v>
      </c>
      <c r="T148" s="208">
        <f t="shared" si="51"/>
        <v>1.9753086419753086E-2</v>
      </c>
      <c r="U148" s="209">
        <f t="shared" si="52"/>
        <v>100683912</v>
      </c>
      <c r="V148" s="210">
        <f t="shared" si="53"/>
        <v>0.98024691358024696</v>
      </c>
      <c r="W148" s="207">
        <f t="shared" si="54"/>
        <v>33387590766.4147</v>
      </c>
      <c r="X148" s="208">
        <f t="shared" si="55"/>
        <v>0.82133912172315915</v>
      </c>
      <c r="Y148" s="209">
        <f t="shared" si="56"/>
        <v>236762503</v>
      </c>
      <c r="Z148" s="210">
        <f t="shared" si="57"/>
        <v>0.17866087827684088</v>
      </c>
      <c r="AA148" s="211">
        <f t="shared" si="58"/>
        <v>94129000001.051147</v>
      </c>
      <c r="AD148" s="8" t="str">
        <f t="shared" si="69"/>
        <v>M73-Research and development</v>
      </c>
      <c r="AE148" s="9">
        <f t="shared" si="70"/>
        <v>1512093222.4733007</v>
      </c>
      <c r="AF148" s="10">
        <f t="shared" si="71"/>
        <v>338442.30490717076</v>
      </c>
      <c r="AG148" s="9">
        <f t="shared" si="72"/>
        <v>2.2382370337827945E-4</v>
      </c>
      <c r="AH148" s="11" t="e">
        <f t="shared" si="73"/>
        <v>#DIV/0!</v>
      </c>
    </row>
    <row r="149" spans="1:34" x14ac:dyDescent="0.3">
      <c r="C149" s="2" t="s">
        <v>408</v>
      </c>
      <c r="D149" s="28">
        <v>83229664742.106873</v>
      </c>
      <c r="E149" s="28">
        <v>99061253</v>
      </c>
      <c r="F149" s="28">
        <v>86683395.968199998</v>
      </c>
      <c r="G149" s="28">
        <v>1613892354</v>
      </c>
      <c r="H149" s="28">
        <v>3488812504.6942015</v>
      </c>
      <c r="I149" s="28">
        <v>49469879</v>
      </c>
      <c r="J149" s="28">
        <v>88567584128.769272</v>
      </c>
      <c r="M149" s="195" t="str">
        <f t="shared" si="43"/>
        <v>PUBLIC</v>
      </c>
      <c r="N149" s="196" t="str">
        <f>C141</f>
        <v>K3AUX- Auxiliary financial services</v>
      </c>
      <c r="O149" s="216">
        <f t="shared" si="74"/>
        <v>608741860998.22925</v>
      </c>
      <c r="P149" s="217">
        <f t="shared" si="47"/>
        <v>0.43904518329070757</v>
      </c>
      <c r="Q149" s="218">
        <f t="shared" si="48"/>
        <v>428111259</v>
      </c>
      <c r="R149" s="217">
        <f t="shared" si="49"/>
        <v>0.56095481670929237</v>
      </c>
      <c r="S149" s="197">
        <f t="shared" si="50"/>
        <v>455653581.50290012</v>
      </c>
      <c r="T149" s="198">
        <f t="shared" si="51"/>
        <v>1.2463819481363341E-2</v>
      </c>
      <c r="U149" s="199">
        <f t="shared" si="52"/>
        <v>495945289</v>
      </c>
      <c r="V149" s="200">
        <f t="shared" si="53"/>
        <v>0.98753618051863667</v>
      </c>
      <c r="W149" s="197">
        <f t="shared" si="54"/>
        <v>42718252807.526192</v>
      </c>
      <c r="X149" s="198">
        <f t="shared" si="55"/>
        <v>0.84450085190722901</v>
      </c>
      <c r="Y149" s="199">
        <f t="shared" si="56"/>
        <v>592198321</v>
      </c>
      <c r="Z149" s="200">
        <f t="shared" si="57"/>
        <v>0.15549914809277096</v>
      </c>
      <c r="AA149" s="201">
        <f t="shared" si="58"/>
        <v>653432022256.25842</v>
      </c>
      <c r="AD149" s="12" t="str">
        <f t="shared" si="69"/>
        <v>M7411-12-Legal and accounting</v>
      </c>
      <c r="AE149" s="13">
        <f t="shared" si="70"/>
        <v>2908066203.1483002</v>
      </c>
      <c r="AF149" s="14">
        <f t="shared" si="71"/>
        <v>312534.1460323768</v>
      </c>
      <c r="AG149" s="13">
        <f t="shared" si="72"/>
        <v>1.0747146873548627E-4</v>
      </c>
      <c r="AH149" s="15" t="e">
        <f t="shared" si="73"/>
        <v>#DIV/0!</v>
      </c>
    </row>
    <row r="150" spans="1:34" x14ac:dyDescent="0.3">
      <c r="B150" s="2" t="s">
        <v>409</v>
      </c>
      <c r="D150" s="28">
        <v>99863850590.634354</v>
      </c>
      <c r="E150" s="28">
        <v>751997968</v>
      </c>
      <c r="F150" s="28">
        <v>116445353.1586</v>
      </c>
      <c r="G150" s="28">
        <v>9136642893</v>
      </c>
      <c r="H150" s="28">
        <v>14071543058.272999</v>
      </c>
      <c r="I150" s="28">
        <v>246588532</v>
      </c>
      <c r="J150" s="28">
        <v>124187068395.06595</v>
      </c>
      <c r="M150" s="195">
        <f t="shared" si="43"/>
        <v>0</v>
      </c>
      <c r="N150" s="206" t="str">
        <f>C142</f>
        <v>7487fin</v>
      </c>
      <c r="O150" s="207">
        <f t="shared" si="74"/>
        <v>936192185.46865666</v>
      </c>
      <c r="P150" s="208">
        <f t="shared" si="47"/>
        <v>0.86</v>
      </c>
      <c r="Q150" s="209">
        <f t="shared" si="48"/>
        <v>4166637</v>
      </c>
      <c r="R150" s="208">
        <f t="shared" si="49"/>
        <v>0.14000000000000001</v>
      </c>
      <c r="S150" s="207">
        <f t="shared" si="50"/>
        <v>0</v>
      </c>
      <c r="T150" s="208">
        <f t="shared" si="51"/>
        <v>0</v>
      </c>
      <c r="U150" s="209">
        <f t="shared" si="52"/>
        <v>21828</v>
      </c>
      <c r="V150" s="210">
        <f t="shared" si="53"/>
        <v>1</v>
      </c>
      <c r="W150" s="207">
        <f t="shared" si="54"/>
        <v>2851320033.7418995</v>
      </c>
      <c r="X150" s="208">
        <f t="shared" si="55"/>
        <v>0.86754966887417218</v>
      </c>
      <c r="Y150" s="209">
        <f t="shared" si="56"/>
        <v>12503799</v>
      </c>
      <c r="Z150" s="210">
        <f t="shared" si="57"/>
        <v>0.13245033112582782</v>
      </c>
      <c r="AA150" s="211">
        <f t="shared" si="58"/>
        <v>3804204483.210556</v>
      </c>
      <c r="AD150" s="8" t="str">
        <f t="shared" si="69"/>
        <v>M7414-15-Management consultancy services</v>
      </c>
      <c r="AE150" s="9">
        <f t="shared" si="70"/>
        <v>14452591121.037006</v>
      </c>
      <c r="AF150" s="10">
        <f t="shared" si="71"/>
        <v>832354.80715491436</v>
      </c>
      <c r="AG150" s="9">
        <f t="shared" si="72"/>
        <v>5.7592081598665677E-5</v>
      </c>
      <c r="AH150" s="11" t="e">
        <f t="shared" si="73"/>
        <v>#DIV/0!</v>
      </c>
    </row>
    <row r="151" spans="1:34" x14ac:dyDescent="0.3">
      <c r="B151" s="2" t="s">
        <v>410</v>
      </c>
      <c r="C151" s="2" t="s">
        <v>411</v>
      </c>
      <c r="D151" s="28">
        <v>2629186107.6517367</v>
      </c>
      <c r="E151" s="28">
        <v>123962431</v>
      </c>
      <c r="F151" s="28">
        <v>6384385.2690000003</v>
      </c>
      <c r="G151" s="28">
        <v>606595575</v>
      </c>
      <c r="H151" s="28">
        <v>12159751217.725698</v>
      </c>
      <c r="I151" s="28">
        <v>91195437</v>
      </c>
      <c r="J151" s="28">
        <v>15617075153.646435</v>
      </c>
      <c r="M151" s="195">
        <f t="shared" si="43"/>
        <v>0</v>
      </c>
      <c r="N151" s="196" t="str">
        <f>C143</f>
        <v>7415fin</v>
      </c>
      <c r="O151" s="216">
        <f t="shared" si="74"/>
        <v>169037794.1882</v>
      </c>
      <c r="P151" s="217">
        <f t="shared" si="47"/>
        <v>1</v>
      </c>
      <c r="Q151" s="218">
        <f t="shared" si="48"/>
        <v>0</v>
      </c>
      <c r="R151" s="217">
        <f t="shared" si="49"/>
        <v>0</v>
      </c>
      <c r="S151" s="197">
        <f t="shared" si="50"/>
        <v>0</v>
      </c>
      <c r="T151" s="198" t="e">
        <f t="shared" si="51"/>
        <v>#DIV/0!</v>
      </c>
      <c r="U151" s="199">
        <f t="shared" si="52"/>
        <v>0</v>
      </c>
      <c r="V151" s="200" t="e">
        <f t="shared" si="53"/>
        <v>#DIV/0!</v>
      </c>
      <c r="W151" s="197">
        <f t="shared" si="54"/>
        <v>863514331.66620004</v>
      </c>
      <c r="X151" s="198">
        <f t="shared" si="55"/>
        <v>0.81666666666666665</v>
      </c>
      <c r="Y151" s="199">
        <f t="shared" si="56"/>
        <v>429737</v>
      </c>
      <c r="Z151" s="200">
        <f t="shared" si="57"/>
        <v>0.18333333333333332</v>
      </c>
      <c r="AA151" s="201">
        <f t="shared" si="58"/>
        <v>1032981862.8544</v>
      </c>
      <c r="AD151" s="12" t="str">
        <f t="shared" si="69"/>
        <v>M742-3-Architecture and technical services</v>
      </c>
      <c r="AE151" s="13">
        <f t="shared" si="70"/>
        <v>5731591145.2647009</v>
      </c>
      <c r="AF151" s="14">
        <f t="shared" si="71"/>
        <v>267176.26920426387</v>
      </c>
      <c r="AG151" s="13">
        <f t="shared" si="72"/>
        <v>4.6614676872930533E-5</v>
      </c>
      <c r="AH151" s="15" t="e">
        <f t="shared" si="73"/>
        <v>#DIV/0!</v>
      </c>
    </row>
    <row r="152" spans="1:34" x14ac:dyDescent="0.3">
      <c r="B152" s="2" t="s">
        <v>412</v>
      </c>
      <c r="D152" s="28">
        <v>2629186107.6517367</v>
      </c>
      <c r="E152" s="28">
        <v>123962431</v>
      </c>
      <c r="F152" s="28">
        <v>6384385.2690000003</v>
      </c>
      <c r="G152" s="28">
        <v>606595575</v>
      </c>
      <c r="H152" s="28">
        <v>12159751217.725698</v>
      </c>
      <c r="I152" s="28">
        <v>91195437</v>
      </c>
      <c r="J152" s="28">
        <v>15617075153.646435</v>
      </c>
      <c r="M152" s="195">
        <f t="shared" ref="M152:M159" si="75">B148</f>
        <v>0</v>
      </c>
      <c r="N152" s="228" t="s">
        <v>396</v>
      </c>
      <c r="O152" s="229">
        <f t="shared" si="74"/>
        <v>2541472386888.5894</v>
      </c>
      <c r="P152" s="230">
        <f t="shared" si="47"/>
        <v>0.44839284687482028</v>
      </c>
      <c r="Q152" s="229">
        <f t="shared" si="48"/>
        <v>795672503</v>
      </c>
      <c r="R152" s="230">
        <f t="shared" si="49"/>
        <v>0.55160715312517972</v>
      </c>
      <c r="S152" s="229">
        <f t="shared" si="50"/>
        <v>567722366.72010016</v>
      </c>
      <c r="T152" s="230">
        <f t="shared" si="51"/>
        <v>1.2419565315213968E-2</v>
      </c>
      <c r="U152" s="229">
        <f t="shared" si="52"/>
        <v>687870459</v>
      </c>
      <c r="V152" s="231">
        <f t="shared" si="53"/>
        <v>0.98758043468478607</v>
      </c>
      <c r="W152" s="229">
        <f t="shared" si="54"/>
        <v>146355157290.01688</v>
      </c>
      <c r="X152" s="230">
        <f t="shared" si="55"/>
        <v>0.83684154060723104</v>
      </c>
      <c r="Y152" s="229">
        <f t="shared" si="56"/>
        <v>1074125599</v>
      </c>
      <c r="Z152" s="231">
        <f t="shared" si="57"/>
        <v>0.16315845939276902</v>
      </c>
      <c r="AA152" s="229">
        <f t="shared" si="58"/>
        <v>2690952935106.3267</v>
      </c>
      <c r="AD152" s="8" t="str">
        <f t="shared" si="69"/>
        <v>MPother-Other professional services</v>
      </c>
      <c r="AE152" s="9">
        <f t="shared" si="70"/>
        <v>4816663352.440402</v>
      </c>
      <c r="AF152" s="10">
        <f t="shared" si="71"/>
        <v>357835.8303201528</v>
      </c>
      <c r="AG152" s="9">
        <f t="shared" si="72"/>
        <v>7.4291226962924933E-5</v>
      </c>
      <c r="AH152" s="11" t="e">
        <f t="shared" si="73"/>
        <v>#DIV/0!</v>
      </c>
    </row>
    <row r="153" spans="1:34" x14ac:dyDescent="0.3">
      <c r="A153" s="2" t="s">
        <v>171</v>
      </c>
      <c r="D153" s="28">
        <v>232694</v>
      </c>
      <c r="E153" s="28">
        <v>298622</v>
      </c>
      <c r="F153" s="28">
        <v>11419</v>
      </c>
      <c r="G153" s="28">
        <v>1868958</v>
      </c>
      <c r="H153" s="28">
        <v>1477683</v>
      </c>
      <c r="I153" s="28">
        <v>241512</v>
      </c>
      <c r="J153" s="28">
        <v>4130888</v>
      </c>
      <c r="M153" s="195">
        <f t="shared" si="75"/>
        <v>0</v>
      </c>
      <c r="N153" s="196" t="str">
        <f>C145</f>
        <v>O-Public administration and defence</v>
      </c>
      <c r="O153" s="216">
        <f t="shared" si="74"/>
        <v>9987622083.0669384</v>
      </c>
      <c r="P153" s="217">
        <f t="shared" ref="P153:P160" si="76">P74</f>
        <v>0.37752525252525254</v>
      </c>
      <c r="Q153" s="218">
        <f t="shared" ref="Q153:Q159" si="77">E145</f>
        <v>29244554</v>
      </c>
      <c r="R153" s="217">
        <f t="shared" ref="R153:R160" si="78">R74</f>
        <v>0.62247474747474751</v>
      </c>
      <c r="S153" s="197">
        <f t="shared" ref="S153:S159" si="79">F145</f>
        <v>1773205.7748</v>
      </c>
      <c r="T153" s="198">
        <f t="shared" ref="T153:T160" si="80">T74</f>
        <v>2.4237904353500515E-3</v>
      </c>
      <c r="U153" s="199">
        <f t="shared" ref="U153:U159" si="81">G145</f>
        <v>656645788</v>
      </c>
      <c r="V153" s="200">
        <f t="shared" ref="V153:V160" si="82">V74</f>
        <v>0.99757620956464998</v>
      </c>
      <c r="W153" s="197">
        <f t="shared" ref="W153:W159" si="83">H145</f>
        <v>1105947532.5762002</v>
      </c>
      <c r="X153" s="198">
        <f t="shared" ref="X153:X160" si="84">X74</f>
        <v>0.87762669962917184</v>
      </c>
      <c r="Y153" s="199">
        <f t="shared" ref="Y153:Y159" si="85">I145</f>
        <v>13892604</v>
      </c>
      <c r="Z153" s="200">
        <f t="shared" ref="Z153:Z160" si="86">Z74</f>
        <v>0.12237330037082818</v>
      </c>
      <c r="AA153" s="201">
        <f t="shared" ref="AA153:AA159" si="87">J145</f>
        <v>11795125767.417938</v>
      </c>
      <c r="AD153" s="12" t="str">
        <f t="shared" si="69"/>
        <v>N71-Rental of machinery and equipment</v>
      </c>
      <c r="AE153" s="13">
        <f t="shared" si="70"/>
        <v>2456908142.0825005</v>
      </c>
      <c r="AF153" s="14">
        <f t="shared" si="71"/>
        <v>177252.45496652456</v>
      </c>
      <c r="AG153" s="13">
        <f t="shared" si="72"/>
        <v>7.214451852330286E-5</v>
      </c>
      <c r="AH153" s="15" t="e">
        <f t="shared" si="73"/>
        <v>#DIV/0!</v>
      </c>
    </row>
    <row r="154" spans="1:34" x14ac:dyDescent="0.3">
      <c r="A154" s="2" t="s">
        <v>416</v>
      </c>
      <c r="D154" s="28">
        <v>3390912307040.9702</v>
      </c>
      <c r="E154" s="28">
        <v>5863575198</v>
      </c>
      <c r="F154" s="28">
        <v>2169248923.7894998</v>
      </c>
      <c r="G154" s="28">
        <v>26783346939</v>
      </c>
      <c r="H154" s="28">
        <v>382686911348.77704</v>
      </c>
      <c r="I154" s="28">
        <v>6155657575</v>
      </c>
      <c r="J154" s="28">
        <v>3814571047025.5371</v>
      </c>
      <c r="M154" s="227" t="str">
        <f t="shared" si="75"/>
        <v>PUBLIC Total</v>
      </c>
      <c r="N154" s="206" t="str">
        <f>C146</f>
        <v>P801-2-Nursery, primary and secondary education</v>
      </c>
      <c r="O154" s="207">
        <f t="shared" si="74"/>
        <v>2546970565.5162139</v>
      </c>
      <c r="P154" s="208">
        <f t="shared" si="76"/>
        <v>0.2700361010830325</v>
      </c>
      <c r="Q154" s="209">
        <f t="shared" si="77"/>
        <v>357757493</v>
      </c>
      <c r="R154" s="208">
        <f t="shared" si="78"/>
        <v>0.72996389891696756</v>
      </c>
      <c r="S154" s="207">
        <f t="shared" si="79"/>
        <v>305168.81280000007</v>
      </c>
      <c r="T154" s="208">
        <f t="shared" si="80"/>
        <v>1.3203498927215713E-3</v>
      </c>
      <c r="U154" s="209">
        <f t="shared" si="81"/>
        <v>2133293139</v>
      </c>
      <c r="V154" s="210">
        <f t="shared" si="82"/>
        <v>0.99867965010727844</v>
      </c>
      <c r="W154" s="207">
        <f t="shared" si="83"/>
        <v>2634837903.3167987</v>
      </c>
      <c r="X154" s="208">
        <f t="shared" si="84"/>
        <v>0.91395933766505977</v>
      </c>
      <c r="Y154" s="209">
        <f t="shared" si="85"/>
        <v>38500571</v>
      </c>
      <c r="Z154" s="210">
        <f t="shared" si="86"/>
        <v>8.604066233494026E-2</v>
      </c>
      <c r="AA154" s="211">
        <f t="shared" si="87"/>
        <v>7711664840.645813</v>
      </c>
      <c r="AD154" s="8" t="str">
        <f t="shared" si="69"/>
        <v>N745-Employment services</v>
      </c>
      <c r="AE154" s="9">
        <f t="shared" si="70"/>
        <v>1726980682.8678002</v>
      </c>
      <c r="AF154" s="10">
        <f t="shared" si="71"/>
        <v>272852.40603147558</v>
      </c>
      <c r="AG154" s="9">
        <f t="shared" si="72"/>
        <v>1.5799389578485652E-4</v>
      </c>
      <c r="AH154" s="11" t="e">
        <f t="shared" si="73"/>
        <v>#DIV/0!</v>
      </c>
    </row>
    <row r="155" spans="1:34" x14ac:dyDescent="0.3">
      <c r="M155" s="195" t="str">
        <f t="shared" si="75"/>
        <v>NPISH</v>
      </c>
      <c r="N155" s="196" t="str">
        <f>C147</f>
        <v>P853-4-Higher and adult education</v>
      </c>
      <c r="O155" s="216">
        <f t="shared" si="74"/>
        <v>2260297845.1343369</v>
      </c>
      <c r="P155" s="217">
        <f t="shared" si="76"/>
        <v>0.38450682138936804</v>
      </c>
      <c r="Q155" s="218">
        <f t="shared" si="77"/>
        <v>124332931</v>
      </c>
      <c r="R155" s="217">
        <f t="shared" si="78"/>
        <v>0.61549317861063191</v>
      </c>
      <c r="S155" s="197">
        <f t="shared" si="79"/>
        <v>2397827.142</v>
      </c>
      <c r="T155" s="198">
        <f t="shared" si="80"/>
        <v>2.0704345921841094E-3</v>
      </c>
      <c r="U155" s="199">
        <f t="shared" si="81"/>
        <v>1115018901</v>
      </c>
      <c r="V155" s="200">
        <f t="shared" si="82"/>
        <v>0.99792956540781586</v>
      </c>
      <c r="W155" s="197">
        <f t="shared" si="83"/>
        <v>2694349802.6464009</v>
      </c>
      <c r="X155" s="198">
        <f t="shared" si="84"/>
        <v>0.8976876914683789</v>
      </c>
      <c r="Y155" s="199">
        <f t="shared" si="85"/>
        <v>56631058</v>
      </c>
      <c r="Z155" s="200">
        <f t="shared" si="86"/>
        <v>0.10231230853162114</v>
      </c>
      <c r="AA155" s="201">
        <f t="shared" si="87"/>
        <v>6253028364.9227381</v>
      </c>
      <c r="AD155" s="12" t="str">
        <f t="shared" si="69"/>
        <v>NAmisc-Miscellaneous administrative services</v>
      </c>
      <c r="AE155" s="13">
        <f t="shared" si="70"/>
        <v>4820517792.6969995</v>
      </c>
      <c r="AF155" s="14">
        <f t="shared" si="71"/>
        <v>269317.05970796244</v>
      </c>
      <c r="AG155" s="13">
        <f t="shared" si="72"/>
        <v>5.5868906887134217E-5</v>
      </c>
      <c r="AH155" s="15" t="e">
        <f t="shared" si="73"/>
        <v>#DIV/0!</v>
      </c>
    </row>
    <row r="156" spans="1:34" x14ac:dyDescent="0.3">
      <c r="M156" s="195" t="str">
        <f t="shared" si="75"/>
        <v>NPISH Total</v>
      </c>
      <c r="N156" s="206" t="str">
        <f>C148</f>
        <v>Q851- Human health activities</v>
      </c>
      <c r="O156" s="207">
        <f t="shared" si="74"/>
        <v>1839295354.8099957</v>
      </c>
      <c r="P156" s="208">
        <f t="shared" si="76"/>
        <v>0.38723796360285651</v>
      </c>
      <c r="Q156" s="209">
        <f t="shared" si="77"/>
        <v>141601737</v>
      </c>
      <c r="R156" s="208">
        <f t="shared" si="78"/>
        <v>0.61276203639714355</v>
      </c>
      <c r="S156" s="207">
        <f t="shared" si="79"/>
        <v>25285755.4608</v>
      </c>
      <c r="T156" s="208">
        <f t="shared" si="80"/>
        <v>9.8355646378029456E-4</v>
      </c>
      <c r="U156" s="209">
        <f t="shared" si="81"/>
        <v>3617792711</v>
      </c>
      <c r="V156" s="210">
        <f t="shared" si="82"/>
        <v>0.99901644353621966</v>
      </c>
      <c r="W156" s="207">
        <f t="shared" si="83"/>
        <v>4147595315.0393977</v>
      </c>
      <c r="X156" s="208">
        <f t="shared" si="84"/>
        <v>0.90617071067865496</v>
      </c>
      <c r="Y156" s="209">
        <f t="shared" si="85"/>
        <v>88094420</v>
      </c>
      <c r="Z156" s="210">
        <f t="shared" si="86"/>
        <v>9.3829289321344989E-2</v>
      </c>
      <c r="AA156" s="211">
        <f t="shared" si="87"/>
        <v>9859665293.310194</v>
      </c>
      <c r="AD156" s="8" t="str">
        <f t="shared" si="69"/>
        <v>Naother-Other administrative services</v>
      </c>
      <c r="AE156" s="9">
        <f t="shared" si="70"/>
        <v>19482915315.648911</v>
      </c>
      <c r="AF156" s="10">
        <f t="shared" si="71"/>
        <v>270538.19689730724</v>
      </c>
      <c r="AG156" s="9">
        <f t="shared" si="72"/>
        <v>1.3885919664189461E-5</v>
      </c>
      <c r="AH156" s="11" t="e">
        <f t="shared" si="73"/>
        <v>#DIV/0!</v>
      </c>
    </row>
    <row r="157" spans="1:34" x14ac:dyDescent="0.3">
      <c r="A157" s="2" t="s">
        <v>378</v>
      </c>
      <c r="B157" s="2" t="s">
        <v>165</v>
      </c>
      <c r="C157" s="243" t="s">
        <v>384</v>
      </c>
      <c r="D157" s="243" t="s">
        <v>386</v>
      </c>
      <c r="M157" s="195">
        <f t="shared" si="75"/>
        <v>0</v>
      </c>
      <c r="N157" s="196" t="str">
        <f>C149</f>
        <v>Q853-Social work</v>
      </c>
      <c r="O157" s="216">
        <f t="shared" si="74"/>
        <v>83229664742.106873</v>
      </c>
      <c r="P157" s="217">
        <f t="shared" si="76"/>
        <v>0.37044270833333331</v>
      </c>
      <c r="Q157" s="218">
        <f t="shared" si="77"/>
        <v>99061253</v>
      </c>
      <c r="R157" s="217">
        <f t="shared" si="78"/>
        <v>0.62955729166666663</v>
      </c>
      <c r="S157" s="197">
        <f t="shared" si="79"/>
        <v>86683395.968199998</v>
      </c>
      <c r="T157" s="198">
        <f t="shared" si="80"/>
        <v>2.6728481207275822E-3</v>
      </c>
      <c r="U157" s="199">
        <f t="shared" si="81"/>
        <v>1613892354</v>
      </c>
      <c r="V157" s="200">
        <f t="shared" si="82"/>
        <v>0.99732715187927246</v>
      </c>
      <c r="W157" s="197">
        <f t="shared" si="83"/>
        <v>3488812504.6942015</v>
      </c>
      <c r="X157" s="198">
        <f t="shared" si="84"/>
        <v>0.9245589711717741</v>
      </c>
      <c r="Y157" s="199">
        <f t="shared" si="85"/>
        <v>49469879</v>
      </c>
      <c r="Z157" s="200">
        <f t="shared" si="86"/>
        <v>7.5441028828225842E-2</v>
      </c>
      <c r="AA157" s="201">
        <f t="shared" si="87"/>
        <v>88567584128.769272</v>
      </c>
      <c r="AD157" s="12" t="str">
        <f t="shared" si="69"/>
        <v>RS527 and 725-Repair services</v>
      </c>
      <c r="AE157" s="13">
        <f t="shared" si="70"/>
        <v>805677383.79429996</v>
      </c>
      <c r="AF157" s="14">
        <f t="shared" si="71"/>
        <v>297658.27426791645</v>
      </c>
      <c r="AG157" s="13">
        <f t="shared" si="72"/>
        <v>3.6945094929450385E-4</v>
      </c>
      <c r="AH157" s="15" t="e">
        <f t="shared" si="73"/>
        <v>#DIV/0!</v>
      </c>
    </row>
    <row r="158" spans="1:34" x14ac:dyDescent="0.3">
      <c r="A158" s="2" t="s">
        <v>73</v>
      </c>
      <c r="B158" s="2" t="s">
        <v>74</v>
      </c>
      <c r="M158" s="195">
        <f t="shared" si="75"/>
        <v>0</v>
      </c>
      <c r="N158" s="228" t="s">
        <v>403</v>
      </c>
      <c r="O158" s="229">
        <f t="shared" si="74"/>
        <v>99863850590.634354</v>
      </c>
      <c r="P158" s="230">
        <f t="shared" si="76"/>
        <v>0.36884928322355676</v>
      </c>
      <c r="Q158" s="229">
        <f t="shared" si="77"/>
        <v>751997968</v>
      </c>
      <c r="R158" s="230">
        <f t="shared" si="78"/>
        <v>0.63115071677644319</v>
      </c>
      <c r="S158" s="229">
        <f t="shared" si="79"/>
        <v>116445353.1586</v>
      </c>
      <c r="T158" s="230">
        <f t="shared" si="80"/>
        <v>1.6279560538000715E-3</v>
      </c>
      <c r="U158" s="229">
        <f t="shared" si="81"/>
        <v>9136642893</v>
      </c>
      <c r="V158" s="231">
        <f t="shared" si="82"/>
        <v>0.99837204394619994</v>
      </c>
      <c r="W158" s="229">
        <f t="shared" si="83"/>
        <v>14071543058.272999</v>
      </c>
      <c r="X158" s="230">
        <f t="shared" si="84"/>
        <v>0.90809783167197611</v>
      </c>
      <c r="Y158" s="229">
        <f t="shared" si="85"/>
        <v>246588532</v>
      </c>
      <c r="Z158" s="231">
        <f t="shared" si="86"/>
        <v>9.1902168328023837E-2</v>
      </c>
      <c r="AA158" s="229">
        <f t="shared" si="87"/>
        <v>124187068395.06595</v>
      </c>
      <c r="AD158" s="8" t="str">
        <f t="shared" si="69"/>
        <v xml:space="preserve">RS926-Sporting and amusement activities </v>
      </c>
      <c r="AE158" s="9">
        <f t="shared" si="70"/>
        <v>2764740226.9439998</v>
      </c>
      <c r="AF158" s="10">
        <f t="shared" si="71"/>
        <v>178499.43884355508</v>
      </c>
      <c r="AG158" s="9">
        <f t="shared" si="72"/>
        <v>6.456282478331033E-5</v>
      </c>
      <c r="AH158" s="11" t="e">
        <f t="shared" si="73"/>
        <v>#DIV/0!</v>
      </c>
    </row>
    <row r="159" spans="1:34" x14ac:dyDescent="0.3">
      <c r="A159" s="2" t="s">
        <v>79</v>
      </c>
      <c r="B159" s="2">
        <v>0</v>
      </c>
      <c r="M159" s="195">
        <f t="shared" si="75"/>
        <v>0</v>
      </c>
      <c r="N159" s="228" t="s">
        <v>414</v>
      </c>
      <c r="O159" s="229">
        <f t="shared" si="74"/>
        <v>2629186107.6517367</v>
      </c>
      <c r="P159" s="230">
        <f t="shared" si="76"/>
        <v>0.33916461159062883</v>
      </c>
      <c r="Q159" s="229">
        <f t="shared" si="77"/>
        <v>123962431</v>
      </c>
      <c r="R159" s="230">
        <f t="shared" si="78"/>
        <v>0.66083538840937117</v>
      </c>
      <c r="S159" s="229">
        <f t="shared" si="79"/>
        <v>6384385.2690000003</v>
      </c>
      <c r="T159" s="230">
        <f t="shared" si="80"/>
        <v>5.6159618114596825E-3</v>
      </c>
      <c r="U159" s="229">
        <f t="shared" si="81"/>
        <v>606595575</v>
      </c>
      <c r="V159" s="231">
        <f t="shared" si="82"/>
        <v>0.99438403818854026</v>
      </c>
      <c r="W159" s="229">
        <f t="shared" si="83"/>
        <v>12159751217.725698</v>
      </c>
      <c r="X159" s="230">
        <f t="shared" si="84"/>
        <v>0.82719730855985019</v>
      </c>
      <c r="Y159" s="229">
        <f t="shared" si="85"/>
        <v>91195437</v>
      </c>
      <c r="Z159" s="231">
        <f t="shared" si="86"/>
        <v>0.17280269144014987</v>
      </c>
      <c r="AA159" s="229">
        <f t="shared" si="87"/>
        <v>15617075153.646435</v>
      </c>
      <c r="AD159" s="12" t="str">
        <f t="shared" si="69"/>
        <v>RS9271-Gambling activities</v>
      </c>
      <c r="AE159" s="13">
        <f t="shared" si="70"/>
        <v>631390030.29230011</v>
      </c>
      <c r="AF159" s="14">
        <f t="shared" si="71"/>
        <v>303008.60072269186</v>
      </c>
      <c r="AG159" s="13">
        <f t="shared" si="72"/>
        <v>4.7990716702070023E-4</v>
      </c>
      <c r="AH159" s="15" t="e">
        <f t="shared" si="73"/>
        <v>#DIV/0!</v>
      </c>
    </row>
    <row r="160" spans="1:34" x14ac:dyDescent="0.3">
      <c r="A160" s="2" t="s">
        <v>88</v>
      </c>
      <c r="B160" s="2" t="s">
        <v>89</v>
      </c>
      <c r="M160" s="227" t="str">
        <f>B157</f>
        <v>(Multiple Items)</v>
      </c>
      <c r="N160" s="23" t="s">
        <v>168</v>
      </c>
      <c r="O160" s="232">
        <f>D154</f>
        <v>3390912307040.9702</v>
      </c>
      <c r="P160" s="233">
        <f t="shared" si="76"/>
        <v>0.43795782547485868</v>
      </c>
      <c r="Q160" s="232">
        <f>E154</f>
        <v>5863575198</v>
      </c>
      <c r="R160" s="233">
        <f t="shared" si="78"/>
        <v>0.56204217452514138</v>
      </c>
      <c r="S160" s="232">
        <f>F154</f>
        <v>2169248923.7894998</v>
      </c>
      <c r="T160" s="233">
        <f t="shared" si="80"/>
        <v>6.0727183963641337E-3</v>
      </c>
      <c r="U160" s="232">
        <f>G154</f>
        <v>26783346939</v>
      </c>
      <c r="V160" s="234">
        <f t="shared" si="82"/>
        <v>0.99392728160363586</v>
      </c>
      <c r="W160" s="232">
        <f>H154</f>
        <v>382686911348.77704</v>
      </c>
      <c r="X160" s="233">
        <f t="shared" si="84"/>
        <v>0.85952029874447056</v>
      </c>
      <c r="Y160" s="232">
        <f>I154</f>
        <v>6155657575</v>
      </c>
      <c r="Z160" s="234">
        <f t="shared" si="86"/>
        <v>0.14047970125552947</v>
      </c>
      <c r="AA160" s="232">
        <f>J154</f>
        <v>3814571047025.5371</v>
      </c>
      <c r="AD160" s="8" t="str">
        <f t="shared" si="69"/>
        <v>RSMisc-Miscellaneous recreational activities</v>
      </c>
      <c r="AE160" s="9">
        <f t="shared" si="70"/>
        <v>1868587451.7328002</v>
      </c>
      <c r="AF160" s="10">
        <f t="shared" si="71"/>
        <v>287531.96579705202</v>
      </c>
      <c r="AG160" s="9">
        <f t="shared" si="72"/>
        <v>1.5387664384153632E-4</v>
      </c>
      <c r="AH160" s="11" t="e">
        <f t="shared" si="73"/>
        <v>#DIV/0!</v>
      </c>
    </row>
    <row r="161" spans="1:34" x14ac:dyDescent="0.3">
      <c r="M161" s="195" t="str">
        <f>B158</f>
        <v>ok</v>
      </c>
      <c r="N161" s="185"/>
      <c r="O161" s="244"/>
      <c r="P161" s="187"/>
      <c r="Q161" s="244"/>
      <c r="R161" s="187"/>
      <c r="S161" s="244"/>
      <c r="T161" s="187"/>
      <c r="U161" s="244"/>
      <c r="V161" s="189"/>
      <c r="W161" s="244"/>
      <c r="X161" s="187"/>
      <c r="Y161" s="244"/>
      <c r="Z161" s="189"/>
      <c r="AA161" s="244"/>
      <c r="AD161" s="23" t="s">
        <v>415</v>
      </c>
      <c r="AE161" s="24">
        <f>S159+U159+W159+Y159</f>
        <v>12863926614.994698</v>
      </c>
      <c r="AF161" s="25">
        <f>S238+U238+W238+Y238</f>
        <v>194485.56755219304</v>
      </c>
      <c r="AG161" s="24">
        <f t="shared" si="72"/>
        <v>1.5118678252213677E-5</v>
      </c>
      <c r="AH161" s="26" t="e">
        <f t="shared" si="73"/>
        <v>#DIV/0!</v>
      </c>
    </row>
    <row r="162" spans="1:34" x14ac:dyDescent="0.3">
      <c r="A162" s="2" t="s">
        <v>101</v>
      </c>
      <c r="B162" s="2" t="s">
        <v>71</v>
      </c>
      <c r="C162" s="2" t="s">
        <v>381</v>
      </c>
      <c r="D162" s="28" t="s">
        <v>168</v>
      </c>
      <c r="M162" s="195">
        <f>B159</f>
        <v>0</v>
      </c>
      <c r="N162" s="185"/>
      <c r="O162" s="244"/>
      <c r="P162" s="187"/>
      <c r="Q162" s="244"/>
      <c r="R162" s="187"/>
      <c r="S162" s="244"/>
      <c r="T162" s="187"/>
      <c r="U162" s="244"/>
      <c r="V162" s="189"/>
      <c r="W162" s="244"/>
      <c r="X162" s="187"/>
      <c r="Y162" s="244"/>
      <c r="Z162" s="189"/>
      <c r="AA162" s="244"/>
    </row>
    <row r="163" spans="1:34" x14ac:dyDescent="0.3">
      <c r="A163" s="2" t="s">
        <v>417</v>
      </c>
      <c r="B163" s="2" t="s">
        <v>69</v>
      </c>
      <c r="C163" s="2" t="s">
        <v>66</v>
      </c>
      <c r="D163" s="28">
        <v>10948.30456491891</v>
      </c>
      <c r="M163" s="227" t="str">
        <f>B160</f>
        <v>2012</v>
      </c>
      <c r="N163" s="185"/>
      <c r="O163" s="244"/>
      <c r="P163" s="187"/>
      <c r="Q163" s="244"/>
      <c r="R163" s="187"/>
      <c r="S163" s="244"/>
      <c r="T163" s="187"/>
      <c r="U163" s="244"/>
      <c r="V163" s="189"/>
      <c r="W163" s="244"/>
      <c r="X163" s="187"/>
      <c r="Y163" s="244"/>
      <c r="Z163" s="189"/>
      <c r="AA163" s="244"/>
    </row>
    <row r="164" spans="1:34" x14ac:dyDescent="0.3">
      <c r="C164" s="2" t="s">
        <v>17</v>
      </c>
      <c r="D164" s="28">
        <v>313.96144018774874</v>
      </c>
      <c r="M164" s="227">
        <f>B161</f>
        <v>0</v>
      </c>
      <c r="N164" s="185"/>
      <c r="O164" s="244"/>
      <c r="P164" s="187"/>
      <c r="Q164" s="244"/>
      <c r="R164" s="187"/>
      <c r="S164" s="244"/>
      <c r="T164" s="187"/>
      <c r="U164" s="244"/>
      <c r="V164" s="189"/>
      <c r="W164" s="244"/>
      <c r="X164" s="187"/>
      <c r="Y164" s="244"/>
      <c r="Z164" s="189"/>
      <c r="AA164" s="244"/>
    </row>
    <row r="165" spans="1:34" x14ac:dyDescent="0.3">
      <c r="C165" s="2" t="s">
        <v>14</v>
      </c>
      <c r="D165" s="28">
        <v>943.19341973695805</v>
      </c>
    </row>
    <row r="166" spans="1:34" x14ac:dyDescent="0.3">
      <c r="C166" s="2" t="s">
        <v>11</v>
      </c>
      <c r="D166" s="28">
        <v>42357.706199083907</v>
      </c>
    </row>
    <row r="167" spans="1:34" ht="15" thickBot="1" x14ac:dyDescent="0.35">
      <c r="C167" s="2" t="s">
        <v>18</v>
      </c>
      <c r="D167" s="28">
        <v>195.26768517898009</v>
      </c>
      <c r="N167" s="487" t="s">
        <v>418</v>
      </c>
      <c r="O167" s="488"/>
      <c r="P167" s="488"/>
      <c r="Q167" s="488"/>
      <c r="R167" s="488"/>
      <c r="S167" s="488"/>
      <c r="T167" s="488"/>
      <c r="U167" s="488"/>
      <c r="V167" s="488"/>
      <c r="W167" s="488"/>
      <c r="X167" s="488"/>
      <c r="Y167" s="488"/>
      <c r="Z167" s="488"/>
      <c r="AA167" s="487"/>
    </row>
    <row r="168" spans="1:34" x14ac:dyDescent="0.3">
      <c r="C168" s="2" t="s">
        <v>29</v>
      </c>
      <c r="D168" s="28">
        <v>421.05734300161834</v>
      </c>
      <c r="N168" s="489" t="s">
        <v>3</v>
      </c>
      <c r="O168" s="491" t="s">
        <v>388</v>
      </c>
      <c r="P168" s="492"/>
      <c r="Q168" s="492"/>
      <c r="R168" s="493"/>
      <c r="S168" s="491" t="s">
        <v>389</v>
      </c>
      <c r="T168" s="492"/>
      <c r="U168" s="492"/>
      <c r="V168" s="493"/>
      <c r="W168" s="491" t="s">
        <v>390</v>
      </c>
      <c r="X168" s="492"/>
      <c r="Y168" s="492"/>
      <c r="Z168" s="493"/>
      <c r="AA168" s="494" t="s">
        <v>168</v>
      </c>
    </row>
    <row r="169" spans="1:34" x14ac:dyDescent="0.3">
      <c r="C169" s="2" t="s">
        <v>21</v>
      </c>
      <c r="D169" s="28">
        <v>1926.8655443086379</v>
      </c>
      <c r="N169" s="490"/>
      <c r="O169" s="483" t="s">
        <v>391</v>
      </c>
      <c r="P169" s="484"/>
      <c r="Q169" s="485" t="s">
        <v>392</v>
      </c>
      <c r="R169" s="486"/>
      <c r="S169" s="483" t="s">
        <v>391</v>
      </c>
      <c r="T169" s="484"/>
      <c r="U169" s="485" t="s">
        <v>392</v>
      </c>
      <c r="V169" s="486"/>
      <c r="W169" s="483" t="s">
        <v>391</v>
      </c>
      <c r="X169" s="484"/>
      <c r="Y169" s="485" t="s">
        <v>392</v>
      </c>
      <c r="Z169" s="486"/>
      <c r="AA169" s="495"/>
    </row>
    <row r="170" spans="1:34" x14ac:dyDescent="0.3">
      <c r="C170" s="2" t="s">
        <v>16</v>
      </c>
      <c r="D170" s="28">
        <v>78.180655879247396</v>
      </c>
      <c r="N170" s="490"/>
      <c r="O170" s="181" t="s">
        <v>393</v>
      </c>
      <c r="P170" s="182" t="s">
        <v>369</v>
      </c>
      <c r="Q170" s="182" t="s">
        <v>393</v>
      </c>
      <c r="R170" s="183" t="s">
        <v>369</v>
      </c>
      <c r="S170" s="181" t="s">
        <v>393</v>
      </c>
      <c r="T170" s="182" t="s">
        <v>369</v>
      </c>
      <c r="U170" s="182" t="s">
        <v>393</v>
      </c>
      <c r="V170" s="183" t="s">
        <v>369</v>
      </c>
      <c r="W170" s="181" t="s">
        <v>393</v>
      </c>
      <c r="X170" s="182" t="s">
        <v>369</v>
      </c>
      <c r="Y170" s="182" t="s">
        <v>393</v>
      </c>
      <c r="Z170" s="183" t="s">
        <v>369</v>
      </c>
      <c r="AA170" s="495"/>
    </row>
    <row r="171" spans="1:34" x14ac:dyDescent="0.3">
      <c r="C171" s="2" t="s">
        <v>13</v>
      </c>
      <c r="D171" s="28">
        <v>174.15604943241524</v>
      </c>
      <c r="M171" s="184">
        <f t="shared" ref="M171:M234" si="88">M88</f>
        <v>0</v>
      </c>
      <c r="N171" s="185" t="str">
        <f>N9</f>
        <v>A-Agriculture, forrestry and fishing</v>
      </c>
      <c r="O171" s="245">
        <f>O88/O9</f>
        <v>3226260.6989315366</v>
      </c>
      <c r="P171" s="187">
        <f t="shared" ref="P171:P234" si="89">P88</f>
        <v>0.28537786341254551</v>
      </c>
      <c r="Q171" s="245">
        <f>Q88/Q9</f>
        <v>16018.618034751347</v>
      </c>
      <c r="R171" s="187">
        <f t="shared" ref="R171:R234" si="90">R88</f>
        <v>0.71462213658745455</v>
      </c>
      <c r="S171" s="245">
        <f>S88/S9</f>
        <v>117908.39825615383</v>
      </c>
      <c r="T171" s="187">
        <f t="shared" ref="T171:T234" si="91">T88</f>
        <v>1.4224751066856331E-3</v>
      </c>
      <c r="U171" s="245">
        <f>U88/U9</f>
        <v>13895.466206443129</v>
      </c>
      <c r="V171" s="189">
        <f t="shared" ref="V171:V234" si="92">V88</f>
        <v>0.99857752489331442</v>
      </c>
      <c r="W171" s="245">
        <f>W88/W9</f>
        <v>114565.34150834825</v>
      </c>
      <c r="X171" s="187">
        <f t="shared" ref="X171:X234" si="93">X88</f>
        <v>0.80919045952297619</v>
      </c>
      <c r="Y171" s="245">
        <f>Y88/Y9</f>
        <v>16520.19601677149</v>
      </c>
      <c r="Z171" s="189">
        <f t="shared" ref="Z171:Z234" si="94">Z88</f>
        <v>0.19080954047702386</v>
      </c>
      <c r="AA171" s="245">
        <f>AA88/AA9</f>
        <v>65091.814458716508</v>
      </c>
    </row>
    <row r="172" spans="1:34" x14ac:dyDescent="0.3">
      <c r="C172" s="2" t="s">
        <v>57</v>
      </c>
      <c r="D172" s="28">
        <v>28.608871609265815</v>
      </c>
      <c r="M172" s="195">
        <f t="shared" si="88"/>
        <v>0</v>
      </c>
      <c r="N172" s="185" t="str">
        <f t="shared" ref="N172:N235" si="95">N10</f>
        <v>BMQ-Other mining and quarrying</v>
      </c>
      <c r="O172" s="245">
        <f t="shared" ref="O172:O235" si="96">O89/O10</f>
        <v>555547952.35539711</v>
      </c>
      <c r="P172" s="198">
        <f t="shared" si="89"/>
        <v>0.45874999999999999</v>
      </c>
      <c r="Q172" s="245">
        <f t="shared" ref="Q172:Q235" si="97">Q89/Q10</f>
        <v>51723.441108545034</v>
      </c>
      <c r="R172" s="198">
        <f t="shared" si="90"/>
        <v>0.54125000000000001</v>
      </c>
      <c r="S172" s="245">
        <f t="shared" ref="S172:S235" si="98">S89/S10</f>
        <v>267230.92054999998</v>
      </c>
      <c r="T172" s="198">
        <f t="shared" si="91"/>
        <v>1.7889087656529516E-2</v>
      </c>
      <c r="U172" s="245">
        <f t="shared" ref="U172:U235" si="99">U89/U10</f>
        <v>30906.335154826957</v>
      </c>
      <c r="V172" s="200">
        <f t="shared" si="92"/>
        <v>0.98211091234347048</v>
      </c>
      <c r="W172" s="245">
        <f t="shared" ref="W172:W235" si="100">W89/W10</f>
        <v>712939.02121624583</v>
      </c>
      <c r="X172" s="198">
        <f t="shared" si="93"/>
        <v>0.76170568561872909</v>
      </c>
      <c r="Y172" s="245">
        <f t="shared" ref="Y172:Y235" si="101">Y89/Y10</f>
        <v>117459.02807017544</v>
      </c>
      <c r="Z172" s="200">
        <f t="shared" si="94"/>
        <v>0.23829431438127091</v>
      </c>
      <c r="AA172" s="245">
        <f t="shared" ref="AA172:AA235" si="102">AA89/AA10</f>
        <v>80082621.496267796</v>
      </c>
    </row>
    <row r="173" spans="1:34" x14ac:dyDescent="0.3">
      <c r="C173" s="2" t="s">
        <v>34</v>
      </c>
      <c r="D173" s="28">
        <v>157.52204996755097</v>
      </c>
      <c r="M173" s="195">
        <f t="shared" si="88"/>
        <v>0</v>
      </c>
      <c r="N173" s="185" t="str">
        <f t="shared" si="95"/>
        <v>BOG-Oil and gas</v>
      </c>
      <c r="O173" s="245">
        <f t="shared" si="96"/>
        <v>28924832.707974575</v>
      </c>
      <c r="P173" s="208">
        <f t="shared" si="89"/>
        <v>0.52627189324437029</v>
      </c>
      <c r="Q173" s="245">
        <f t="shared" si="97"/>
        <v>51580.579225352114</v>
      </c>
      <c r="R173" s="208">
        <f t="shared" si="90"/>
        <v>0.47372810675562971</v>
      </c>
      <c r="S173" s="245">
        <f t="shared" si="98"/>
        <v>17938.104692307694</v>
      </c>
      <c r="T173" s="208">
        <f t="shared" si="91"/>
        <v>1.1796733212341199E-2</v>
      </c>
      <c r="U173" s="245">
        <f t="shared" si="99"/>
        <v>26927.806244260788</v>
      </c>
      <c r="V173" s="210">
        <f t="shared" si="92"/>
        <v>0.9882032667876588</v>
      </c>
      <c r="W173" s="245">
        <f t="shared" si="100"/>
        <v>770569.65937366418</v>
      </c>
      <c r="X173" s="208">
        <f t="shared" si="93"/>
        <v>0.87829246139872841</v>
      </c>
      <c r="Y173" s="245">
        <f t="shared" si="101"/>
        <v>94958.101990049749</v>
      </c>
      <c r="Z173" s="210">
        <f t="shared" si="94"/>
        <v>0.12170753860127158</v>
      </c>
      <c r="AA173" s="245">
        <f t="shared" si="102"/>
        <v>3673094.3117301846</v>
      </c>
    </row>
    <row r="174" spans="1:34" x14ac:dyDescent="0.3">
      <c r="C174" s="2" t="s">
        <v>37</v>
      </c>
      <c r="D174" s="28">
        <v>2736.4234417137659</v>
      </c>
      <c r="M174" s="195">
        <f t="shared" si="88"/>
        <v>0</v>
      </c>
      <c r="N174" s="185" t="str">
        <f t="shared" si="95"/>
        <v>CHMH244-Pharmaceuticals</v>
      </c>
      <c r="O174" s="245">
        <f t="shared" si="96"/>
        <v>73343898.166214108</v>
      </c>
      <c r="P174" s="217">
        <f t="shared" si="89"/>
        <v>0.39800995024875624</v>
      </c>
      <c r="Q174" s="245">
        <f t="shared" si="97"/>
        <v>50690.165289256198</v>
      </c>
      <c r="R174" s="217">
        <f t="shared" si="90"/>
        <v>0.60199004975124382</v>
      </c>
      <c r="S174" s="245">
        <f t="shared" si="98"/>
        <v>162332.15747500001</v>
      </c>
      <c r="T174" s="198">
        <f t="shared" si="91"/>
        <v>1.6949152542372881E-2</v>
      </c>
      <c r="U174" s="245">
        <f t="shared" si="99"/>
        <v>20175.491379310344</v>
      </c>
      <c r="V174" s="200">
        <f t="shared" si="92"/>
        <v>0.98305084745762716</v>
      </c>
      <c r="W174" s="245">
        <f t="shared" si="100"/>
        <v>2137162.838387385</v>
      </c>
      <c r="X174" s="198">
        <f t="shared" si="93"/>
        <v>0.80727272727272725</v>
      </c>
      <c r="Y174" s="245">
        <f t="shared" si="101"/>
        <v>120497.53459119497</v>
      </c>
      <c r="Z174" s="200">
        <f t="shared" si="94"/>
        <v>0.19272727272727272</v>
      </c>
      <c r="AA174" s="245">
        <f t="shared" si="102"/>
        <v>9019227.8384074885</v>
      </c>
    </row>
    <row r="175" spans="1:34" x14ac:dyDescent="0.3">
      <c r="C175" s="2" t="s">
        <v>23</v>
      </c>
      <c r="D175" s="28">
        <v>111.2968956048381</v>
      </c>
      <c r="M175" s="195">
        <f t="shared" si="88"/>
        <v>0</v>
      </c>
      <c r="N175" s="185" t="str">
        <f t="shared" si="95"/>
        <v>CHMH24other-Chemicals excluding pharma</v>
      </c>
      <c r="O175" s="245">
        <f t="shared" si="96"/>
        <v>9935719.7492325176</v>
      </c>
      <c r="P175" s="208">
        <f t="shared" si="89"/>
        <v>0.38811881188118813</v>
      </c>
      <c r="Q175" s="245">
        <f t="shared" si="97"/>
        <v>41777.072815533982</v>
      </c>
      <c r="R175" s="208">
        <f t="shared" si="90"/>
        <v>0.61188118811881187</v>
      </c>
      <c r="S175" s="245">
        <f t="shared" si="98"/>
        <v>172802.55075000002</v>
      </c>
      <c r="T175" s="208">
        <f t="shared" si="91"/>
        <v>5.6625141562853904E-3</v>
      </c>
      <c r="U175" s="245">
        <f t="shared" si="99"/>
        <v>19002.691343963554</v>
      </c>
      <c r="V175" s="210">
        <f t="shared" si="92"/>
        <v>0.99433748584371462</v>
      </c>
      <c r="W175" s="245">
        <f t="shared" si="100"/>
        <v>593074.85841103189</v>
      </c>
      <c r="X175" s="208">
        <f t="shared" si="93"/>
        <v>0.82579972183588313</v>
      </c>
      <c r="Y175" s="245">
        <f t="shared" si="101"/>
        <v>71310.483033932134</v>
      </c>
      <c r="Z175" s="210">
        <f t="shared" si="94"/>
        <v>0.17420027816411682</v>
      </c>
      <c r="AA175" s="245">
        <f t="shared" si="102"/>
        <v>955413.38728465105</v>
      </c>
    </row>
    <row r="176" spans="1:34" x14ac:dyDescent="0.3">
      <c r="C176" s="2" t="s">
        <v>24</v>
      </c>
      <c r="D176" s="28">
        <v>24893.398751989247</v>
      </c>
      <c r="M176" s="195">
        <f t="shared" si="88"/>
        <v>0</v>
      </c>
      <c r="N176" s="185" t="str">
        <f t="shared" si="95"/>
        <v>CHMH29-Machinery and equipment</v>
      </c>
      <c r="O176" s="245">
        <f t="shared" si="96"/>
        <v>3409041.4408412762</v>
      </c>
      <c r="P176" s="217">
        <f t="shared" si="89"/>
        <v>0.35877862595419846</v>
      </c>
      <c r="Q176" s="245">
        <f t="shared" si="97"/>
        <v>34337.502380952385</v>
      </c>
      <c r="R176" s="217">
        <f t="shared" si="90"/>
        <v>0.64122137404580148</v>
      </c>
      <c r="S176" s="245">
        <f t="shared" si="98"/>
        <v>216779.02466400003</v>
      </c>
      <c r="T176" s="198">
        <f t="shared" si="91"/>
        <v>5.6792367105860976E-3</v>
      </c>
      <c r="U176" s="245">
        <f t="shared" si="99"/>
        <v>15311.3644048435</v>
      </c>
      <c r="V176" s="200">
        <f t="shared" si="92"/>
        <v>0.99432076328941388</v>
      </c>
      <c r="W176" s="245">
        <f t="shared" si="100"/>
        <v>300334.96829985443</v>
      </c>
      <c r="X176" s="198">
        <f t="shared" si="93"/>
        <v>0.88020833333333337</v>
      </c>
      <c r="Y176" s="245">
        <f t="shared" si="101"/>
        <v>49254.569493941555</v>
      </c>
      <c r="Z176" s="200">
        <f t="shared" si="94"/>
        <v>0.11979166666666667</v>
      </c>
      <c r="AA176" s="245">
        <f t="shared" si="102"/>
        <v>284073.21675428766</v>
      </c>
    </row>
    <row r="177" spans="3:27" x14ac:dyDescent="0.3">
      <c r="C177" s="2" t="s">
        <v>53</v>
      </c>
      <c r="D177" s="28">
        <v>333.17726932176839</v>
      </c>
      <c r="M177" s="195">
        <f t="shared" si="88"/>
        <v>0</v>
      </c>
      <c r="N177" s="185" t="str">
        <f t="shared" si="95"/>
        <v xml:space="preserve">CHMH30to33-Electrical and electronic </v>
      </c>
      <c r="O177" s="245">
        <f t="shared" si="96"/>
        <v>4355095.901714989</v>
      </c>
      <c r="P177" s="208">
        <f t="shared" si="89"/>
        <v>0.39666666666666667</v>
      </c>
      <c r="Q177" s="245">
        <f t="shared" si="97"/>
        <v>33829.535061623457</v>
      </c>
      <c r="R177" s="208">
        <f t="shared" si="90"/>
        <v>0.60333333333333339</v>
      </c>
      <c r="S177" s="245">
        <f t="shared" si="98"/>
        <v>103534.45455882353</v>
      </c>
      <c r="T177" s="208">
        <f t="shared" si="91"/>
        <v>5.4679961402380184E-3</v>
      </c>
      <c r="U177" s="245">
        <f t="shared" si="99"/>
        <v>16188.502102199223</v>
      </c>
      <c r="V177" s="210">
        <f t="shared" si="92"/>
        <v>0.99453200385976193</v>
      </c>
      <c r="W177" s="245">
        <f t="shared" si="100"/>
        <v>366871.13656767597</v>
      </c>
      <c r="X177" s="208">
        <f t="shared" si="93"/>
        <v>0.89119747161418705</v>
      </c>
      <c r="Y177" s="245">
        <f t="shared" si="101"/>
        <v>49820.331360946744</v>
      </c>
      <c r="Z177" s="210">
        <f t="shared" si="94"/>
        <v>0.10880252838581295</v>
      </c>
      <c r="AA177" s="245">
        <f t="shared" si="102"/>
        <v>380083.68096999248</v>
      </c>
    </row>
    <row r="178" spans="3:27" x14ac:dyDescent="0.3">
      <c r="C178" s="2" t="s">
        <v>48</v>
      </c>
      <c r="D178" s="28">
        <v>749.71525256570681</v>
      </c>
      <c r="M178" s="195">
        <f t="shared" si="88"/>
        <v>0</v>
      </c>
      <c r="N178" s="185" t="str">
        <f t="shared" si="95"/>
        <v>CHMH34-Automotive</v>
      </c>
      <c r="O178" s="245">
        <f t="shared" si="96"/>
        <v>1670783.7329466878</v>
      </c>
      <c r="P178" s="217">
        <f t="shared" si="89"/>
        <v>0.40677966101694918</v>
      </c>
      <c r="Q178" s="245">
        <f t="shared" si="97"/>
        <v>43422.87857142857</v>
      </c>
      <c r="R178" s="217">
        <f t="shared" si="90"/>
        <v>0.59322033898305082</v>
      </c>
      <c r="S178" s="245">
        <f t="shared" si="98"/>
        <v>2419913.9642333332</v>
      </c>
      <c r="T178" s="198">
        <f t="shared" si="91"/>
        <v>6.9150979638878214E-3</v>
      </c>
      <c r="U178" s="245">
        <f t="shared" si="99"/>
        <v>14899.94506769826</v>
      </c>
      <c r="V178" s="200">
        <f t="shared" si="92"/>
        <v>0.99308490203611222</v>
      </c>
      <c r="W178" s="245">
        <f t="shared" si="100"/>
        <v>989477.16343072546</v>
      </c>
      <c r="X178" s="198">
        <f t="shared" si="93"/>
        <v>0.85731707317073169</v>
      </c>
      <c r="Y178" s="245">
        <f t="shared" si="101"/>
        <v>68489.831908831911</v>
      </c>
      <c r="Z178" s="200">
        <f t="shared" si="94"/>
        <v>0.14268292682926828</v>
      </c>
      <c r="AA178" s="245">
        <f t="shared" si="102"/>
        <v>466530.13379314606</v>
      </c>
    </row>
    <row r="179" spans="3:27" x14ac:dyDescent="0.3">
      <c r="C179" s="2" t="s">
        <v>49</v>
      </c>
      <c r="D179" s="28">
        <v>1141.8704998419362</v>
      </c>
      <c r="M179" s="195">
        <f t="shared" si="88"/>
        <v>0</v>
      </c>
      <c r="N179" s="185" t="str">
        <f t="shared" si="95"/>
        <v>CHMH353-Aerospace</v>
      </c>
      <c r="O179" s="245">
        <f t="shared" si="96"/>
        <v>4809841.8426140016</v>
      </c>
      <c r="P179" s="208">
        <f t="shared" si="89"/>
        <v>0.39669421487603307</v>
      </c>
      <c r="Q179" s="245">
        <f t="shared" si="97"/>
        <v>73422.534246575349</v>
      </c>
      <c r="R179" s="208">
        <f t="shared" si="90"/>
        <v>0.60330578512396693</v>
      </c>
      <c r="S179" s="245">
        <f t="shared" si="98"/>
        <v>732710.77260000003</v>
      </c>
      <c r="T179" s="208">
        <f t="shared" si="91"/>
        <v>4.9751243781094526E-3</v>
      </c>
      <c r="U179" s="245">
        <f t="shared" si="99"/>
        <v>23857.47</v>
      </c>
      <c r="V179" s="210">
        <f t="shared" si="92"/>
        <v>0.99502487562189057</v>
      </c>
      <c r="W179" s="245">
        <f t="shared" si="100"/>
        <v>801666.01565541909</v>
      </c>
      <c r="X179" s="208">
        <f t="shared" si="93"/>
        <v>0.86702127659574468</v>
      </c>
      <c r="Y179" s="245">
        <f t="shared" si="101"/>
        <v>94743.093333333338</v>
      </c>
      <c r="Z179" s="210">
        <f t="shared" si="94"/>
        <v>0.13297872340425532</v>
      </c>
      <c r="AA179" s="245">
        <f t="shared" si="102"/>
        <v>723314.75380764331</v>
      </c>
    </row>
    <row r="180" spans="3:27" x14ac:dyDescent="0.3">
      <c r="C180" s="2" t="s">
        <v>12</v>
      </c>
      <c r="D180" s="28">
        <v>1505.5047479538439</v>
      </c>
      <c r="M180" s="195">
        <f t="shared" si="88"/>
        <v>0</v>
      </c>
      <c r="N180" s="185" t="str">
        <f t="shared" si="95"/>
        <v>CHMH35other-Other transport</v>
      </c>
      <c r="O180" s="245">
        <f t="shared" si="96"/>
        <v>450442.35138778179</v>
      </c>
      <c r="P180" s="217">
        <f t="shared" si="89"/>
        <v>0.33673469387755101</v>
      </c>
      <c r="Q180" s="245">
        <f t="shared" si="97"/>
        <v>26176.23076923077</v>
      </c>
      <c r="R180" s="217">
        <f t="shared" si="90"/>
        <v>0.66326530612244894</v>
      </c>
      <c r="S180" s="245">
        <f t="shared" si="98"/>
        <v>1519.6850666666667</v>
      </c>
      <c r="T180" s="198">
        <f t="shared" si="91"/>
        <v>4.2857142857142859E-3</v>
      </c>
      <c r="U180" s="245">
        <f t="shared" si="99"/>
        <v>12602.811334289814</v>
      </c>
      <c r="V180" s="200">
        <f t="shared" si="92"/>
        <v>0.99571428571428566</v>
      </c>
      <c r="W180" s="245">
        <f t="shared" si="100"/>
        <v>135925.3309407132</v>
      </c>
      <c r="X180" s="198">
        <f t="shared" si="93"/>
        <v>0.83189122373300373</v>
      </c>
      <c r="Y180" s="245">
        <f t="shared" si="101"/>
        <v>40059.977941176468</v>
      </c>
      <c r="Z180" s="200">
        <f t="shared" si="94"/>
        <v>0.1681087762669963</v>
      </c>
      <c r="AA180" s="245">
        <f t="shared" si="102"/>
        <v>65601.877595241865</v>
      </c>
    </row>
    <row r="181" spans="3:27" x14ac:dyDescent="0.3">
      <c r="C181" s="2" t="s">
        <v>26</v>
      </c>
      <c r="D181" s="28">
        <v>718.31308074416631</v>
      </c>
      <c r="M181" s="195">
        <f t="shared" si="88"/>
        <v>0</v>
      </c>
      <c r="N181" s="185" t="str">
        <f t="shared" si="95"/>
        <v>CML23,25-26-Fuels, Rubber and non-metalic products</v>
      </c>
      <c r="O181" s="245">
        <f t="shared" si="96"/>
        <v>31510461.658760194</v>
      </c>
      <c r="P181" s="208">
        <f t="shared" si="89"/>
        <v>0.34062500000000001</v>
      </c>
      <c r="Q181" s="245">
        <f t="shared" si="97"/>
        <v>44632.259478672982</v>
      </c>
      <c r="R181" s="208">
        <f t="shared" si="90"/>
        <v>0.65937500000000004</v>
      </c>
      <c r="S181" s="245">
        <f t="shared" si="98"/>
        <v>156426.85409056605</v>
      </c>
      <c r="T181" s="208">
        <f t="shared" si="91"/>
        <v>5.3850843324527537E-3</v>
      </c>
      <c r="U181" s="245">
        <f t="shared" si="99"/>
        <v>15098.35049545408</v>
      </c>
      <c r="V181" s="210">
        <f t="shared" si="92"/>
        <v>0.99461491566754723</v>
      </c>
      <c r="W181" s="245">
        <f t="shared" si="100"/>
        <v>307910.74246989185</v>
      </c>
      <c r="X181" s="208">
        <f t="shared" si="93"/>
        <v>0.85255286832573896</v>
      </c>
      <c r="Y181" s="245">
        <f t="shared" si="101"/>
        <v>60777.267828843105</v>
      </c>
      <c r="Z181" s="210">
        <f t="shared" si="94"/>
        <v>0.14744713167426102</v>
      </c>
      <c r="AA181" s="245">
        <f t="shared" si="102"/>
        <v>1432759.6868712604</v>
      </c>
    </row>
    <row r="182" spans="3:27" x14ac:dyDescent="0.3">
      <c r="C182" s="2" t="s">
        <v>41</v>
      </c>
      <c r="D182" s="28">
        <v>66968.723287014844</v>
      </c>
      <c r="M182" s="195">
        <f t="shared" si="88"/>
        <v>0</v>
      </c>
      <c r="N182" s="185" t="str">
        <f t="shared" si="95"/>
        <v>CML27-28-Metals and metal products</v>
      </c>
      <c r="O182" s="245">
        <f t="shared" si="96"/>
        <v>4064990.4903638419</v>
      </c>
      <c r="P182" s="217">
        <f t="shared" si="89"/>
        <v>0.34426229508196721</v>
      </c>
      <c r="Q182" s="245">
        <f t="shared" si="97"/>
        <v>33145.794014084509</v>
      </c>
      <c r="R182" s="217">
        <f t="shared" si="90"/>
        <v>0.65573770491803274</v>
      </c>
      <c r="S182" s="245">
        <f t="shared" si="98"/>
        <v>84939.788895431469</v>
      </c>
      <c r="T182" s="198">
        <f t="shared" si="91"/>
        <v>1.205040371910937E-2</v>
      </c>
      <c r="U182" s="245">
        <f t="shared" si="99"/>
        <v>15202.139248343756</v>
      </c>
      <c r="V182" s="200">
        <f t="shared" si="92"/>
        <v>0.98794959628089063</v>
      </c>
      <c r="W182" s="245">
        <f t="shared" si="100"/>
        <v>197387.58006291059</v>
      </c>
      <c r="X182" s="198">
        <f t="shared" si="93"/>
        <v>0.88530565350025747</v>
      </c>
      <c r="Y182" s="245">
        <f t="shared" si="101"/>
        <v>44630.995509499138</v>
      </c>
      <c r="Z182" s="200">
        <f t="shared" si="94"/>
        <v>0.11469434649974249</v>
      </c>
      <c r="AA182" s="245">
        <f t="shared" si="102"/>
        <v>238617.75613307246</v>
      </c>
    </row>
    <row r="183" spans="3:27" x14ac:dyDescent="0.3">
      <c r="C183" s="2" t="s">
        <v>63</v>
      </c>
      <c r="D183" s="28">
        <v>4736.0475062369133</v>
      </c>
      <c r="M183" s="195">
        <f t="shared" si="88"/>
        <v>0</v>
      </c>
      <c r="N183" s="185" t="str">
        <f t="shared" si="95"/>
        <v>CMLother-Other Medium-low technology</v>
      </c>
      <c r="O183" s="245">
        <f t="shared" si="96"/>
        <v>6289842.9613686092</v>
      </c>
      <c r="P183" s="208">
        <f t="shared" si="89"/>
        <v>0.40886699507389163</v>
      </c>
      <c r="Q183" s="245">
        <f t="shared" si="97"/>
        <v>18335.387500000001</v>
      </c>
      <c r="R183" s="208">
        <f t="shared" si="90"/>
        <v>0.59113300492610843</v>
      </c>
      <c r="S183" s="245">
        <f t="shared" si="98"/>
        <v>538934.59385789465</v>
      </c>
      <c r="T183" s="208">
        <f t="shared" si="91"/>
        <v>1.6379310344827588E-2</v>
      </c>
      <c r="U183" s="245">
        <f t="shared" si="99"/>
        <v>12535.256792287468</v>
      </c>
      <c r="V183" s="210">
        <f t="shared" si="92"/>
        <v>0.98362068965517246</v>
      </c>
      <c r="W183" s="245">
        <f t="shared" si="100"/>
        <v>361634.23021518817</v>
      </c>
      <c r="X183" s="208">
        <f t="shared" si="93"/>
        <v>0.83736634777715246</v>
      </c>
      <c r="Y183" s="245">
        <f t="shared" si="101"/>
        <v>37808.311418685123</v>
      </c>
      <c r="Z183" s="210">
        <f t="shared" si="94"/>
        <v>0.16263365222284751</v>
      </c>
      <c r="AA183" s="245">
        <f t="shared" si="102"/>
        <v>485221.43177705328</v>
      </c>
    </row>
    <row r="184" spans="3:27" x14ac:dyDescent="0.3">
      <c r="C184" s="2" t="s">
        <v>25</v>
      </c>
      <c r="D184" s="28">
        <v>21919.38993310801</v>
      </c>
      <c r="M184" s="195">
        <f t="shared" si="88"/>
        <v>0</v>
      </c>
      <c r="N184" s="185" t="str">
        <f t="shared" si="95"/>
        <v>CZL15-16-Food, beverages and tobacco</v>
      </c>
      <c r="O184" s="245">
        <f t="shared" si="96"/>
        <v>8365100.928214591</v>
      </c>
      <c r="P184" s="217">
        <f t="shared" si="89"/>
        <v>0.38236344162799002</v>
      </c>
      <c r="Q184" s="245">
        <f t="shared" si="97"/>
        <v>43026.069942196533</v>
      </c>
      <c r="R184" s="217">
        <f t="shared" si="90"/>
        <v>0.61763655837201004</v>
      </c>
      <c r="S184" s="245">
        <f t="shared" si="98"/>
        <v>555242.4182924527</v>
      </c>
      <c r="T184" s="198">
        <f t="shared" si="91"/>
        <v>5.7458803122289676E-3</v>
      </c>
      <c r="U184" s="245">
        <f t="shared" si="99"/>
        <v>15853.133791298658</v>
      </c>
      <c r="V184" s="200">
        <f t="shared" si="92"/>
        <v>0.994254119687771</v>
      </c>
      <c r="W184" s="245">
        <f t="shared" si="100"/>
        <v>504851.42692983994</v>
      </c>
      <c r="X184" s="198">
        <f t="shared" si="93"/>
        <v>0.81545741324921139</v>
      </c>
      <c r="Y184" s="245">
        <f t="shared" si="101"/>
        <v>82879.843822843817</v>
      </c>
      <c r="Z184" s="200">
        <f t="shared" si="94"/>
        <v>0.18454258675078863</v>
      </c>
      <c r="AA184" s="245">
        <f t="shared" si="102"/>
        <v>641403.84005670447</v>
      </c>
    </row>
    <row r="185" spans="3:27" x14ac:dyDescent="0.3">
      <c r="C185" s="2" t="s">
        <v>65</v>
      </c>
      <c r="D185" s="28">
        <v>607.98740960117323</v>
      </c>
      <c r="M185" s="195">
        <f t="shared" si="88"/>
        <v>0</v>
      </c>
      <c r="N185" s="185" t="str">
        <f t="shared" si="95"/>
        <v>CZL17-19-Textiles and clothing</v>
      </c>
      <c r="O185" s="245">
        <f t="shared" si="96"/>
        <v>642364.76142371399</v>
      </c>
      <c r="P185" s="208">
        <f t="shared" si="89"/>
        <v>0.37324744221295947</v>
      </c>
      <c r="Q185" s="245">
        <f t="shared" si="97"/>
        <v>22285.275695284159</v>
      </c>
      <c r="R185" s="208">
        <f t="shared" si="90"/>
        <v>0.62675255778704053</v>
      </c>
      <c r="S185" s="245">
        <f t="shared" si="98"/>
        <v>150325.51911374999</v>
      </c>
      <c r="T185" s="208">
        <f t="shared" si="91"/>
        <v>6.5098868907152736E-3</v>
      </c>
      <c r="U185" s="245">
        <f t="shared" si="99"/>
        <v>13091.204848881973</v>
      </c>
      <c r="V185" s="210">
        <f t="shared" si="92"/>
        <v>0.9934901131092847</v>
      </c>
      <c r="W185" s="245">
        <f t="shared" si="100"/>
        <v>157028.94934030453</v>
      </c>
      <c r="X185" s="208">
        <f t="shared" si="93"/>
        <v>0.84906645776210998</v>
      </c>
      <c r="Y185" s="245">
        <f t="shared" si="101"/>
        <v>31334.358996539791</v>
      </c>
      <c r="Z185" s="210">
        <f t="shared" si="94"/>
        <v>0.15093354223789007</v>
      </c>
      <c r="AA185" s="245">
        <f t="shared" si="102"/>
        <v>84067.272063198252</v>
      </c>
    </row>
    <row r="186" spans="3:27" x14ac:dyDescent="0.3">
      <c r="C186" s="2" t="s">
        <v>35</v>
      </c>
      <c r="D186" s="28">
        <v>273.33520527704434</v>
      </c>
      <c r="M186" s="195">
        <f t="shared" si="88"/>
        <v>0</v>
      </c>
      <c r="N186" s="185" t="str">
        <f t="shared" si="95"/>
        <v>CZL20-22-Wood, paper and printing</v>
      </c>
      <c r="O186" s="245">
        <f t="shared" si="96"/>
        <v>73084329.93550095</v>
      </c>
      <c r="P186" s="217">
        <f t="shared" si="89"/>
        <v>0.33756421879721971</v>
      </c>
      <c r="Q186" s="245">
        <f t="shared" si="97"/>
        <v>33522.412408759126</v>
      </c>
      <c r="R186" s="217">
        <f t="shared" si="90"/>
        <v>0.66243578120278035</v>
      </c>
      <c r="S186" s="245">
        <f t="shared" si="98"/>
        <v>184971.87313703704</v>
      </c>
      <c r="T186" s="198">
        <f t="shared" si="91"/>
        <v>5.9688294462252678E-3</v>
      </c>
      <c r="U186" s="245">
        <f t="shared" si="99"/>
        <v>14228.524352273991</v>
      </c>
      <c r="V186" s="200">
        <f t="shared" si="92"/>
        <v>0.99403117055377477</v>
      </c>
      <c r="W186" s="245">
        <f t="shared" si="100"/>
        <v>145203.21562615639</v>
      </c>
      <c r="X186" s="198">
        <f t="shared" si="93"/>
        <v>0.85478781634361523</v>
      </c>
      <c r="Y186" s="245">
        <f t="shared" si="101"/>
        <v>42325.817738359205</v>
      </c>
      <c r="Z186" s="200">
        <f t="shared" si="94"/>
        <v>0.14521218365638483</v>
      </c>
      <c r="AA186" s="245">
        <f t="shared" si="102"/>
        <v>2274651.8214685088</v>
      </c>
    </row>
    <row r="187" spans="3:27" x14ac:dyDescent="0.3">
      <c r="C187" s="2" t="s">
        <v>46</v>
      </c>
      <c r="D187" s="28">
        <v>2651.2246587988361</v>
      </c>
      <c r="M187" s="195">
        <f t="shared" si="88"/>
        <v>0</v>
      </c>
      <c r="N187" s="185" t="str">
        <f t="shared" si="95"/>
        <v>CZL36-Other Low technology</v>
      </c>
      <c r="O187" s="245">
        <f t="shared" si="96"/>
        <v>841805.25137636298</v>
      </c>
      <c r="P187" s="208">
        <f t="shared" si="89"/>
        <v>0.39592988112029015</v>
      </c>
      <c r="Q187" s="245">
        <f t="shared" si="97"/>
        <v>27041.666444296199</v>
      </c>
      <c r="R187" s="208">
        <f t="shared" si="90"/>
        <v>0.60407011887970985</v>
      </c>
      <c r="S187" s="245">
        <f t="shared" si="98"/>
        <v>119244.01354545457</v>
      </c>
      <c r="T187" s="208">
        <f t="shared" si="91"/>
        <v>3.9247668076864261E-3</v>
      </c>
      <c r="U187" s="245">
        <f t="shared" si="99"/>
        <v>12884.775202128749</v>
      </c>
      <c r="V187" s="210">
        <f t="shared" si="92"/>
        <v>0.99607523319231361</v>
      </c>
      <c r="W187" s="245">
        <f t="shared" si="100"/>
        <v>160664.36037311345</v>
      </c>
      <c r="X187" s="208">
        <f t="shared" si="93"/>
        <v>0.83475921070787917</v>
      </c>
      <c r="Y187" s="245">
        <f t="shared" si="101"/>
        <v>33484.386638830896</v>
      </c>
      <c r="Z187" s="210">
        <f t="shared" si="94"/>
        <v>0.16524078929212088</v>
      </c>
      <c r="AA187" s="245">
        <f t="shared" si="102"/>
        <v>102883.29161510526</v>
      </c>
    </row>
    <row r="188" spans="3:27" x14ac:dyDescent="0.3">
      <c r="C188" s="2" t="s">
        <v>36</v>
      </c>
      <c r="D188" s="28">
        <v>275.86590044935031</v>
      </c>
      <c r="M188" s="195">
        <f t="shared" si="88"/>
        <v>0</v>
      </c>
      <c r="N188" s="185" t="str">
        <f t="shared" si="95"/>
        <v>D-Electricity and gas</v>
      </c>
      <c r="O188" s="245">
        <f t="shared" si="96"/>
        <v>6267811.606868051</v>
      </c>
      <c r="P188" s="217">
        <f t="shared" si="89"/>
        <v>0.45361990950226244</v>
      </c>
      <c r="Q188" s="245">
        <f t="shared" si="97"/>
        <v>51164.575569358181</v>
      </c>
      <c r="R188" s="217">
        <f t="shared" si="90"/>
        <v>0.5463800904977375</v>
      </c>
      <c r="S188" s="245">
        <f t="shared" si="98"/>
        <v>7378.8506928571433</v>
      </c>
      <c r="T188" s="198">
        <f t="shared" si="91"/>
        <v>1.0101010101010102E-2</v>
      </c>
      <c r="U188" s="245">
        <f t="shared" si="99"/>
        <v>16046.183673469388</v>
      </c>
      <c r="V188" s="200">
        <f t="shared" si="92"/>
        <v>0.98989898989898994</v>
      </c>
      <c r="W188" s="245">
        <f t="shared" si="100"/>
        <v>1469987.4693074492</v>
      </c>
      <c r="X188" s="198">
        <f t="shared" si="93"/>
        <v>0.73426212590299278</v>
      </c>
      <c r="Y188" s="245">
        <f t="shared" si="101"/>
        <v>331213.20582524274</v>
      </c>
      <c r="Z188" s="200">
        <f t="shared" si="94"/>
        <v>0.26573787409700722</v>
      </c>
      <c r="AA188" s="245">
        <f t="shared" si="102"/>
        <v>1146052.8949829582</v>
      </c>
    </row>
    <row r="189" spans="3:27" x14ac:dyDescent="0.3">
      <c r="C189" s="2" t="s">
        <v>27</v>
      </c>
      <c r="D189" s="28">
        <v>3779.2824325133101</v>
      </c>
      <c r="M189" s="195">
        <f t="shared" si="88"/>
        <v>0</v>
      </c>
      <c r="N189" s="185" t="str">
        <f t="shared" si="95"/>
        <v>E-Water and waste</v>
      </c>
      <c r="O189" s="245">
        <f t="shared" si="96"/>
        <v>3510488.2539102049</v>
      </c>
      <c r="P189" s="208">
        <f t="shared" si="89"/>
        <v>0.43223647518126046</v>
      </c>
      <c r="Q189" s="245">
        <f t="shared" si="97"/>
        <v>33021.015717092341</v>
      </c>
      <c r="R189" s="208">
        <f t="shared" si="90"/>
        <v>0.5677635248187396</v>
      </c>
      <c r="S189" s="245">
        <f t="shared" si="98"/>
        <v>17454.382785294118</v>
      </c>
      <c r="T189" s="208">
        <f t="shared" si="91"/>
        <v>5.006626417317037E-3</v>
      </c>
      <c r="U189" s="245">
        <f t="shared" si="99"/>
        <v>14495.50910167234</v>
      </c>
      <c r="V189" s="210">
        <f t="shared" si="92"/>
        <v>0.99499337358268292</v>
      </c>
      <c r="W189" s="245">
        <f t="shared" si="100"/>
        <v>448617.84123458003</v>
      </c>
      <c r="X189" s="208">
        <f t="shared" si="93"/>
        <v>0.85673146148308132</v>
      </c>
      <c r="Y189" s="245">
        <f t="shared" si="101"/>
        <v>49263.989949748742</v>
      </c>
      <c r="Z189" s="210">
        <f t="shared" si="94"/>
        <v>0.14326853851691865</v>
      </c>
      <c r="AA189" s="245">
        <f t="shared" si="102"/>
        <v>355545.85962317605</v>
      </c>
    </row>
    <row r="190" spans="3:27" x14ac:dyDescent="0.3">
      <c r="C190" s="2" t="s">
        <v>30</v>
      </c>
      <c r="D190" s="28">
        <v>3469.3399245413011</v>
      </c>
      <c r="M190" s="195">
        <f t="shared" si="88"/>
        <v>0</v>
      </c>
      <c r="N190" s="185" t="str">
        <f t="shared" si="95"/>
        <v>F4521-Buildings</v>
      </c>
      <c r="O190" s="245">
        <f t="shared" si="96"/>
        <v>2668441.7413224429</v>
      </c>
      <c r="P190" s="217">
        <f t="shared" si="89"/>
        <v>0.40726107052333382</v>
      </c>
      <c r="Q190" s="245">
        <f t="shared" si="97"/>
        <v>16702.154697522325</v>
      </c>
      <c r="R190" s="217">
        <f t="shared" si="90"/>
        <v>0.59273892947666618</v>
      </c>
      <c r="S190" s="245">
        <f t="shared" si="98"/>
        <v>74937.617479962544</v>
      </c>
      <c r="T190" s="198">
        <f t="shared" si="91"/>
        <v>1.2490351554276894E-2</v>
      </c>
      <c r="U190" s="245">
        <f t="shared" si="99"/>
        <v>8472.7613396811867</v>
      </c>
      <c r="V190" s="200">
        <f t="shared" si="92"/>
        <v>0.98750964844572309</v>
      </c>
      <c r="W190" s="245">
        <f t="shared" si="100"/>
        <v>180224.74791250532</v>
      </c>
      <c r="X190" s="198">
        <f t="shared" si="93"/>
        <v>0.81501292802714198</v>
      </c>
      <c r="Y190" s="245">
        <f t="shared" si="101"/>
        <v>15624.527954444609</v>
      </c>
      <c r="Z190" s="200">
        <f t="shared" si="94"/>
        <v>0.18498707197285799</v>
      </c>
      <c r="AA190" s="245">
        <f t="shared" si="102"/>
        <v>201574.98210999434</v>
      </c>
    </row>
    <row r="191" spans="3:27" x14ac:dyDescent="0.3">
      <c r="C191" s="2" t="s">
        <v>60</v>
      </c>
      <c r="D191" s="28">
        <v>2218.4620184524088</v>
      </c>
      <c r="M191" s="195">
        <f t="shared" si="88"/>
        <v>0</v>
      </c>
      <c r="N191" s="185" t="str">
        <f t="shared" si="95"/>
        <v>F45other-Other construction</v>
      </c>
      <c r="O191" s="245">
        <f t="shared" si="96"/>
        <v>1211707.5881145145</v>
      </c>
      <c r="P191" s="208">
        <f t="shared" si="89"/>
        <v>0.38613516472578879</v>
      </c>
      <c r="Q191" s="245">
        <f t="shared" si="97"/>
        <v>13975.171301175516</v>
      </c>
      <c r="R191" s="208">
        <f t="shared" si="90"/>
        <v>0.61386483527421121</v>
      </c>
      <c r="S191" s="245">
        <f t="shared" si="98"/>
        <v>26430.35069321212</v>
      </c>
      <c r="T191" s="208">
        <f t="shared" si="91"/>
        <v>4.8241100247930022E-3</v>
      </c>
      <c r="U191" s="245">
        <f t="shared" si="99"/>
        <v>8157.4616460329862</v>
      </c>
      <c r="V191" s="210">
        <f t="shared" si="92"/>
        <v>0.99517588997520701</v>
      </c>
      <c r="W191" s="245">
        <f t="shared" si="100"/>
        <v>66352.2666255574</v>
      </c>
      <c r="X191" s="208">
        <f t="shared" si="93"/>
        <v>0.86016018549512996</v>
      </c>
      <c r="Y191" s="245">
        <f t="shared" si="101"/>
        <v>14966.203234469875</v>
      </c>
      <c r="Z191" s="210">
        <f t="shared" si="94"/>
        <v>0.13983981450487007</v>
      </c>
      <c r="AA191" s="245">
        <f t="shared" si="102"/>
        <v>58135.987371650568</v>
      </c>
    </row>
    <row r="192" spans="3:27" x14ac:dyDescent="0.3">
      <c r="C192" s="2" t="s">
        <v>56</v>
      </c>
      <c r="D192" s="28">
        <v>41.269275957648738</v>
      </c>
      <c r="M192" s="195">
        <f t="shared" si="88"/>
        <v>0</v>
      </c>
      <c r="N192" s="185" t="str">
        <f t="shared" si="95"/>
        <v>F7011-Real estate development</v>
      </c>
      <c r="O192" s="245">
        <f t="shared" si="96"/>
        <v>5956986.3707089936</v>
      </c>
      <c r="P192" s="217">
        <f t="shared" si="89"/>
        <v>0.39701733172108022</v>
      </c>
      <c r="Q192" s="245">
        <f t="shared" si="97"/>
        <v>16421.496657754011</v>
      </c>
      <c r="R192" s="217">
        <f t="shared" si="90"/>
        <v>0.60298266827891978</v>
      </c>
      <c r="S192" s="245">
        <f t="shared" si="98"/>
        <v>500590.88573341706</v>
      </c>
      <c r="T192" s="198">
        <f t="shared" si="91"/>
        <v>0.12379471228615863</v>
      </c>
      <c r="U192" s="245">
        <f t="shared" si="99"/>
        <v>9997.3134540291085</v>
      </c>
      <c r="V192" s="200">
        <f t="shared" si="92"/>
        <v>0.87620528771384132</v>
      </c>
      <c r="W192" s="245">
        <f t="shared" si="100"/>
        <v>273719.16256322636</v>
      </c>
      <c r="X192" s="198">
        <f t="shared" si="93"/>
        <v>0.77727791154479786</v>
      </c>
      <c r="Y192" s="245">
        <f t="shared" si="101"/>
        <v>16627.821906116642</v>
      </c>
      <c r="Z192" s="200">
        <f t="shared" si="94"/>
        <v>0.22272208845520214</v>
      </c>
      <c r="AA192" s="245">
        <f t="shared" si="102"/>
        <v>643931.45097799215</v>
      </c>
    </row>
    <row r="193" spans="3:27" x14ac:dyDescent="0.3">
      <c r="C193" s="2" t="s">
        <v>58</v>
      </c>
      <c r="D193" s="28">
        <v>1641.923911250143</v>
      </c>
      <c r="M193" s="195">
        <f t="shared" si="88"/>
        <v>0</v>
      </c>
      <c r="N193" s="185" t="str">
        <f t="shared" si="95"/>
        <v>G45other-Other motor trades</v>
      </c>
      <c r="O193" s="245">
        <f t="shared" si="96"/>
        <v>5389374.8728825208</v>
      </c>
      <c r="P193" s="208">
        <f t="shared" si="89"/>
        <v>0.26532414767708884</v>
      </c>
      <c r="Q193" s="245">
        <f t="shared" si="97"/>
        <v>14708.522000480885</v>
      </c>
      <c r="R193" s="208">
        <f t="shared" si="90"/>
        <v>0.7346758523229111</v>
      </c>
      <c r="S193" s="245">
        <f t="shared" si="98"/>
        <v>19864.064213846159</v>
      </c>
      <c r="T193" s="208">
        <f t="shared" si="91"/>
        <v>2.53411306042885E-3</v>
      </c>
      <c r="U193" s="245">
        <f t="shared" si="99"/>
        <v>9879.7778972053929</v>
      </c>
      <c r="V193" s="210">
        <f t="shared" si="92"/>
        <v>0.99746588693957117</v>
      </c>
      <c r="W193" s="245">
        <f t="shared" si="100"/>
        <v>78931.018736921062</v>
      </c>
      <c r="X193" s="208">
        <f t="shared" si="93"/>
        <v>0.88263010442312595</v>
      </c>
      <c r="Y193" s="245">
        <f t="shared" si="101"/>
        <v>17817.632549728751</v>
      </c>
      <c r="Z193" s="210">
        <f t="shared" si="94"/>
        <v>0.11736989557687409</v>
      </c>
      <c r="AA193" s="245">
        <f t="shared" si="102"/>
        <v>128598.50211768833</v>
      </c>
    </row>
    <row r="194" spans="3:27" x14ac:dyDescent="0.3">
      <c r="C194" s="2" t="s">
        <v>51</v>
      </c>
      <c r="D194" s="28">
        <v>442.50617646874053</v>
      </c>
      <c r="M194" s="195">
        <f t="shared" si="88"/>
        <v>0</v>
      </c>
      <c r="N194" s="185" t="str">
        <f t="shared" si="95"/>
        <v>G45s501-Sale of motor vehilces</v>
      </c>
      <c r="O194" s="245">
        <f t="shared" si="96"/>
        <v>1404158.1616184628</v>
      </c>
      <c r="P194" s="217">
        <f t="shared" si="89"/>
        <v>0.37069547602970965</v>
      </c>
      <c r="Q194" s="245">
        <f t="shared" si="97"/>
        <v>32250.491416309014</v>
      </c>
      <c r="R194" s="217">
        <f t="shared" si="90"/>
        <v>0.62930452397029035</v>
      </c>
      <c r="S194" s="245">
        <f t="shared" si="98"/>
        <v>135664.13283135594</v>
      </c>
      <c r="T194" s="198">
        <f t="shared" si="91"/>
        <v>9.7183330588041517E-3</v>
      </c>
      <c r="U194" s="245">
        <f t="shared" si="99"/>
        <v>15982.625914836992</v>
      </c>
      <c r="V194" s="200">
        <f t="shared" si="92"/>
        <v>0.9902816669411959</v>
      </c>
      <c r="W194" s="245">
        <f t="shared" si="100"/>
        <v>328808.63410797255</v>
      </c>
      <c r="X194" s="198">
        <f t="shared" si="93"/>
        <v>0.81226802109787066</v>
      </c>
      <c r="Y194" s="245">
        <f t="shared" si="101"/>
        <v>36198.225286160246</v>
      </c>
      <c r="Z194" s="200">
        <f t="shared" si="94"/>
        <v>0.18773197890212931</v>
      </c>
      <c r="AA194" s="245">
        <f t="shared" si="102"/>
        <v>182069.67206112665</v>
      </c>
    </row>
    <row r="195" spans="3:27" x14ac:dyDescent="0.3">
      <c r="C195" s="2" t="s">
        <v>33</v>
      </c>
      <c r="D195" s="28">
        <v>8455.2441988955707</v>
      </c>
      <c r="M195" s="195">
        <f t="shared" si="88"/>
        <v>0</v>
      </c>
      <c r="N195" s="185" t="str">
        <f t="shared" si="95"/>
        <v>G46s511-Wholesale agents</v>
      </c>
      <c r="O195" s="245">
        <f t="shared" si="96"/>
        <v>1041435.1084446149</v>
      </c>
      <c r="P195" s="208">
        <f t="shared" si="89"/>
        <v>0.432373046875</v>
      </c>
      <c r="Q195" s="245">
        <f t="shared" si="97"/>
        <v>13844.070967741936</v>
      </c>
      <c r="R195" s="208">
        <f t="shared" si="90"/>
        <v>0.567626953125</v>
      </c>
      <c r="S195" s="245">
        <f t="shared" si="98"/>
        <v>41879.750551515142</v>
      </c>
      <c r="T195" s="208">
        <f t="shared" si="91"/>
        <v>1.7656500802568219E-2</v>
      </c>
      <c r="U195" s="245">
        <f t="shared" si="99"/>
        <v>8967.4675018155413</v>
      </c>
      <c r="V195" s="210">
        <f t="shared" si="92"/>
        <v>0.9823434991974318</v>
      </c>
      <c r="W195" s="245">
        <f t="shared" si="100"/>
        <v>116843.13287476687</v>
      </c>
      <c r="X195" s="208">
        <f t="shared" si="93"/>
        <v>0.85375368203168533</v>
      </c>
      <c r="Y195" s="245">
        <f t="shared" si="101"/>
        <v>16828.30593358737</v>
      </c>
      <c r="Z195" s="210">
        <f t="shared" si="94"/>
        <v>0.14624631796831464</v>
      </c>
      <c r="AA195" s="245">
        <f t="shared" si="102"/>
        <v>144360.73047561143</v>
      </c>
    </row>
    <row r="196" spans="3:27" x14ac:dyDescent="0.3">
      <c r="C196" s="2" t="s">
        <v>31</v>
      </c>
      <c r="D196" s="28">
        <v>306.9916176575681</v>
      </c>
      <c r="M196" s="195">
        <f t="shared" si="88"/>
        <v>0</v>
      </c>
      <c r="N196" s="185" t="str">
        <f t="shared" si="95"/>
        <v>G46s512-3-Wholesale of food products</v>
      </c>
      <c r="O196" s="245">
        <f t="shared" si="96"/>
        <v>2523685.4292726675</v>
      </c>
      <c r="P196" s="217">
        <f t="shared" si="89"/>
        <v>0.45120174799708668</v>
      </c>
      <c r="Q196" s="245">
        <f t="shared" si="97"/>
        <v>33059.79893828799</v>
      </c>
      <c r="R196" s="217">
        <f t="shared" si="90"/>
        <v>0.54879825200291332</v>
      </c>
      <c r="S196" s="245">
        <f t="shared" si="98"/>
        <v>99361.041027058862</v>
      </c>
      <c r="T196" s="198">
        <f t="shared" si="91"/>
        <v>9.5505617977528091E-3</v>
      </c>
      <c r="U196" s="245">
        <f t="shared" si="99"/>
        <v>12144.313442994895</v>
      </c>
      <c r="V196" s="200">
        <f t="shared" si="92"/>
        <v>0.99044943820224718</v>
      </c>
      <c r="W196" s="245">
        <f t="shared" si="100"/>
        <v>247202.34818291652</v>
      </c>
      <c r="X196" s="198">
        <f t="shared" si="93"/>
        <v>0.84373596766951053</v>
      </c>
      <c r="Y196" s="245">
        <f t="shared" si="101"/>
        <v>27434.375287356321</v>
      </c>
      <c r="Z196" s="200">
        <f t="shared" si="94"/>
        <v>0.15626403233048944</v>
      </c>
      <c r="AA196" s="245">
        <f t="shared" si="102"/>
        <v>248556.56246585469</v>
      </c>
    </row>
    <row r="197" spans="3:27" x14ac:dyDescent="0.3">
      <c r="C197" s="2" t="s">
        <v>20</v>
      </c>
      <c r="D197" s="28">
        <v>4213.8294215702717</v>
      </c>
      <c r="M197" s="195">
        <f t="shared" si="88"/>
        <v>0</v>
      </c>
      <c r="N197" s="185" t="str">
        <f t="shared" si="95"/>
        <v>G46s514-Wholsesale household goods</v>
      </c>
      <c r="O197" s="245">
        <f t="shared" si="96"/>
        <v>1798937.9317767117</v>
      </c>
      <c r="P197" s="208">
        <f t="shared" si="89"/>
        <v>0.40547811200782585</v>
      </c>
      <c r="Q197" s="245">
        <f t="shared" si="97"/>
        <v>24078.104895104894</v>
      </c>
      <c r="R197" s="208">
        <f t="shared" si="90"/>
        <v>0.59452188799217409</v>
      </c>
      <c r="S197" s="245">
        <f t="shared" si="98"/>
        <v>68181.071113392856</v>
      </c>
      <c r="T197" s="208">
        <f t="shared" si="91"/>
        <v>9.7087378640776691E-3</v>
      </c>
      <c r="U197" s="245">
        <f t="shared" si="99"/>
        <v>10776.855654761905</v>
      </c>
      <c r="V197" s="210">
        <f t="shared" si="92"/>
        <v>0.99029126213592233</v>
      </c>
      <c r="W197" s="245">
        <f t="shared" si="100"/>
        <v>315667.2772850637</v>
      </c>
      <c r="X197" s="208">
        <f t="shared" si="93"/>
        <v>0.87504632489190859</v>
      </c>
      <c r="Y197" s="245">
        <f t="shared" si="101"/>
        <v>27853.903114186851</v>
      </c>
      <c r="Z197" s="210">
        <f t="shared" si="94"/>
        <v>0.12495367510809141</v>
      </c>
      <c r="AA197" s="245">
        <f t="shared" si="102"/>
        <v>242034.60022467343</v>
      </c>
    </row>
    <row r="198" spans="3:27" x14ac:dyDescent="0.3">
      <c r="C198" s="2" t="s">
        <v>59</v>
      </c>
      <c r="D198" s="28">
        <v>1229.3763432469088</v>
      </c>
      <c r="M198" s="195">
        <f t="shared" si="88"/>
        <v>0</v>
      </c>
      <c r="N198" s="185" t="str">
        <f t="shared" si="95"/>
        <v>G46s515-9-Wholesale machinery etc</v>
      </c>
      <c r="O198" s="245">
        <f t="shared" si="96"/>
        <v>5061659.7916033538</v>
      </c>
      <c r="P198" s="217">
        <f t="shared" si="89"/>
        <v>0.41304347826086957</v>
      </c>
      <c r="Q198" s="245">
        <f t="shared" si="97"/>
        <v>25742.565185185184</v>
      </c>
      <c r="R198" s="217">
        <f t="shared" si="90"/>
        <v>0.58695652173913049</v>
      </c>
      <c r="S198" s="245">
        <f t="shared" si="98"/>
        <v>743315.07069444447</v>
      </c>
      <c r="T198" s="198">
        <f t="shared" si="91"/>
        <v>9.3334590364853396E-3</v>
      </c>
      <c r="U198" s="245">
        <f t="shared" si="99"/>
        <v>11227.743861819567</v>
      </c>
      <c r="V198" s="200">
        <f t="shared" si="92"/>
        <v>0.9906665409635147</v>
      </c>
      <c r="W198" s="245">
        <f t="shared" si="100"/>
        <v>287043.46743916412</v>
      </c>
      <c r="X198" s="198">
        <f t="shared" si="93"/>
        <v>0.87522571964734619</v>
      </c>
      <c r="Y198" s="245">
        <f t="shared" si="101"/>
        <v>30814.131101021565</v>
      </c>
      <c r="Z198" s="200">
        <f t="shared" si="94"/>
        <v>0.12477428035265375</v>
      </c>
      <c r="AA198" s="245">
        <f t="shared" si="102"/>
        <v>392447.13014702266</v>
      </c>
    </row>
    <row r="199" spans="3:27" x14ac:dyDescent="0.3">
      <c r="C199" s="2" t="s">
        <v>64</v>
      </c>
      <c r="D199" s="28">
        <v>2168.5167366737728</v>
      </c>
      <c r="M199" s="195">
        <f t="shared" si="88"/>
        <v>0</v>
      </c>
      <c r="N199" s="185" t="str">
        <f t="shared" si="95"/>
        <v>G47other-Other retail</v>
      </c>
      <c r="O199" s="245">
        <f t="shared" si="96"/>
        <v>1243401.0767782039</v>
      </c>
      <c r="P199" s="208">
        <f t="shared" si="89"/>
        <v>0.40595300261096606</v>
      </c>
      <c r="Q199" s="245">
        <f t="shared" si="97"/>
        <v>12324.014416315049</v>
      </c>
      <c r="R199" s="208">
        <f t="shared" si="90"/>
        <v>0.59404699738903399</v>
      </c>
      <c r="S199" s="245">
        <f t="shared" si="98"/>
        <v>509353.30086000008</v>
      </c>
      <c r="T199" s="208">
        <f t="shared" si="91"/>
        <v>4.6755189826070695E-3</v>
      </c>
      <c r="U199" s="245">
        <f t="shared" si="99"/>
        <v>10077.540460979582</v>
      </c>
      <c r="V199" s="210">
        <f t="shared" si="92"/>
        <v>0.9953244810173929</v>
      </c>
      <c r="W199" s="245">
        <f t="shared" si="100"/>
        <v>89522.63050778849</v>
      </c>
      <c r="X199" s="208">
        <f t="shared" si="93"/>
        <v>0.88224395825954283</v>
      </c>
      <c r="Y199" s="245">
        <f t="shared" si="101"/>
        <v>17106.921564090699</v>
      </c>
      <c r="Z199" s="210">
        <f t="shared" si="94"/>
        <v>0.11775604174045719</v>
      </c>
      <c r="AA199" s="245">
        <f t="shared" si="102"/>
        <v>89758.222037934742</v>
      </c>
    </row>
    <row r="200" spans="3:27" x14ac:dyDescent="0.3">
      <c r="C200" s="2" t="s">
        <v>28</v>
      </c>
      <c r="D200" s="28">
        <v>17254.311878524411</v>
      </c>
      <c r="M200" s="195">
        <f t="shared" si="88"/>
        <v>0</v>
      </c>
      <c r="N200" s="185" t="str">
        <f t="shared" si="95"/>
        <v>G47s5211-Retail supermarkets etc</v>
      </c>
      <c r="O200" s="245">
        <f t="shared" si="96"/>
        <v>7802347.4758225577</v>
      </c>
      <c r="P200" s="217">
        <f t="shared" si="89"/>
        <v>0.21877979027645378</v>
      </c>
      <c r="Q200" s="245">
        <f t="shared" si="97"/>
        <v>14450.639414276999</v>
      </c>
      <c r="R200" s="217">
        <f t="shared" si="90"/>
        <v>0.78122020972354622</v>
      </c>
      <c r="S200" s="245">
        <f t="shared" si="98"/>
        <v>82338.332955813967</v>
      </c>
      <c r="T200" s="198">
        <f t="shared" si="91"/>
        <v>3.3550501306909061E-3</v>
      </c>
      <c r="U200" s="245">
        <f t="shared" si="99"/>
        <v>10886.872078913375</v>
      </c>
      <c r="V200" s="200">
        <f t="shared" si="92"/>
        <v>0.99664494986930907</v>
      </c>
      <c r="W200" s="245">
        <f t="shared" si="100"/>
        <v>216311.65162522133</v>
      </c>
      <c r="X200" s="198">
        <f t="shared" si="93"/>
        <v>0.92723669309173273</v>
      </c>
      <c r="Y200" s="245">
        <f t="shared" si="101"/>
        <v>27548.856031128405</v>
      </c>
      <c r="Z200" s="200">
        <f t="shared" si="94"/>
        <v>7.2763306908267267E-2</v>
      </c>
      <c r="AA200" s="245">
        <f t="shared" si="102"/>
        <v>152929.20066624382</v>
      </c>
    </row>
    <row r="201" spans="3:27" x14ac:dyDescent="0.3">
      <c r="C201" s="2" t="s">
        <v>15</v>
      </c>
      <c r="D201" s="28">
        <v>2828.6029232924839</v>
      </c>
      <c r="M201" s="195">
        <f t="shared" si="88"/>
        <v>0</v>
      </c>
      <c r="N201" s="185" t="str">
        <f t="shared" si="95"/>
        <v>G47s524-Retail specialised stores</v>
      </c>
      <c r="O201" s="245">
        <f t="shared" si="96"/>
        <v>2997631.7600530554</v>
      </c>
      <c r="P201" s="208">
        <f t="shared" si="89"/>
        <v>0.31563042985570749</v>
      </c>
      <c r="Q201" s="245">
        <f t="shared" si="97"/>
        <v>16341.711336792141</v>
      </c>
      <c r="R201" s="208">
        <f t="shared" si="90"/>
        <v>0.68436957014429256</v>
      </c>
      <c r="S201" s="245">
        <f t="shared" si="98"/>
        <v>52344.993498546508</v>
      </c>
      <c r="T201" s="208">
        <f t="shared" si="91"/>
        <v>3.1998809346628961E-3</v>
      </c>
      <c r="U201" s="245">
        <f t="shared" si="99"/>
        <v>9973.9557764091078</v>
      </c>
      <c r="V201" s="210">
        <f t="shared" si="92"/>
        <v>0.99680011906533705</v>
      </c>
      <c r="W201" s="245">
        <f t="shared" si="100"/>
        <v>153752.42239880312</v>
      </c>
      <c r="X201" s="208">
        <f t="shared" si="93"/>
        <v>0.86542909673210366</v>
      </c>
      <c r="Y201" s="245">
        <f t="shared" si="101"/>
        <v>20320.617158807112</v>
      </c>
      <c r="Z201" s="210">
        <f t="shared" si="94"/>
        <v>0.13457090326789634</v>
      </c>
      <c r="AA201" s="245">
        <f t="shared" si="102"/>
        <v>120403.15028364486</v>
      </c>
    </row>
    <row r="202" spans="3:27" x14ac:dyDescent="0.3">
      <c r="C202" s="2" t="s">
        <v>52</v>
      </c>
      <c r="D202" s="28">
        <v>35132.835392824971</v>
      </c>
      <c r="M202" s="195">
        <f t="shared" si="88"/>
        <v>0</v>
      </c>
      <c r="N202" s="185" t="str">
        <f t="shared" si="95"/>
        <v>H6024-Road Freight transport</v>
      </c>
      <c r="O202" s="245">
        <f t="shared" si="96"/>
        <v>2548144.916453186</v>
      </c>
      <c r="P202" s="217">
        <f t="shared" si="89"/>
        <v>0.40284054228534538</v>
      </c>
      <c r="Q202" s="245">
        <f t="shared" si="97"/>
        <v>27679.491891891892</v>
      </c>
      <c r="R202" s="217">
        <f t="shared" si="90"/>
        <v>0.59715945771465462</v>
      </c>
      <c r="S202" s="245">
        <f t="shared" si="98"/>
        <v>35213.844704195806</v>
      </c>
      <c r="T202" s="198">
        <f t="shared" si="91"/>
        <v>9.861388869733121E-3</v>
      </c>
      <c r="U202" s="245">
        <f t="shared" si="99"/>
        <v>10121.6553141106</v>
      </c>
      <c r="V202" s="200">
        <f t="shared" si="92"/>
        <v>0.99013861113026691</v>
      </c>
      <c r="W202" s="245">
        <f t="shared" si="100"/>
        <v>126104.92876568502</v>
      </c>
      <c r="X202" s="198">
        <f t="shared" si="93"/>
        <v>0.85145729846190676</v>
      </c>
      <c r="Y202" s="245">
        <f t="shared" si="101"/>
        <v>25813.402497985495</v>
      </c>
      <c r="Z202" s="200">
        <f t="shared" si="94"/>
        <v>0.14854270153809324</v>
      </c>
      <c r="AA202" s="245">
        <f t="shared" si="102"/>
        <v>152728.74866141065</v>
      </c>
    </row>
    <row r="203" spans="3:27" x14ac:dyDescent="0.3">
      <c r="C203" s="2" t="s">
        <v>32</v>
      </c>
      <c r="D203" s="28">
        <v>15991.304342689855</v>
      </c>
      <c r="M203" s="195">
        <f t="shared" si="88"/>
        <v>0</v>
      </c>
      <c r="N203" s="185" t="str">
        <f t="shared" si="95"/>
        <v>H63-Transport support services</v>
      </c>
      <c r="O203" s="245">
        <f t="shared" si="96"/>
        <v>6251516.154466386</v>
      </c>
      <c r="P203" s="208">
        <f t="shared" si="89"/>
        <v>0.40831134564643801</v>
      </c>
      <c r="Q203" s="245">
        <f t="shared" si="97"/>
        <v>23596.342809364549</v>
      </c>
      <c r="R203" s="208">
        <f t="shared" si="90"/>
        <v>0.59168865435356199</v>
      </c>
      <c r="S203" s="245">
        <f t="shared" si="98"/>
        <v>40907.063555555556</v>
      </c>
      <c r="T203" s="208">
        <f t="shared" si="91"/>
        <v>5.3906049456661246E-3</v>
      </c>
      <c r="U203" s="245">
        <f t="shared" si="99"/>
        <v>12106.351772195458</v>
      </c>
      <c r="V203" s="210">
        <f t="shared" si="92"/>
        <v>0.99460939505433388</v>
      </c>
      <c r="W203" s="245">
        <f t="shared" si="100"/>
        <v>301150.2641175405</v>
      </c>
      <c r="X203" s="208">
        <f t="shared" si="93"/>
        <v>0.8772455089820359</v>
      </c>
      <c r="Y203" s="245">
        <f t="shared" si="101"/>
        <v>38926.634146341465</v>
      </c>
      <c r="Z203" s="210">
        <f t="shared" si="94"/>
        <v>0.12275449101796407</v>
      </c>
      <c r="AA203" s="245">
        <f t="shared" si="102"/>
        <v>423041.05730103282</v>
      </c>
    </row>
    <row r="204" spans="3:27" x14ac:dyDescent="0.3">
      <c r="C204" s="2" t="s">
        <v>42</v>
      </c>
      <c r="D204" s="28">
        <v>25134.890295826524</v>
      </c>
      <c r="M204" s="195">
        <f t="shared" si="88"/>
        <v>0</v>
      </c>
      <c r="N204" s="185" t="str">
        <f t="shared" si="95"/>
        <v>H64-Postal</v>
      </c>
      <c r="O204" s="245">
        <f t="shared" si="96"/>
        <v>5363371.8560794676</v>
      </c>
      <c r="P204" s="217">
        <f t="shared" si="89"/>
        <v>0.35360000000000003</v>
      </c>
      <c r="Q204" s="245">
        <f t="shared" si="97"/>
        <v>20921.170792079207</v>
      </c>
      <c r="R204" s="217">
        <f t="shared" si="90"/>
        <v>0.64639999999999997</v>
      </c>
      <c r="S204" s="245">
        <f t="shared" si="98"/>
        <v>15725.40433125</v>
      </c>
      <c r="T204" s="198">
        <f t="shared" si="91"/>
        <v>6.9414316702819953E-3</v>
      </c>
      <c r="U204" s="245">
        <f t="shared" si="99"/>
        <v>9694.2033639143738</v>
      </c>
      <c r="V204" s="200">
        <f t="shared" si="92"/>
        <v>0.99305856832971795</v>
      </c>
      <c r="W204" s="245">
        <f t="shared" si="100"/>
        <v>413761.71995282132</v>
      </c>
      <c r="X204" s="198">
        <f t="shared" si="93"/>
        <v>0.85351170568561874</v>
      </c>
      <c r="Y204" s="245">
        <f t="shared" si="101"/>
        <v>26762.609589041094</v>
      </c>
      <c r="Z204" s="200">
        <f t="shared" si="94"/>
        <v>0.14648829431438126</v>
      </c>
      <c r="AA204" s="245">
        <f t="shared" si="102"/>
        <v>280399.09318562457</v>
      </c>
    </row>
    <row r="205" spans="3:27" x14ac:dyDescent="0.3">
      <c r="C205" s="2" t="s">
        <v>38</v>
      </c>
      <c r="D205" s="28">
        <v>51494.265253176309</v>
      </c>
      <c r="M205" s="195">
        <f t="shared" si="88"/>
        <v>0</v>
      </c>
      <c r="N205" s="185" t="str">
        <f t="shared" si="95"/>
        <v>Hother-Other transport</v>
      </c>
      <c r="O205" s="245">
        <f t="shared" si="96"/>
        <v>15710570.508377848</v>
      </c>
      <c r="P205" s="208">
        <f t="shared" si="89"/>
        <v>0.37369075093200782</v>
      </c>
      <c r="Q205" s="245">
        <f t="shared" si="97"/>
        <v>25585.429421768709</v>
      </c>
      <c r="R205" s="208">
        <f t="shared" si="90"/>
        <v>0.62630924906799224</v>
      </c>
      <c r="S205" s="245">
        <f t="shared" si="98"/>
        <v>78083.701799999995</v>
      </c>
      <c r="T205" s="208">
        <f t="shared" si="91"/>
        <v>3.4082609754118314E-3</v>
      </c>
      <c r="U205" s="245">
        <f t="shared" si="99"/>
        <v>14320.944752056021</v>
      </c>
      <c r="V205" s="210">
        <f t="shared" si="92"/>
        <v>0.9965917390245882</v>
      </c>
      <c r="W205" s="245">
        <f t="shared" si="100"/>
        <v>689613.16253099323</v>
      </c>
      <c r="X205" s="208">
        <f t="shared" si="93"/>
        <v>0.81887497082393212</v>
      </c>
      <c r="Y205" s="245">
        <f t="shared" si="101"/>
        <v>31203.704896907217</v>
      </c>
      <c r="Z205" s="210">
        <f t="shared" si="94"/>
        <v>0.18112502917606785</v>
      </c>
      <c r="AA205" s="245">
        <f t="shared" si="102"/>
        <v>947096.05749154394</v>
      </c>
    </row>
    <row r="206" spans="3:27" x14ac:dyDescent="0.3">
      <c r="C206" s="2" t="s">
        <v>47</v>
      </c>
      <c r="D206" s="28">
        <v>23204.424721481002</v>
      </c>
      <c r="M206" s="195">
        <f t="shared" si="88"/>
        <v>0</v>
      </c>
      <c r="N206" s="185" t="str">
        <f t="shared" si="95"/>
        <v>I551-2-Accommodation</v>
      </c>
      <c r="O206" s="245">
        <f t="shared" si="96"/>
        <v>610193.67010875943</v>
      </c>
      <c r="P206" s="217">
        <f t="shared" si="89"/>
        <v>0.33104125736738704</v>
      </c>
      <c r="Q206" s="245">
        <f t="shared" si="97"/>
        <v>12253.701908957415</v>
      </c>
      <c r="R206" s="217">
        <f t="shared" si="90"/>
        <v>0.66895874263261301</v>
      </c>
      <c r="S206" s="245">
        <f t="shared" si="98"/>
        <v>121266.99373376624</v>
      </c>
      <c r="T206" s="198">
        <f t="shared" si="91"/>
        <v>2.3010489197023577E-3</v>
      </c>
      <c r="U206" s="245">
        <f t="shared" si="99"/>
        <v>9308.2635236326605</v>
      </c>
      <c r="V206" s="200">
        <f t="shared" si="92"/>
        <v>0.9976989510802976</v>
      </c>
      <c r="W206" s="245">
        <f t="shared" si="100"/>
        <v>183762.64908555936</v>
      </c>
      <c r="X206" s="198">
        <f t="shared" si="93"/>
        <v>0.8459452994179093</v>
      </c>
      <c r="Y206" s="245">
        <f t="shared" si="101"/>
        <v>16630.91977225673</v>
      </c>
      <c r="Z206" s="200">
        <f t="shared" si="94"/>
        <v>0.15405470058209075</v>
      </c>
      <c r="AA206" s="245">
        <f t="shared" si="102"/>
        <v>63057.997383433321</v>
      </c>
    </row>
    <row r="207" spans="3:27" x14ac:dyDescent="0.3">
      <c r="C207" s="2" t="s">
        <v>22</v>
      </c>
      <c r="D207" s="28">
        <v>9271.6811695407359</v>
      </c>
      <c r="M207" s="195">
        <f t="shared" si="88"/>
        <v>0</v>
      </c>
      <c r="N207" s="185" t="str">
        <f t="shared" si="95"/>
        <v>I553-5-Food services</v>
      </c>
      <c r="O207" s="245">
        <f t="shared" si="96"/>
        <v>993169.92680499796</v>
      </c>
      <c r="P207" s="208">
        <f t="shared" si="89"/>
        <v>0.23259894716318971</v>
      </c>
      <c r="Q207" s="245">
        <f t="shared" si="97"/>
        <v>8325.9756944444453</v>
      </c>
      <c r="R207" s="208">
        <f t="shared" si="90"/>
        <v>0.76740105283681026</v>
      </c>
      <c r="S207" s="245">
        <f t="shared" si="98"/>
        <v>32609.684635188511</v>
      </c>
      <c r="T207" s="208">
        <f t="shared" si="91"/>
        <v>4.2070757424695609E-3</v>
      </c>
      <c r="U207" s="245">
        <f t="shared" si="99"/>
        <v>6801.7729200009098</v>
      </c>
      <c r="V207" s="210">
        <f t="shared" si="92"/>
        <v>0.99579292425753041</v>
      </c>
      <c r="W207" s="245">
        <f t="shared" si="100"/>
        <v>102851.50987578818</v>
      </c>
      <c r="X207" s="208">
        <f t="shared" si="93"/>
        <v>0.90744493104124457</v>
      </c>
      <c r="Y207" s="245">
        <f t="shared" si="101"/>
        <v>10784.629001883239</v>
      </c>
      <c r="Z207" s="210">
        <f t="shared" si="94"/>
        <v>9.2555068958755468E-2</v>
      </c>
      <c r="AA207" s="245">
        <f t="shared" si="102"/>
        <v>45937.868970433658</v>
      </c>
    </row>
    <row r="208" spans="3:27" x14ac:dyDescent="0.3">
      <c r="C208" s="2" t="s">
        <v>62</v>
      </c>
      <c r="D208" s="28">
        <v>4766.9735969583198</v>
      </c>
      <c r="M208" s="195">
        <f t="shared" si="88"/>
        <v>0</v>
      </c>
      <c r="N208" s="185" t="str">
        <f t="shared" si="95"/>
        <v>J22-Publishing</v>
      </c>
      <c r="O208" s="245">
        <f t="shared" si="96"/>
        <v>1751858.8402720795</v>
      </c>
      <c r="P208" s="217">
        <f t="shared" si="89"/>
        <v>0.39806201550387599</v>
      </c>
      <c r="Q208" s="245">
        <f t="shared" si="97"/>
        <v>55825.084996780424</v>
      </c>
      <c r="R208" s="217">
        <f t="shared" si="90"/>
        <v>0.60193798449612401</v>
      </c>
      <c r="S208" s="245">
        <f t="shared" si="98"/>
        <v>58156.432788461549</v>
      </c>
      <c r="T208" s="198">
        <f t="shared" si="91"/>
        <v>6.001154068090017E-3</v>
      </c>
      <c r="U208" s="245">
        <f t="shared" si="99"/>
        <v>22949.194937884593</v>
      </c>
      <c r="V208" s="200">
        <f t="shared" si="92"/>
        <v>0.99399884593191001</v>
      </c>
      <c r="W208" s="245">
        <f t="shared" si="100"/>
        <v>265208.14920605125</v>
      </c>
      <c r="X208" s="198">
        <f t="shared" si="93"/>
        <v>0.84541597491237774</v>
      </c>
      <c r="Y208" s="245">
        <f t="shared" si="101"/>
        <v>70789.315433572003</v>
      </c>
      <c r="Z208" s="200">
        <f t="shared" si="94"/>
        <v>0.1545840250876222</v>
      </c>
      <c r="AA208" s="245">
        <f t="shared" si="102"/>
        <v>259130.1350989714</v>
      </c>
    </row>
    <row r="209" spans="2:27" x14ac:dyDescent="0.3">
      <c r="C209" s="2" t="s">
        <v>39</v>
      </c>
      <c r="D209" s="28">
        <v>39352.802054685308</v>
      </c>
      <c r="M209" s="195">
        <f t="shared" si="88"/>
        <v>0</v>
      </c>
      <c r="N209" s="185" t="str">
        <f t="shared" si="95"/>
        <v>J642-Telecoms</v>
      </c>
      <c r="O209" s="245">
        <f t="shared" si="96"/>
        <v>2663290.1408848702</v>
      </c>
      <c r="P209" s="208">
        <f t="shared" si="89"/>
        <v>0.43681227075691897</v>
      </c>
      <c r="Q209" s="245">
        <f t="shared" si="97"/>
        <v>30924.12018946122</v>
      </c>
      <c r="R209" s="208">
        <f t="shared" si="90"/>
        <v>0.56318772924308103</v>
      </c>
      <c r="S209" s="245">
        <f t="shared" si="98"/>
        <v>27490.292139215686</v>
      </c>
      <c r="T209" s="208">
        <f t="shared" si="91"/>
        <v>1.6561130053580127E-2</v>
      </c>
      <c r="U209" s="245">
        <f t="shared" si="99"/>
        <v>17236.761433052667</v>
      </c>
      <c r="V209" s="210">
        <f t="shared" si="92"/>
        <v>0.98343886994641982</v>
      </c>
      <c r="W209" s="245">
        <f t="shared" si="100"/>
        <v>800558.89930241311</v>
      </c>
      <c r="X209" s="208">
        <f t="shared" si="93"/>
        <v>0.8733624454148472</v>
      </c>
      <c r="Y209" s="245">
        <f t="shared" si="101"/>
        <v>55490.845577211396</v>
      </c>
      <c r="Z209" s="210">
        <f t="shared" si="94"/>
        <v>0.12663755458515283</v>
      </c>
      <c r="AA209" s="245">
        <f t="shared" si="102"/>
        <v>563046.65137820342</v>
      </c>
    </row>
    <row r="210" spans="2:27" x14ac:dyDescent="0.3">
      <c r="C210" s="2" t="s">
        <v>55</v>
      </c>
      <c r="D210" s="28">
        <v>2610.0545168930453</v>
      </c>
      <c r="M210" s="195">
        <f t="shared" si="88"/>
        <v>0</v>
      </c>
      <c r="N210" s="185" t="str">
        <f t="shared" si="95"/>
        <v>J72-Computer and information services</v>
      </c>
      <c r="O210" s="245">
        <f t="shared" si="96"/>
        <v>1449405.4736159772</v>
      </c>
      <c r="P210" s="217">
        <f t="shared" si="89"/>
        <v>0.4694002447980416</v>
      </c>
      <c r="Q210" s="245">
        <f t="shared" si="97"/>
        <v>21109.707301925297</v>
      </c>
      <c r="R210" s="217">
        <f t="shared" si="90"/>
        <v>0.53059975520195835</v>
      </c>
      <c r="S210" s="245">
        <f t="shared" si="98"/>
        <v>46696.927622475094</v>
      </c>
      <c r="T210" s="198">
        <f t="shared" si="91"/>
        <v>1.3593209196202409E-2</v>
      </c>
      <c r="U210" s="245">
        <f t="shared" si="99"/>
        <v>12425.112224095346</v>
      </c>
      <c r="V210" s="200">
        <f t="shared" si="92"/>
        <v>0.98640679080379756</v>
      </c>
      <c r="W210" s="245">
        <f t="shared" si="100"/>
        <v>89228.89818998448</v>
      </c>
      <c r="X210" s="198">
        <f t="shared" si="93"/>
        <v>0.92020214370134901</v>
      </c>
      <c r="Y210" s="245">
        <f t="shared" si="101"/>
        <v>29199.624106230847</v>
      </c>
      <c r="Z210" s="200">
        <f t="shared" si="94"/>
        <v>7.9797856298651021E-2</v>
      </c>
      <c r="AA210" s="245">
        <f t="shared" si="102"/>
        <v>131442.78835385604</v>
      </c>
    </row>
    <row r="211" spans="2:27" x14ac:dyDescent="0.3">
      <c r="C211" s="2" t="s">
        <v>45</v>
      </c>
      <c r="D211" s="28">
        <v>2167.3593770406292</v>
      </c>
      <c r="M211" s="195">
        <f t="shared" si="88"/>
        <v>0</v>
      </c>
      <c r="N211" s="185" t="str">
        <f t="shared" si="95"/>
        <v>J92-Broadcasting</v>
      </c>
      <c r="O211" s="245">
        <f t="shared" si="96"/>
        <v>1319732.0565348635</v>
      </c>
      <c r="P211" s="208">
        <f t="shared" si="89"/>
        <v>0.42823529411764705</v>
      </c>
      <c r="Q211" s="245">
        <f t="shared" si="97"/>
        <v>28345.701989026064</v>
      </c>
      <c r="R211" s="208">
        <f t="shared" si="90"/>
        <v>0.57176470588235295</v>
      </c>
      <c r="S211" s="245">
        <f t="shared" si="98"/>
        <v>50410.026153846164</v>
      </c>
      <c r="T211" s="208">
        <f t="shared" si="91"/>
        <v>5.3262316910785623E-3</v>
      </c>
      <c r="U211" s="245">
        <f t="shared" si="99"/>
        <v>16634.953145917003</v>
      </c>
      <c r="V211" s="210">
        <f t="shared" si="92"/>
        <v>0.9946737683089214</v>
      </c>
      <c r="W211" s="245">
        <f t="shared" si="100"/>
        <v>232981.08269831675</v>
      </c>
      <c r="X211" s="208">
        <f t="shared" si="93"/>
        <v>0.85547614042463738</v>
      </c>
      <c r="Y211" s="245">
        <f t="shared" si="101"/>
        <v>38416.242909090906</v>
      </c>
      <c r="Z211" s="210">
        <f t="shared" si="94"/>
        <v>0.14452385957536262</v>
      </c>
      <c r="AA211" s="245">
        <f t="shared" si="102"/>
        <v>207347.81983403684</v>
      </c>
    </row>
    <row r="212" spans="2:27" x14ac:dyDescent="0.3">
      <c r="C212" s="2" t="s">
        <v>40</v>
      </c>
      <c r="D212" s="28">
        <v>1923.8033216137801</v>
      </c>
      <c r="M212" s="195">
        <f t="shared" si="88"/>
        <v>0</v>
      </c>
      <c r="N212" s="185" t="str">
        <f t="shared" si="95"/>
        <v>L7012-Buying and selling of own real estate</v>
      </c>
      <c r="O212" s="245">
        <f t="shared" si="96"/>
        <v>377222.28101036488</v>
      </c>
      <c r="P212" s="217">
        <f t="shared" si="89"/>
        <v>0.4404708012675419</v>
      </c>
      <c r="Q212" s="245">
        <f t="shared" si="97"/>
        <v>10590.234627831715</v>
      </c>
      <c r="R212" s="217">
        <f t="shared" si="90"/>
        <v>0.5595291987324581</v>
      </c>
      <c r="S212" s="245">
        <f t="shared" si="98"/>
        <v>165882.96966144574</v>
      </c>
      <c r="T212" s="198">
        <f t="shared" si="91"/>
        <v>2.7871054398925454E-2</v>
      </c>
      <c r="U212" s="245">
        <f t="shared" si="99"/>
        <v>6912.5955094991368</v>
      </c>
      <c r="V212" s="200">
        <f t="shared" si="92"/>
        <v>0.97212894560107455</v>
      </c>
      <c r="W212" s="245">
        <f t="shared" si="100"/>
        <v>127112.74939699678</v>
      </c>
      <c r="X212" s="198">
        <f t="shared" si="93"/>
        <v>0.7523008042450875</v>
      </c>
      <c r="Y212" s="245">
        <f t="shared" si="101"/>
        <v>12625.831464435147</v>
      </c>
      <c r="Z212" s="200">
        <f t="shared" si="94"/>
        <v>0.24769919575491253</v>
      </c>
      <c r="AA212" s="245">
        <f t="shared" si="102"/>
        <v>105444.15705691154</v>
      </c>
    </row>
    <row r="213" spans="2:27" x14ac:dyDescent="0.3">
      <c r="C213" s="2" t="s">
        <v>50</v>
      </c>
      <c r="D213" s="28">
        <v>550.59333027743799</v>
      </c>
      <c r="M213" s="195">
        <f t="shared" si="88"/>
        <v>0</v>
      </c>
      <c r="N213" s="185" t="str">
        <f t="shared" si="95"/>
        <v>L7020-Letting of own property</v>
      </c>
      <c r="O213" s="245">
        <f t="shared" si="96"/>
        <v>919346.04680915189</v>
      </c>
      <c r="P213" s="208">
        <f t="shared" si="89"/>
        <v>0.42710577613624706</v>
      </c>
      <c r="Q213" s="245">
        <f t="shared" si="97"/>
        <v>13697.391654727793</v>
      </c>
      <c r="R213" s="208">
        <f t="shared" si="90"/>
        <v>0.57289422386375299</v>
      </c>
      <c r="S213" s="245">
        <f t="shared" si="98"/>
        <v>668302.57206147036</v>
      </c>
      <c r="T213" s="208">
        <f t="shared" si="91"/>
        <v>2.9252344489374516E-2</v>
      </c>
      <c r="U213" s="245">
        <f t="shared" si="99"/>
        <v>16651.947443055924</v>
      </c>
      <c r="V213" s="210">
        <f t="shared" si="92"/>
        <v>0.97074765551062547</v>
      </c>
      <c r="W213" s="245">
        <f t="shared" si="100"/>
        <v>133726.44694330732</v>
      </c>
      <c r="X213" s="208">
        <f t="shared" si="93"/>
        <v>0.83039449836543189</v>
      </c>
      <c r="Y213" s="245">
        <f t="shared" si="101"/>
        <v>13673.840707080795</v>
      </c>
      <c r="Z213" s="210">
        <f t="shared" si="94"/>
        <v>0.16960550163456814</v>
      </c>
      <c r="AA213" s="245">
        <f t="shared" si="102"/>
        <v>136947.68026808731</v>
      </c>
    </row>
    <row r="214" spans="2:27" x14ac:dyDescent="0.3">
      <c r="C214" s="2" t="s">
        <v>44</v>
      </c>
      <c r="D214" s="28">
        <v>2620.4296420847745</v>
      </c>
      <c r="M214" s="195">
        <f t="shared" si="88"/>
        <v>0</v>
      </c>
      <c r="N214" s="185" t="str">
        <f t="shared" si="95"/>
        <v>L7030-Real estate on fee or contract basis</v>
      </c>
      <c r="O214" s="245">
        <f t="shared" si="96"/>
        <v>464955.68474281894</v>
      </c>
      <c r="P214" s="217">
        <f t="shared" si="89"/>
        <v>0.39903126376045794</v>
      </c>
      <c r="Q214" s="245">
        <f t="shared" si="97"/>
        <v>11479.988276670574</v>
      </c>
      <c r="R214" s="217">
        <f t="shared" si="90"/>
        <v>0.60096873623954206</v>
      </c>
      <c r="S214" s="245">
        <f t="shared" si="98"/>
        <v>123685.3466565401</v>
      </c>
      <c r="T214" s="198">
        <f t="shared" si="91"/>
        <v>1.2471058724479057E-2</v>
      </c>
      <c r="U214" s="245">
        <f t="shared" si="99"/>
        <v>12474.787872329089</v>
      </c>
      <c r="V214" s="200">
        <f t="shared" si="92"/>
        <v>0.98752894127552093</v>
      </c>
      <c r="W214" s="245">
        <f t="shared" si="100"/>
        <v>116806.6606240079</v>
      </c>
      <c r="X214" s="198">
        <f t="shared" si="93"/>
        <v>0.84243967828418231</v>
      </c>
      <c r="Y214" s="245">
        <f t="shared" si="101"/>
        <v>14209.474051386762</v>
      </c>
      <c r="Z214" s="200">
        <f t="shared" si="94"/>
        <v>0.15756032171581769</v>
      </c>
      <c r="AA214" s="245">
        <f t="shared" si="102"/>
        <v>91671.561721508042</v>
      </c>
    </row>
    <row r="215" spans="2:27" x14ac:dyDescent="0.3">
      <c r="C215" s="2" t="s">
        <v>43</v>
      </c>
      <c r="D215" s="28">
        <v>48356.67163821416</v>
      </c>
      <c r="M215" s="195">
        <f t="shared" si="88"/>
        <v>0</v>
      </c>
      <c r="N215" s="185" t="str">
        <f t="shared" si="95"/>
        <v>M73-Research and development</v>
      </c>
      <c r="O215" s="245">
        <f t="shared" si="96"/>
        <v>1276196.3412447048</v>
      </c>
      <c r="P215" s="208">
        <f t="shared" si="89"/>
        <v>0.51322482197355035</v>
      </c>
      <c r="Q215" s="245">
        <f t="shared" si="97"/>
        <v>16109.451410658306</v>
      </c>
      <c r="R215" s="208">
        <f t="shared" si="90"/>
        <v>0.48677517802644965</v>
      </c>
      <c r="S215" s="245">
        <f t="shared" si="98"/>
        <v>16554.808031818182</v>
      </c>
      <c r="T215" s="208">
        <f t="shared" si="91"/>
        <v>1.1815252416756176E-2</v>
      </c>
      <c r="U215" s="245">
        <f t="shared" si="99"/>
        <v>22104.445108695651</v>
      </c>
      <c r="V215" s="210">
        <f t="shared" si="92"/>
        <v>0.98818474758324382</v>
      </c>
      <c r="W215" s="245">
        <f t="shared" si="100"/>
        <v>285696.23547810479</v>
      </c>
      <c r="X215" s="208">
        <f t="shared" si="93"/>
        <v>0.87599446558284333</v>
      </c>
      <c r="Y215" s="245">
        <f t="shared" si="101"/>
        <v>33480.341701534169</v>
      </c>
      <c r="Z215" s="210">
        <f t="shared" si="94"/>
        <v>0.1240055344171567</v>
      </c>
      <c r="AA215" s="245">
        <f t="shared" si="102"/>
        <v>292944.02453581768</v>
      </c>
    </row>
    <row r="216" spans="2:27" x14ac:dyDescent="0.3">
      <c r="C216" s="2" t="s">
        <v>67</v>
      </c>
      <c r="D216" s="28">
        <v>689.99645299863232</v>
      </c>
      <c r="M216" s="195">
        <f t="shared" si="88"/>
        <v>0</v>
      </c>
      <c r="N216" s="185" t="str">
        <f t="shared" si="95"/>
        <v>M7411-12-Legal and accounting</v>
      </c>
      <c r="O216" s="245">
        <f t="shared" si="96"/>
        <v>587192.87125536148</v>
      </c>
      <c r="P216" s="217">
        <f t="shared" si="89"/>
        <v>0.43752507019655035</v>
      </c>
      <c r="Q216" s="245">
        <f t="shared" si="97"/>
        <v>26706.988411481547</v>
      </c>
      <c r="R216" s="217">
        <f t="shared" si="90"/>
        <v>0.56247492980344971</v>
      </c>
      <c r="S216" s="245">
        <f t="shared" si="98"/>
        <v>73958.330244444442</v>
      </c>
      <c r="T216" s="198">
        <f t="shared" si="91"/>
        <v>4.052938380325736E-3</v>
      </c>
      <c r="U216" s="245">
        <f t="shared" si="99"/>
        <v>17350.201436861011</v>
      </c>
      <c r="V216" s="200">
        <f t="shared" si="92"/>
        <v>0.99594706161967428</v>
      </c>
      <c r="W216" s="245">
        <f t="shared" si="100"/>
        <v>64249.356356085234</v>
      </c>
      <c r="X216" s="198">
        <f t="shared" si="93"/>
        <v>0.89660506390946837</v>
      </c>
      <c r="Y216" s="245">
        <f t="shared" si="101"/>
        <v>21694.56692913386</v>
      </c>
      <c r="Z216" s="200">
        <f t="shared" si="94"/>
        <v>0.10339493609053163</v>
      </c>
      <c r="AA216" s="245">
        <f t="shared" si="102"/>
        <v>64750.071417128791</v>
      </c>
    </row>
    <row r="217" spans="2:27" x14ac:dyDescent="0.3">
      <c r="C217" s="2" t="s">
        <v>61</v>
      </c>
      <c r="D217" s="28">
        <v>5421.6671047943455</v>
      </c>
      <c r="M217" s="195">
        <f t="shared" si="88"/>
        <v>0</v>
      </c>
      <c r="N217" s="185" t="str">
        <f t="shared" si="95"/>
        <v>M7414-15-Management consultancy services</v>
      </c>
      <c r="O217" s="245">
        <f t="shared" si="96"/>
        <v>5456880.2881413139</v>
      </c>
      <c r="P217" s="208">
        <f t="shared" si="89"/>
        <v>0.5222186572551536</v>
      </c>
      <c r="Q217" s="245">
        <f t="shared" si="97"/>
        <v>16325.778057584152</v>
      </c>
      <c r="R217" s="208">
        <f t="shared" si="90"/>
        <v>0.4777813427448464</v>
      </c>
      <c r="S217" s="245">
        <f t="shared" si="98"/>
        <v>93997.143437887062</v>
      </c>
      <c r="T217" s="208">
        <f t="shared" si="91"/>
        <v>1.5860634425377017E-2</v>
      </c>
      <c r="U217" s="245">
        <f t="shared" si="99"/>
        <v>13289.228328196095</v>
      </c>
      <c r="V217" s="210">
        <f t="shared" si="92"/>
        <v>0.984139365574623</v>
      </c>
      <c r="W217" s="245">
        <f t="shared" si="100"/>
        <v>146323.05423399521</v>
      </c>
      <c r="X217" s="208">
        <f t="shared" si="93"/>
        <v>0.85410788229689616</v>
      </c>
      <c r="Y217" s="245">
        <f t="shared" si="101"/>
        <v>19242.980031397175</v>
      </c>
      <c r="Z217" s="210">
        <f t="shared" si="94"/>
        <v>0.14589211770310381</v>
      </c>
      <c r="AA217" s="245">
        <f t="shared" si="102"/>
        <v>507996.95529996365</v>
      </c>
    </row>
    <row r="218" spans="2:27" x14ac:dyDescent="0.3">
      <c r="C218" s="2" t="s">
        <v>19</v>
      </c>
      <c r="D218" s="28">
        <v>176.16023760112583</v>
      </c>
      <c r="M218" s="195">
        <f t="shared" si="88"/>
        <v>0</v>
      </c>
      <c r="N218" s="185" t="str">
        <f t="shared" si="95"/>
        <v>M742-3-Architecture and technical services</v>
      </c>
      <c r="O218" s="245">
        <f t="shared" si="96"/>
        <v>3811550.5306060789</v>
      </c>
      <c r="P218" s="217">
        <f t="shared" si="89"/>
        <v>0.39177817630017936</v>
      </c>
      <c r="Q218" s="245">
        <f t="shared" si="97"/>
        <v>22951.379451122702</v>
      </c>
      <c r="R218" s="217">
        <f t="shared" si="90"/>
        <v>0.6082218236998207</v>
      </c>
      <c r="S218" s="245">
        <f t="shared" si="98"/>
        <v>122454.53095818183</v>
      </c>
      <c r="T218" s="198">
        <f t="shared" si="91"/>
        <v>3.6015191862749378E-3</v>
      </c>
      <c r="U218" s="245">
        <f t="shared" si="99"/>
        <v>12557.500470985126</v>
      </c>
      <c r="V218" s="200">
        <f t="shared" si="92"/>
        <v>0.99639848081372506</v>
      </c>
      <c r="W218" s="245">
        <f t="shared" si="100"/>
        <v>108847.17705040607</v>
      </c>
      <c r="X218" s="198">
        <f t="shared" si="93"/>
        <v>0.91307614735135345</v>
      </c>
      <c r="Y218" s="245">
        <f t="shared" si="101"/>
        <v>25457.851228389445</v>
      </c>
      <c r="Z218" s="200">
        <f t="shared" si="94"/>
        <v>8.6923852648646507E-2</v>
      </c>
      <c r="AA218" s="245">
        <f t="shared" si="102"/>
        <v>160731.66934449386</v>
      </c>
    </row>
    <row r="219" spans="2:27" x14ac:dyDescent="0.3">
      <c r="C219" s="2" t="s">
        <v>68</v>
      </c>
      <c r="D219" s="28">
        <v>1969.0131035149509</v>
      </c>
      <c r="M219" s="195">
        <f t="shared" si="88"/>
        <v>0</v>
      </c>
      <c r="N219" s="185" t="str">
        <f t="shared" si="95"/>
        <v>MPother-Other professional services</v>
      </c>
      <c r="O219" s="245">
        <f t="shared" si="96"/>
        <v>5323207.3200324774</v>
      </c>
      <c r="P219" s="208">
        <f t="shared" si="89"/>
        <v>0.37950581395348837</v>
      </c>
      <c r="Q219" s="245">
        <f t="shared" si="97"/>
        <v>19387.052237057858</v>
      </c>
      <c r="R219" s="208">
        <f t="shared" si="90"/>
        <v>0.62049418604651163</v>
      </c>
      <c r="S219" s="245">
        <f t="shared" si="98"/>
        <v>30901.321469387763</v>
      </c>
      <c r="T219" s="208">
        <f t="shared" si="91"/>
        <v>3.9717921698954363E-3</v>
      </c>
      <c r="U219" s="245">
        <f t="shared" si="99"/>
        <v>12935.184380425348</v>
      </c>
      <c r="V219" s="210">
        <f t="shared" si="92"/>
        <v>0.99602820783010459</v>
      </c>
      <c r="W219" s="245">
        <f t="shared" si="100"/>
        <v>198264.24956465099</v>
      </c>
      <c r="X219" s="208">
        <f t="shared" si="93"/>
        <v>0.86765063660692565</v>
      </c>
      <c r="Y219" s="245">
        <f t="shared" si="101"/>
        <v>28437.441482843136</v>
      </c>
      <c r="Z219" s="210">
        <f t="shared" si="94"/>
        <v>0.13234936339307438</v>
      </c>
      <c r="AA219" s="245">
        <f t="shared" si="102"/>
        <v>274215.87663625518</v>
      </c>
    </row>
    <row r="220" spans="2:27" x14ac:dyDescent="0.3">
      <c r="C220" s="2" t="s">
        <v>54</v>
      </c>
      <c r="D220" s="28">
        <v>123715.38296990788</v>
      </c>
      <c r="M220" s="195">
        <f t="shared" si="88"/>
        <v>0</v>
      </c>
      <c r="N220" s="185" t="str">
        <f t="shared" si="95"/>
        <v>N71-Rental of machinery and equipment</v>
      </c>
      <c r="O220" s="245">
        <f t="shared" si="96"/>
        <v>1021680.1257475637</v>
      </c>
      <c r="P220" s="217">
        <f t="shared" si="89"/>
        <v>0.39050318922749822</v>
      </c>
      <c r="Q220" s="245">
        <f t="shared" si="97"/>
        <v>15804.265697674418</v>
      </c>
      <c r="R220" s="217">
        <f t="shared" si="90"/>
        <v>0.60949681077250173</v>
      </c>
      <c r="S220" s="245">
        <f t="shared" si="98"/>
        <v>23317.33958985507</v>
      </c>
      <c r="T220" s="198">
        <f t="shared" si="91"/>
        <v>5.0174520069808026E-3</v>
      </c>
      <c r="U220" s="245">
        <f t="shared" si="99"/>
        <v>10051.825623035884</v>
      </c>
      <c r="V220" s="200">
        <f t="shared" si="92"/>
        <v>0.99498254799301922</v>
      </c>
      <c r="W220" s="245">
        <f t="shared" si="100"/>
        <v>242043.11070791804</v>
      </c>
      <c r="X220" s="198">
        <f t="shared" si="93"/>
        <v>0.8382929436920884</v>
      </c>
      <c r="Y220" s="245">
        <f t="shared" si="101"/>
        <v>22245.998347107437</v>
      </c>
      <c r="Z220" s="200">
        <f t="shared" si="94"/>
        <v>0.16170705630791163</v>
      </c>
      <c r="AA220" s="245">
        <f t="shared" si="102"/>
        <v>129864.84558803927</v>
      </c>
    </row>
    <row r="221" spans="2:27" x14ac:dyDescent="0.3">
      <c r="B221" s="2" t="s">
        <v>395</v>
      </c>
      <c r="D221" s="28">
        <v>629767.06304469495</v>
      </c>
      <c r="M221" s="195">
        <f t="shared" si="88"/>
        <v>0</v>
      </c>
      <c r="N221" s="185" t="str">
        <f t="shared" si="95"/>
        <v>N745-Employment services</v>
      </c>
      <c r="O221" s="245">
        <f t="shared" si="96"/>
        <v>382727.04874780704</v>
      </c>
      <c r="P221" s="208">
        <f t="shared" si="89"/>
        <v>0.41986143187066977</v>
      </c>
      <c r="Q221" s="245">
        <f t="shared" si="97"/>
        <v>16079.108280254777</v>
      </c>
      <c r="R221" s="208">
        <f t="shared" si="90"/>
        <v>0.58013856812933029</v>
      </c>
      <c r="S221" s="245">
        <f t="shared" si="98"/>
        <v>31948.357645238091</v>
      </c>
      <c r="T221" s="208">
        <f t="shared" si="91"/>
        <v>1.2482662968099861E-2</v>
      </c>
      <c r="U221" s="245">
        <f t="shared" si="99"/>
        <v>10277.923856340289</v>
      </c>
      <c r="V221" s="210">
        <f t="shared" si="92"/>
        <v>0.98751733703190014</v>
      </c>
      <c r="W221" s="245">
        <f t="shared" si="100"/>
        <v>110968.26936120747</v>
      </c>
      <c r="X221" s="208">
        <f t="shared" si="93"/>
        <v>0.87167622925535193</v>
      </c>
      <c r="Y221" s="245">
        <f t="shared" si="101"/>
        <v>25304.887980769232</v>
      </c>
      <c r="Z221" s="210">
        <f t="shared" si="94"/>
        <v>0.12832377074464804</v>
      </c>
      <c r="AA221" s="245">
        <f t="shared" si="102"/>
        <v>80409.009156508124</v>
      </c>
    </row>
    <row r="222" spans="2:27" x14ac:dyDescent="0.3">
      <c r="B222" s="2" t="s">
        <v>396</v>
      </c>
      <c r="C222" s="2" t="s">
        <v>397</v>
      </c>
      <c r="D222" s="28">
        <v>20123517.45840548</v>
      </c>
      <c r="M222" s="195">
        <f t="shared" si="88"/>
        <v>0</v>
      </c>
      <c r="N222" s="185" t="str">
        <f t="shared" si="95"/>
        <v>NAmisc-Miscellaneous administrative services</v>
      </c>
      <c r="O222" s="245">
        <f t="shared" si="96"/>
        <v>4297166.6668026894</v>
      </c>
      <c r="P222" s="217">
        <f t="shared" si="89"/>
        <v>0.41354224958030217</v>
      </c>
      <c r="Q222" s="245">
        <f t="shared" si="97"/>
        <v>15879.068702290077</v>
      </c>
      <c r="R222" s="217">
        <f t="shared" si="90"/>
        <v>0.58645775041969783</v>
      </c>
      <c r="S222" s="245">
        <f t="shared" si="98"/>
        <v>64171.907589130431</v>
      </c>
      <c r="T222" s="198">
        <f t="shared" si="91"/>
        <v>5.3508593363771192E-3</v>
      </c>
      <c r="U222" s="245">
        <f t="shared" si="99"/>
        <v>10527.757214279449</v>
      </c>
      <c r="V222" s="200">
        <f t="shared" si="92"/>
        <v>0.99464914066362287</v>
      </c>
      <c r="W222" s="245">
        <f t="shared" si="100"/>
        <v>205784.78396295806</v>
      </c>
      <c r="X222" s="198">
        <f t="shared" si="93"/>
        <v>0.86572452553555423</v>
      </c>
      <c r="Y222" s="245">
        <f t="shared" si="101"/>
        <v>22524.151956323931</v>
      </c>
      <c r="Z222" s="200">
        <f t="shared" si="94"/>
        <v>0.13427547446444571</v>
      </c>
      <c r="AA222" s="245">
        <f t="shared" si="102"/>
        <v>266148.79201933381</v>
      </c>
    </row>
    <row r="223" spans="2:27" x14ac:dyDescent="0.3">
      <c r="C223" s="2" t="s">
        <v>398</v>
      </c>
      <c r="D223" s="28">
        <v>62815.718289574819</v>
      </c>
      <c r="M223" s="195">
        <f t="shared" si="88"/>
        <v>0</v>
      </c>
      <c r="N223" s="185" t="str">
        <f t="shared" si="95"/>
        <v>Naother-Other administrative services</v>
      </c>
      <c r="O223" s="245">
        <f t="shared" si="96"/>
        <v>787441.66251372325</v>
      </c>
      <c r="P223" s="208">
        <f t="shared" si="89"/>
        <v>0.55960910671132402</v>
      </c>
      <c r="Q223" s="245">
        <f t="shared" si="97"/>
        <v>7418.9151383874851</v>
      </c>
      <c r="R223" s="208">
        <f t="shared" si="90"/>
        <v>0.44039089328867598</v>
      </c>
      <c r="S223" s="245">
        <f t="shared" si="98"/>
        <v>122852.61569040935</v>
      </c>
      <c r="T223" s="208">
        <f t="shared" si="91"/>
        <v>2.1654889446090723E-2</v>
      </c>
      <c r="U223" s="245">
        <f t="shared" si="99"/>
        <v>7209.9448974836905</v>
      </c>
      <c r="V223" s="210">
        <f t="shared" si="92"/>
        <v>0.97834511055390927</v>
      </c>
      <c r="W223" s="245">
        <f t="shared" si="100"/>
        <v>147206.5125917093</v>
      </c>
      <c r="X223" s="208">
        <f t="shared" si="93"/>
        <v>0.81715285347815592</v>
      </c>
      <c r="Y223" s="245">
        <f t="shared" si="101"/>
        <v>10262.892617449665</v>
      </c>
      <c r="Z223" s="210">
        <f t="shared" si="94"/>
        <v>0.18284714652184414</v>
      </c>
      <c r="AA223" s="245">
        <f t="shared" si="102"/>
        <v>220260.0479753062</v>
      </c>
    </row>
    <row r="224" spans="2:27" x14ac:dyDescent="0.3">
      <c r="C224" s="2" t="s">
        <v>399</v>
      </c>
      <c r="D224" s="28">
        <v>625978.89950263116</v>
      </c>
      <c r="M224" s="195">
        <f t="shared" si="88"/>
        <v>0</v>
      </c>
      <c r="N224" s="185" t="str">
        <f t="shared" si="95"/>
        <v>RS527 and 725-Repair services</v>
      </c>
      <c r="O224" s="245">
        <f t="shared" si="96"/>
        <v>193128.54421389618</v>
      </c>
      <c r="P224" s="217">
        <f t="shared" si="89"/>
        <v>0.35502471169686983</v>
      </c>
      <c r="Q224" s="245">
        <f t="shared" si="97"/>
        <v>10168.94380587484</v>
      </c>
      <c r="R224" s="217">
        <f t="shared" si="90"/>
        <v>0.64497528830313011</v>
      </c>
      <c r="S224" s="245">
        <f t="shared" si="98"/>
        <v>16189.319349999998</v>
      </c>
      <c r="T224" s="198">
        <f t="shared" si="91"/>
        <v>2.8347944774003886E-3</v>
      </c>
      <c r="U224" s="245">
        <f t="shared" si="99"/>
        <v>6979.7381942616475</v>
      </c>
      <c r="V224" s="200">
        <f t="shared" si="92"/>
        <v>0.99716520552259957</v>
      </c>
      <c r="W224" s="245">
        <f t="shared" si="100"/>
        <v>54809.345252212537</v>
      </c>
      <c r="X224" s="198">
        <f t="shared" si="93"/>
        <v>0.89411764705882357</v>
      </c>
      <c r="Y224" s="245">
        <f t="shared" si="101"/>
        <v>12907.237084217975</v>
      </c>
      <c r="Z224" s="200">
        <f t="shared" si="94"/>
        <v>0.10588235294117647</v>
      </c>
      <c r="AA224" s="245">
        <f t="shared" si="102"/>
        <v>28375.129369555983</v>
      </c>
    </row>
    <row r="225" spans="1:27" x14ac:dyDescent="0.3">
      <c r="C225" s="2" t="s">
        <v>400</v>
      </c>
      <c r="D225" s="28">
        <v>2328.1741196912649</v>
      </c>
      <c r="M225" s="195" t="str">
        <f t="shared" si="88"/>
        <v>PNFC Total</v>
      </c>
      <c r="N225" s="185" t="str">
        <f t="shared" si="95"/>
        <v xml:space="preserve">RS926-Sporting and amusement activities </v>
      </c>
      <c r="O225" s="245">
        <f t="shared" si="96"/>
        <v>848209.06196203653</v>
      </c>
      <c r="P225" s="208">
        <f t="shared" si="89"/>
        <v>0.3685413808870599</v>
      </c>
      <c r="Q225" s="245">
        <f t="shared" si="97"/>
        <v>12791.171373400917</v>
      </c>
      <c r="R225" s="208">
        <f t="shared" si="90"/>
        <v>0.6314586191129401</v>
      </c>
      <c r="S225" s="245">
        <f t="shared" si="98"/>
        <v>75152.136375000002</v>
      </c>
      <c r="T225" s="208">
        <f t="shared" si="91"/>
        <v>3.4413782719979352E-3</v>
      </c>
      <c r="U225" s="245">
        <f t="shared" si="99"/>
        <v>9545.0219282153103</v>
      </c>
      <c r="V225" s="210">
        <f t="shared" si="92"/>
        <v>0.99655862172800203</v>
      </c>
      <c r="W225" s="245">
        <f t="shared" si="100"/>
        <v>104857.39593754052</v>
      </c>
      <c r="X225" s="208">
        <f t="shared" si="93"/>
        <v>0.87504054492377559</v>
      </c>
      <c r="Y225" s="245">
        <f t="shared" si="101"/>
        <v>15390.676508760545</v>
      </c>
      <c r="Z225" s="210">
        <f t="shared" si="94"/>
        <v>0.12495945507622445</v>
      </c>
      <c r="AA225" s="245">
        <f t="shared" si="102"/>
        <v>62645.764967809308</v>
      </c>
    </row>
    <row r="226" spans="1:27" x14ac:dyDescent="0.3">
      <c r="C226" s="2" t="s">
        <v>401</v>
      </c>
      <c r="D226" s="28">
        <v>27.918249793961792</v>
      </c>
      <c r="M226" s="195" t="str">
        <f t="shared" si="88"/>
        <v>FINANCE</v>
      </c>
      <c r="N226" s="185" t="str">
        <f t="shared" si="95"/>
        <v>RS9271-Gambling activities</v>
      </c>
      <c r="O226" s="245">
        <f t="shared" si="96"/>
        <v>5657844.1287286198</v>
      </c>
      <c r="P226" s="217">
        <f t="shared" si="89"/>
        <v>0.28106508875739644</v>
      </c>
      <c r="Q226" s="245">
        <f t="shared" si="97"/>
        <v>20942.827160493827</v>
      </c>
      <c r="R226" s="217">
        <f t="shared" si="90"/>
        <v>0.71893491124260356</v>
      </c>
      <c r="S226" s="245">
        <f t="shared" si="98"/>
        <v>145377.45331666668</v>
      </c>
      <c r="T226" s="198">
        <f t="shared" si="91"/>
        <v>9.9173553719008271E-3</v>
      </c>
      <c r="U226" s="245">
        <f t="shared" si="99"/>
        <v>15365.113522537562</v>
      </c>
      <c r="V226" s="200">
        <f t="shared" si="92"/>
        <v>0.99008264462809914</v>
      </c>
      <c r="W226" s="245">
        <f t="shared" si="100"/>
        <v>565702.25591480453</v>
      </c>
      <c r="X226" s="198">
        <f t="shared" si="93"/>
        <v>0.82298850574712645</v>
      </c>
      <c r="Y226" s="245">
        <f t="shared" si="101"/>
        <v>15904.207792207791</v>
      </c>
      <c r="Z226" s="200">
        <f t="shared" si="94"/>
        <v>0.17701149425287357</v>
      </c>
      <c r="AA226" s="245">
        <f t="shared" si="102"/>
        <v>537937.52076174796</v>
      </c>
    </row>
    <row r="227" spans="1:27" x14ac:dyDescent="0.3">
      <c r="B227" s="2" t="s">
        <v>402</v>
      </c>
      <c r="D227" s="28">
        <v>20814668.168567173</v>
      </c>
      <c r="M227" s="195">
        <f t="shared" si="88"/>
        <v>0</v>
      </c>
      <c r="N227" s="185" t="str">
        <f t="shared" si="95"/>
        <v>RSMisc-Miscellaneous recreational activities</v>
      </c>
      <c r="O227" s="245">
        <f t="shared" si="96"/>
        <v>141673.86732408431</v>
      </c>
      <c r="P227" s="208">
        <f t="shared" si="89"/>
        <v>0.27539088161870978</v>
      </c>
      <c r="Q227" s="245">
        <f t="shared" si="97"/>
        <v>10026.84297370807</v>
      </c>
      <c r="R227" s="208">
        <f t="shared" si="90"/>
        <v>0.72460911838129027</v>
      </c>
      <c r="S227" s="245">
        <f t="shared" si="98"/>
        <v>8159.23171736111</v>
      </c>
      <c r="T227" s="208">
        <f t="shared" si="91"/>
        <v>1.6124878223575917E-3</v>
      </c>
      <c r="U227" s="245">
        <f t="shared" si="99"/>
        <v>7628.0740923518661</v>
      </c>
      <c r="V227" s="210">
        <f t="shared" si="92"/>
        <v>0.99838751217764243</v>
      </c>
      <c r="W227" s="245">
        <f t="shared" si="100"/>
        <v>51772.216803972959</v>
      </c>
      <c r="X227" s="208">
        <f t="shared" si="93"/>
        <v>0.88112716078617093</v>
      </c>
      <c r="Y227" s="245">
        <f t="shared" si="101"/>
        <v>10436.438247011953</v>
      </c>
      <c r="Z227" s="210">
        <f t="shared" si="94"/>
        <v>0.11887283921382903</v>
      </c>
      <c r="AA227" s="245">
        <f t="shared" si="102"/>
        <v>18166.033411674911</v>
      </c>
    </row>
    <row r="228" spans="1:27" x14ac:dyDescent="0.3">
      <c r="B228" s="2" t="s">
        <v>403</v>
      </c>
      <c r="C228" s="2" t="s">
        <v>404</v>
      </c>
      <c r="D228" s="28">
        <v>1187.9872410503758</v>
      </c>
      <c r="M228" s="195">
        <f t="shared" si="88"/>
        <v>0</v>
      </c>
      <c r="N228" s="185" t="str">
        <f t="shared" si="95"/>
        <v>RSz9305-Other services acticities nec</v>
      </c>
      <c r="O228" s="245">
        <f t="shared" si="96"/>
        <v>1521544.7459691344</v>
      </c>
      <c r="P228" s="217">
        <f t="shared" si="89"/>
        <v>0.44391848986896032</v>
      </c>
      <c r="Q228" s="245">
        <f t="shared" si="97"/>
        <v>8678.4234402574475</v>
      </c>
      <c r="R228" s="217">
        <f t="shared" si="90"/>
        <v>0.55608151013103968</v>
      </c>
      <c r="S228" s="245">
        <f t="shared" si="98"/>
        <v>60633.786497472924</v>
      </c>
      <c r="T228" s="198">
        <f t="shared" si="91"/>
        <v>5.1365735160494742E-3</v>
      </c>
      <c r="U228" s="245">
        <f t="shared" si="99"/>
        <v>6586.3376328052191</v>
      </c>
      <c r="V228" s="200">
        <f t="shared" si="92"/>
        <v>0.99486342648395054</v>
      </c>
      <c r="W228" s="245">
        <f t="shared" si="100"/>
        <v>132877.36846534864</v>
      </c>
      <c r="X228" s="198">
        <f t="shared" si="93"/>
        <v>0.85104407473377042</v>
      </c>
      <c r="Y228" s="245">
        <f t="shared" si="101"/>
        <v>13231.873171352245</v>
      </c>
      <c r="Z228" s="200">
        <f t="shared" si="94"/>
        <v>0.14895592526622958</v>
      </c>
      <c r="AA228" s="245">
        <f t="shared" si="102"/>
        <v>146958.3945627189</v>
      </c>
    </row>
    <row r="229" spans="1:27" x14ac:dyDescent="0.3">
      <c r="C229" s="2" t="s">
        <v>405</v>
      </c>
      <c r="D229" s="28">
        <v>541.08022222317027</v>
      </c>
      <c r="M229" s="227">
        <f t="shared" si="88"/>
        <v>0</v>
      </c>
      <c r="N229" s="185" t="str">
        <f t="shared" si="95"/>
        <v>PNFC</v>
      </c>
      <c r="O229" s="245">
        <f t="shared" si="96"/>
        <v>3599293.0208942229</v>
      </c>
      <c r="P229" s="230">
        <f t="shared" si="89"/>
        <v>0.44653830926273391</v>
      </c>
      <c r="Q229" s="245">
        <f t="shared" si="97"/>
        <v>16297.235403432109</v>
      </c>
      <c r="R229" s="230">
        <f t="shared" si="90"/>
        <v>0.55346169073726614</v>
      </c>
      <c r="S229" s="245">
        <f t="shared" si="98"/>
        <v>142114.06233943295</v>
      </c>
      <c r="T229" s="230">
        <f t="shared" si="91"/>
        <v>6.6619372567800657E-3</v>
      </c>
      <c r="U229" s="245">
        <f t="shared" si="99"/>
        <v>10539.950621771977</v>
      </c>
      <c r="V229" s="231">
        <f t="shared" si="92"/>
        <v>0.9933380627432199</v>
      </c>
      <c r="W229" s="245">
        <f t="shared" si="100"/>
        <v>163450.91487404858</v>
      </c>
      <c r="X229" s="230">
        <f t="shared" si="93"/>
        <v>0.8587628748891809</v>
      </c>
      <c r="Y229" s="245">
        <f t="shared" si="101"/>
        <v>22439.147640784278</v>
      </c>
      <c r="Z229" s="231">
        <f t="shared" si="94"/>
        <v>0.1412371251108191</v>
      </c>
      <c r="AA229" s="245">
        <f t="shared" si="102"/>
        <v>279222.02898568957</v>
      </c>
    </row>
    <row r="230" spans="1:27" x14ac:dyDescent="0.3">
      <c r="C230" s="2" t="s">
        <v>406</v>
      </c>
      <c r="D230" s="28">
        <v>3423.449034110075</v>
      </c>
      <c r="M230" s="195">
        <f t="shared" si="88"/>
        <v>0</v>
      </c>
      <c r="N230" s="185" t="str">
        <f t="shared" si="95"/>
        <v>K1BNK-Banking</v>
      </c>
      <c r="O230" s="245">
        <f t="shared" si="96"/>
        <v>848374650.66897118</v>
      </c>
      <c r="P230" s="217">
        <f t="shared" si="89"/>
        <v>0.49263063867798124</v>
      </c>
      <c r="Q230" s="245">
        <f t="shared" si="97"/>
        <v>79128.884242957749</v>
      </c>
      <c r="R230" s="217">
        <f t="shared" si="90"/>
        <v>0.50736936132201871</v>
      </c>
      <c r="S230" s="245">
        <f t="shared" si="98"/>
        <v>101451.30135600001</v>
      </c>
      <c r="T230" s="198">
        <f t="shared" si="91"/>
        <v>7.6522803795531068E-3</v>
      </c>
      <c r="U230" s="245">
        <f t="shared" si="99"/>
        <v>28136.776681061074</v>
      </c>
      <c r="V230" s="200">
        <f t="shared" si="92"/>
        <v>0.99234771962044688</v>
      </c>
      <c r="W230" s="245">
        <f t="shared" si="100"/>
        <v>6919862.6469753385</v>
      </c>
      <c r="X230" s="198">
        <f t="shared" si="93"/>
        <v>0.82560535806285418</v>
      </c>
      <c r="Y230" s="245">
        <f t="shared" si="101"/>
        <v>114343.29837518463</v>
      </c>
      <c r="Z230" s="200">
        <f t="shared" si="94"/>
        <v>0.17439464193714579</v>
      </c>
      <c r="AA230" s="245">
        <f t="shared" si="102"/>
        <v>99971880.073382109</v>
      </c>
    </row>
    <row r="231" spans="1:27" x14ac:dyDescent="0.3">
      <c r="C231" s="2" t="s">
        <v>407</v>
      </c>
      <c r="D231" s="28">
        <v>4103.8118069890124</v>
      </c>
      <c r="M231" s="195" t="str">
        <f t="shared" si="88"/>
        <v>FINANCE Total</v>
      </c>
      <c r="N231" s="185" t="str">
        <f t="shared" si="95"/>
        <v>K2INSP- Insurance and pension funding</v>
      </c>
      <c r="O231" s="245">
        <f t="shared" si="96"/>
        <v>65983333.188752092</v>
      </c>
      <c r="P231" s="208">
        <f t="shared" si="89"/>
        <v>0.39557099435518889</v>
      </c>
      <c r="Q231" s="245">
        <f t="shared" si="97"/>
        <v>131906.4525862069</v>
      </c>
      <c r="R231" s="208">
        <f t="shared" si="90"/>
        <v>0.60442900564481117</v>
      </c>
      <c r="S231" s="245">
        <f t="shared" si="98"/>
        <v>2738312.5670825001</v>
      </c>
      <c r="T231" s="208">
        <f t="shared" si="91"/>
        <v>1.9753086419753086E-2</v>
      </c>
      <c r="U231" s="245">
        <f t="shared" si="99"/>
        <v>50722.373803526447</v>
      </c>
      <c r="V231" s="210">
        <f t="shared" si="92"/>
        <v>0.98024691358024696</v>
      </c>
      <c r="W231" s="245">
        <f t="shared" si="100"/>
        <v>6787475.2523713559</v>
      </c>
      <c r="X231" s="208">
        <f t="shared" si="93"/>
        <v>0.82133912172315915</v>
      </c>
      <c r="Y231" s="245">
        <f t="shared" si="101"/>
        <v>221273.36728971964</v>
      </c>
      <c r="Z231" s="210">
        <f t="shared" si="94"/>
        <v>0.17866087827684088</v>
      </c>
      <c r="AA231" s="245">
        <f t="shared" si="102"/>
        <v>9123679.3642581329</v>
      </c>
    </row>
    <row r="232" spans="1:27" x14ac:dyDescent="0.3">
      <c r="C232" s="2" t="s">
        <v>408</v>
      </c>
      <c r="D232" s="28">
        <v>105266.76910865551</v>
      </c>
      <c r="M232" s="195" t="str">
        <f t="shared" si="88"/>
        <v>PUBLIC</v>
      </c>
      <c r="N232" s="185" t="str">
        <f t="shared" si="95"/>
        <v>K3AUX- Auxiliary financial services</v>
      </c>
      <c r="O232" s="245">
        <f t="shared" si="96"/>
        <v>131335892.34050253</v>
      </c>
      <c r="P232" s="217">
        <f t="shared" si="89"/>
        <v>0.43904518329070757</v>
      </c>
      <c r="Q232" s="245">
        <f t="shared" si="97"/>
        <v>72291.6681864235</v>
      </c>
      <c r="R232" s="217">
        <f t="shared" si="90"/>
        <v>0.56095481670929237</v>
      </c>
      <c r="S232" s="245">
        <f t="shared" si="98"/>
        <v>2159495.6469331761</v>
      </c>
      <c r="T232" s="198">
        <f t="shared" si="91"/>
        <v>1.2463819481363341E-2</v>
      </c>
      <c r="U232" s="245">
        <f t="shared" si="99"/>
        <v>29665.348067950712</v>
      </c>
      <c r="V232" s="200">
        <f t="shared" si="92"/>
        <v>0.98753618051863667</v>
      </c>
      <c r="W232" s="245">
        <f t="shared" si="100"/>
        <v>1758893.7624048335</v>
      </c>
      <c r="X232" s="198">
        <f t="shared" si="93"/>
        <v>0.84450085190722901</v>
      </c>
      <c r="Y232" s="245">
        <f t="shared" si="101"/>
        <v>132423.59593023255</v>
      </c>
      <c r="Z232" s="200">
        <f t="shared" si="94"/>
        <v>0.15549914809277096</v>
      </c>
      <c r="AA232" s="245">
        <f t="shared" si="102"/>
        <v>11617601.960285509</v>
      </c>
    </row>
    <row r="233" spans="1:27" x14ac:dyDescent="0.3">
      <c r="B233" s="2" t="s">
        <v>409</v>
      </c>
      <c r="D233" s="28">
        <v>114523.09741302815</v>
      </c>
      <c r="M233" s="195">
        <f t="shared" si="88"/>
        <v>0</v>
      </c>
      <c r="N233" s="185" t="str">
        <f t="shared" si="95"/>
        <v>7487fin</v>
      </c>
      <c r="O233" s="245">
        <f t="shared" si="96"/>
        <v>21771911.289968759</v>
      </c>
      <c r="P233" s="208">
        <f t="shared" si="89"/>
        <v>0.86</v>
      </c>
      <c r="Q233" s="245">
        <f t="shared" si="97"/>
        <v>595233.85714285716</v>
      </c>
      <c r="R233" s="208">
        <f t="shared" si="90"/>
        <v>0.14000000000000001</v>
      </c>
      <c r="S233" s="245" t="e">
        <f t="shared" si="98"/>
        <v>#DIV/0!</v>
      </c>
      <c r="T233" s="208">
        <f t="shared" si="91"/>
        <v>0</v>
      </c>
      <c r="U233" s="245">
        <f t="shared" si="99"/>
        <v>10914</v>
      </c>
      <c r="V233" s="210">
        <f t="shared" si="92"/>
        <v>1</v>
      </c>
      <c r="W233" s="245">
        <f t="shared" si="100"/>
        <v>21765801.784289308</v>
      </c>
      <c r="X233" s="208">
        <f t="shared" si="93"/>
        <v>0.86754966887417218</v>
      </c>
      <c r="Y233" s="245">
        <f t="shared" si="101"/>
        <v>625189.94999999995</v>
      </c>
      <c r="Z233" s="210">
        <f t="shared" si="94"/>
        <v>0.13245033112582782</v>
      </c>
      <c r="AA233" s="245">
        <f t="shared" si="102"/>
        <v>18739923.562613577</v>
      </c>
    </row>
    <row r="234" spans="1:27" x14ac:dyDescent="0.3">
      <c r="B234" s="2" t="s">
        <v>410</v>
      </c>
      <c r="C234" s="2" t="s">
        <v>411</v>
      </c>
      <c r="D234" s="28">
        <v>123647.21059313809</v>
      </c>
      <c r="M234" s="195">
        <f t="shared" si="88"/>
        <v>0</v>
      </c>
      <c r="N234" s="185" t="str">
        <f t="shared" si="95"/>
        <v>7415fin</v>
      </c>
      <c r="O234" s="245">
        <f t="shared" si="96"/>
        <v>56345931.396066666</v>
      </c>
      <c r="P234" s="217">
        <f t="shared" si="89"/>
        <v>1</v>
      </c>
      <c r="Q234" s="245" t="e">
        <f t="shared" si="97"/>
        <v>#DIV/0!</v>
      </c>
      <c r="R234" s="217">
        <f t="shared" si="90"/>
        <v>0</v>
      </c>
      <c r="S234" s="245" t="e">
        <f t="shared" si="98"/>
        <v>#DIV/0!</v>
      </c>
      <c r="T234" s="198" t="e">
        <f t="shared" si="91"/>
        <v>#DIV/0!</v>
      </c>
      <c r="U234" s="245" t="e">
        <f t="shared" si="99"/>
        <v>#DIV/0!</v>
      </c>
      <c r="V234" s="200" t="e">
        <f t="shared" si="92"/>
        <v>#DIV/0!</v>
      </c>
      <c r="W234" s="245">
        <f t="shared" si="100"/>
        <v>17622741.46257551</v>
      </c>
      <c r="X234" s="198">
        <f t="shared" si="93"/>
        <v>0.81666666666666665</v>
      </c>
      <c r="Y234" s="245">
        <f t="shared" si="101"/>
        <v>39067</v>
      </c>
      <c r="Z234" s="200">
        <f t="shared" si="94"/>
        <v>0.18333333333333332</v>
      </c>
      <c r="AA234" s="245">
        <f t="shared" si="102"/>
        <v>16396537.505625397</v>
      </c>
    </row>
    <row r="235" spans="1:27" x14ac:dyDescent="0.3">
      <c r="B235" s="2" t="s">
        <v>412</v>
      </c>
      <c r="D235" s="28">
        <v>123647.21059313809</v>
      </c>
      <c r="M235" s="195">
        <f t="shared" ref="M235:M242" si="103">M152</f>
        <v>0</v>
      </c>
      <c r="N235" s="185" t="str">
        <f t="shared" si="95"/>
        <v>FINANCE</v>
      </c>
      <c r="O235" s="245">
        <f t="shared" si="96"/>
        <v>325913360.71923435</v>
      </c>
      <c r="P235" s="208">
        <f t="shared" ref="P235:P243" si="104">P152</f>
        <v>0.44839284687482028</v>
      </c>
      <c r="Q235" s="245">
        <f t="shared" si="97"/>
        <v>82943.031689773794</v>
      </c>
      <c r="R235" s="208">
        <f t="shared" ref="R235:R243" si="105">R152</f>
        <v>0.55160715312517972</v>
      </c>
      <c r="S235" s="245">
        <f t="shared" si="98"/>
        <v>2056965.0968119572</v>
      </c>
      <c r="T235" s="208">
        <f t="shared" ref="T235:T243" si="106">T152</f>
        <v>1.2419565315213968E-2</v>
      </c>
      <c r="U235" s="245">
        <f t="shared" si="99"/>
        <v>31342.345605321912</v>
      </c>
      <c r="V235" s="210">
        <f t="shared" ref="V235:V243" si="107">V152</f>
        <v>0.98758043468478607</v>
      </c>
      <c r="W235" s="245">
        <f t="shared" si="100"/>
        <v>3752600.1202537594</v>
      </c>
      <c r="X235" s="208">
        <f t="shared" ref="X235:X243" si="108">X152</f>
        <v>0.83684154060723104</v>
      </c>
      <c r="Y235" s="245">
        <f t="shared" si="101"/>
        <v>141257.96935823251</v>
      </c>
      <c r="Z235" s="210">
        <f t="shared" ref="Z235:Z243" si="109">Z152</f>
        <v>0.16315845939276902</v>
      </c>
      <c r="AA235" s="245">
        <f t="shared" si="102"/>
        <v>31210672.068874918</v>
      </c>
    </row>
    <row r="236" spans="1:27" x14ac:dyDescent="0.3">
      <c r="A236" s="2" t="s">
        <v>419</v>
      </c>
      <c r="B236" s="2" t="s">
        <v>69</v>
      </c>
      <c r="C236" s="2" t="s">
        <v>66</v>
      </c>
      <c r="D236" s="28">
        <v>1446</v>
      </c>
      <c r="M236" s="195">
        <f t="shared" si="103"/>
        <v>0</v>
      </c>
      <c r="N236" s="185" t="str">
        <f t="shared" ref="N236:N243" si="110">N74</f>
        <v>O-Public administration and defence</v>
      </c>
      <c r="O236" s="245">
        <f t="shared" ref="O236:O243" si="111">O153/O74</f>
        <v>33403418.338016517</v>
      </c>
      <c r="P236" s="217">
        <f t="shared" si="104"/>
        <v>0.37752525252525254</v>
      </c>
      <c r="Q236" s="245">
        <f t="shared" ref="Q236:Q243" si="112">Q153/Q74</f>
        <v>59319.582150101422</v>
      </c>
      <c r="R236" s="217">
        <f t="shared" si="105"/>
        <v>0.62247474747474751</v>
      </c>
      <c r="S236" s="245">
        <f t="shared" ref="S236:S243" si="113">S153/S74</f>
        <v>68200.222107692302</v>
      </c>
      <c r="T236" s="198">
        <f t="shared" si="106"/>
        <v>2.4237904353500515E-3</v>
      </c>
      <c r="U236" s="245">
        <f t="shared" ref="U236:U243" si="114">U153/U74</f>
        <v>61363.030370993365</v>
      </c>
      <c r="V236" s="200">
        <f t="shared" si="107"/>
        <v>0.99757620956464998</v>
      </c>
      <c r="W236" s="245">
        <f t="shared" ref="W236:W243" si="115">W153/W74</f>
        <v>519224.19369774661</v>
      </c>
      <c r="X236" s="198">
        <f t="shared" si="108"/>
        <v>0.87762669962917184</v>
      </c>
      <c r="Y236" s="245">
        <f t="shared" ref="Y236:Y243" si="116">Y153/Y74</f>
        <v>46776.444444444445</v>
      </c>
      <c r="Z236" s="200">
        <f t="shared" si="109"/>
        <v>0.12237330037082818</v>
      </c>
      <c r="AA236" s="245">
        <f t="shared" ref="AA236:AA243" si="117">AA153/AA74</f>
        <v>845771.24389917811</v>
      </c>
    </row>
    <row r="237" spans="1:27" x14ac:dyDescent="0.3">
      <c r="C237" s="2" t="s">
        <v>17</v>
      </c>
      <c r="D237" s="28">
        <v>147</v>
      </c>
      <c r="M237" s="227" t="str">
        <f t="shared" si="103"/>
        <v>PUBLIC Total</v>
      </c>
      <c r="N237" s="185" t="str">
        <f t="shared" si="110"/>
        <v>P801-2-Nursery, primary and secondary education</v>
      </c>
      <c r="O237" s="245">
        <f t="shared" si="111"/>
        <v>3405040.862989591</v>
      </c>
      <c r="P237" s="230">
        <f t="shared" si="104"/>
        <v>0.2700361010830325</v>
      </c>
      <c r="Q237" s="245">
        <f t="shared" si="112"/>
        <v>176932.48911968348</v>
      </c>
      <c r="R237" s="230">
        <f t="shared" si="105"/>
        <v>0.72996389891696756</v>
      </c>
      <c r="S237" s="245">
        <f t="shared" si="113"/>
        <v>9536.5254000000023</v>
      </c>
      <c r="T237" s="230">
        <f t="shared" si="106"/>
        <v>1.3203498927215713E-3</v>
      </c>
      <c r="U237" s="245">
        <f t="shared" si="114"/>
        <v>88138.040778383744</v>
      </c>
      <c r="V237" s="231">
        <f t="shared" si="107"/>
        <v>0.99867965010727844</v>
      </c>
      <c r="W237" s="245">
        <f t="shared" si="115"/>
        <v>302125.66257502564</v>
      </c>
      <c r="X237" s="230">
        <f t="shared" si="108"/>
        <v>0.91395933766505977</v>
      </c>
      <c r="Y237" s="245">
        <f t="shared" si="116"/>
        <v>46894.727161997565</v>
      </c>
      <c r="Z237" s="231">
        <f t="shared" si="109"/>
        <v>8.604066233494026E-2</v>
      </c>
      <c r="AA237" s="245">
        <f t="shared" si="117"/>
        <v>211001.00800716353</v>
      </c>
    </row>
    <row r="238" spans="1:27" x14ac:dyDescent="0.3">
      <c r="C238" s="2" t="s">
        <v>14</v>
      </c>
      <c r="D238" s="28">
        <v>386</v>
      </c>
      <c r="M238" s="195" t="str">
        <f t="shared" si="103"/>
        <v>NPISH</v>
      </c>
      <c r="N238" s="185" t="str">
        <f t="shared" si="110"/>
        <v>P853-4-Higher and adult education</v>
      </c>
      <c r="O238" s="245">
        <f t="shared" si="111"/>
        <v>921818.04450829397</v>
      </c>
      <c r="P238" s="217">
        <f t="shared" si="104"/>
        <v>0.38450682138936804</v>
      </c>
      <c r="Q238" s="245">
        <f t="shared" si="112"/>
        <v>31677.179872611465</v>
      </c>
      <c r="R238" s="217">
        <f t="shared" si="105"/>
        <v>0.61549317861063191</v>
      </c>
      <c r="S238" s="245">
        <f t="shared" si="113"/>
        <v>23056.030211538462</v>
      </c>
      <c r="T238" s="198">
        <f t="shared" si="106"/>
        <v>2.0704345921841094E-3</v>
      </c>
      <c r="U238" s="245">
        <f t="shared" si="114"/>
        <v>22243.878568436172</v>
      </c>
      <c r="V238" s="200">
        <f t="shared" si="107"/>
        <v>0.99792956540781586</v>
      </c>
      <c r="W238" s="245">
        <f t="shared" si="115"/>
        <v>125957.16902652521</v>
      </c>
      <c r="X238" s="198">
        <f t="shared" si="108"/>
        <v>0.8976876914683789</v>
      </c>
      <c r="Y238" s="245">
        <f t="shared" si="116"/>
        <v>23228.48974569319</v>
      </c>
      <c r="Z238" s="200">
        <f t="shared" si="109"/>
        <v>0.10231230853162114</v>
      </c>
      <c r="AA238" s="245">
        <f t="shared" si="117"/>
        <v>77738.209591639898</v>
      </c>
    </row>
    <row r="239" spans="1:27" x14ac:dyDescent="0.3">
      <c r="C239" s="2" t="s">
        <v>11</v>
      </c>
      <c r="D239" s="28">
        <v>226</v>
      </c>
      <c r="M239" s="195" t="str">
        <f t="shared" si="103"/>
        <v>NPISH Total</v>
      </c>
      <c r="N239" s="185" t="str">
        <f t="shared" si="110"/>
        <v>Q851- Human health activities</v>
      </c>
      <c r="O239" s="245">
        <f t="shared" si="111"/>
        <v>547083.68673705996</v>
      </c>
      <c r="P239" s="208">
        <f t="shared" si="104"/>
        <v>0.38723796360285651</v>
      </c>
      <c r="Q239" s="245">
        <f t="shared" si="112"/>
        <v>26616.867857142857</v>
      </c>
      <c r="R239" s="208">
        <f t="shared" si="105"/>
        <v>0.61276203639714355</v>
      </c>
      <c r="S239" s="245">
        <f t="shared" si="113"/>
        <v>245492.77146407767</v>
      </c>
      <c r="T239" s="208">
        <f t="shared" si="106"/>
        <v>9.8355646378029456E-4</v>
      </c>
      <c r="U239" s="245">
        <f t="shared" si="114"/>
        <v>34580.647023963145</v>
      </c>
      <c r="V239" s="210">
        <f t="shared" si="107"/>
        <v>0.99901644353621966</v>
      </c>
      <c r="W239" s="245">
        <f t="shared" si="115"/>
        <v>112749.28818135697</v>
      </c>
      <c r="X239" s="208">
        <f t="shared" si="108"/>
        <v>0.90617071067865496</v>
      </c>
      <c r="Y239" s="245">
        <f t="shared" si="116"/>
        <v>23127.96534523497</v>
      </c>
      <c r="Z239" s="210">
        <f t="shared" si="109"/>
        <v>9.3829289321344989E-2</v>
      </c>
      <c r="AA239" s="245">
        <f t="shared" si="117"/>
        <v>64024.216347574948</v>
      </c>
    </row>
    <row r="240" spans="1:27" x14ac:dyDescent="0.3">
      <c r="C240" s="2" t="s">
        <v>18</v>
      </c>
      <c r="D240" s="28">
        <v>560</v>
      </c>
      <c r="M240" s="195">
        <f t="shared" si="103"/>
        <v>0</v>
      </c>
      <c r="N240" s="185" t="str">
        <f t="shared" si="110"/>
        <v>Q853-Social work</v>
      </c>
      <c r="O240" s="245">
        <f t="shared" si="111"/>
        <v>48757858.66555763</v>
      </c>
      <c r="P240" s="217">
        <f t="shared" si="104"/>
        <v>0.37044270833333331</v>
      </c>
      <c r="Q240" s="245">
        <f t="shared" si="112"/>
        <v>34147.27783522923</v>
      </c>
      <c r="R240" s="217">
        <f t="shared" si="105"/>
        <v>0.62955729166666663</v>
      </c>
      <c r="S240" s="245">
        <f t="shared" si="113"/>
        <v>767109.69883362832</v>
      </c>
      <c r="T240" s="198">
        <f t="shared" si="106"/>
        <v>2.6728481207275822E-3</v>
      </c>
      <c r="U240" s="245">
        <f t="shared" si="114"/>
        <v>38276.547623565129</v>
      </c>
      <c r="V240" s="200">
        <f t="shared" si="107"/>
        <v>0.99732715187927246</v>
      </c>
      <c r="W240" s="245">
        <f t="shared" si="115"/>
        <v>180402.94248379965</v>
      </c>
      <c r="X240" s="198">
        <f t="shared" si="108"/>
        <v>0.9245589711717741</v>
      </c>
      <c r="Y240" s="245">
        <f t="shared" si="116"/>
        <v>31349.733206590619</v>
      </c>
      <c r="Z240" s="200">
        <f t="shared" si="109"/>
        <v>7.5441028828225842E-2</v>
      </c>
      <c r="AA240" s="245">
        <f t="shared" si="117"/>
        <v>1306268.0175919482</v>
      </c>
    </row>
    <row r="241" spans="3:27" x14ac:dyDescent="0.3">
      <c r="C241" s="2" t="s">
        <v>29</v>
      </c>
      <c r="D241" s="28">
        <v>1350</v>
      </c>
      <c r="M241" s="195">
        <f t="shared" si="103"/>
        <v>0</v>
      </c>
      <c r="N241" s="185" t="str">
        <f t="shared" si="110"/>
        <v>PUBLIC</v>
      </c>
      <c r="O241" s="245">
        <f t="shared" si="111"/>
        <v>11655444.746806063</v>
      </c>
      <c r="P241" s="208">
        <f t="shared" si="104"/>
        <v>0.36884928322355676</v>
      </c>
      <c r="Q241" s="245">
        <f t="shared" si="112"/>
        <v>51292.406247868494</v>
      </c>
      <c r="R241" s="208">
        <f t="shared" si="105"/>
        <v>0.63115071677644319</v>
      </c>
      <c r="S241" s="245">
        <f t="shared" si="113"/>
        <v>308056.48983756616</v>
      </c>
      <c r="T241" s="208">
        <f t="shared" si="106"/>
        <v>1.6279560538000715E-3</v>
      </c>
      <c r="U241" s="245">
        <f t="shared" si="114"/>
        <v>39413.51031210232</v>
      </c>
      <c r="V241" s="210">
        <f t="shared" si="107"/>
        <v>0.99837204394619994</v>
      </c>
      <c r="W241" s="245">
        <f t="shared" si="115"/>
        <v>159239.7960581778</v>
      </c>
      <c r="X241" s="208">
        <f t="shared" si="108"/>
        <v>0.90809783167197611</v>
      </c>
      <c r="Y241" s="245">
        <f t="shared" si="116"/>
        <v>27573.357039024937</v>
      </c>
      <c r="Z241" s="210">
        <f t="shared" si="109"/>
        <v>9.1902168328023837E-2</v>
      </c>
      <c r="AA241" s="245">
        <f t="shared" si="117"/>
        <v>352072.02180427621</v>
      </c>
    </row>
    <row r="242" spans="3:27" x14ac:dyDescent="0.3">
      <c r="C242" s="2" t="s">
        <v>21</v>
      </c>
      <c r="D242" s="28">
        <v>2314</v>
      </c>
      <c r="M242" s="195">
        <f t="shared" si="103"/>
        <v>0</v>
      </c>
      <c r="N242" s="185" t="str">
        <f t="shared" si="110"/>
        <v>RSNPISH</v>
      </c>
      <c r="O242" s="245">
        <f t="shared" si="111"/>
        <v>298703.26149190374</v>
      </c>
      <c r="P242" s="217">
        <f t="shared" si="104"/>
        <v>0.33916461159062883</v>
      </c>
      <c r="Q242" s="245">
        <f t="shared" si="112"/>
        <v>7228.1300874635572</v>
      </c>
      <c r="R242" s="217">
        <f t="shared" si="105"/>
        <v>0.66083538840937117</v>
      </c>
      <c r="S242" s="245">
        <f t="shared" si="113"/>
        <v>17734.403525000002</v>
      </c>
      <c r="T242" s="198">
        <f t="shared" si="106"/>
        <v>5.6159618114596825E-3</v>
      </c>
      <c r="U242" s="245">
        <f t="shared" si="114"/>
        <v>9516.2696296063878</v>
      </c>
      <c r="V242" s="200">
        <f t="shared" si="107"/>
        <v>0.99438403818854026</v>
      </c>
      <c r="W242" s="245">
        <f t="shared" si="115"/>
        <v>187329.5931001787</v>
      </c>
      <c r="X242" s="198">
        <f t="shared" si="108"/>
        <v>0.82719730855985019</v>
      </c>
      <c r="Y242" s="245">
        <f t="shared" si="116"/>
        <v>6725.3272123893803</v>
      </c>
      <c r="Z242" s="200">
        <f t="shared" si="109"/>
        <v>0.17280269144014987</v>
      </c>
      <c r="AA242" s="245">
        <f t="shared" si="117"/>
        <v>92668.639578738206</v>
      </c>
    </row>
    <row r="243" spans="3:27" x14ac:dyDescent="0.3">
      <c r="C243" s="2" t="s">
        <v>16</v>
      </c>
      <c r="D243" s="28">
        <v>382</v>
      </c>
      <c r="M243" s="195" t="e">
        <f>#REF!</f>
        <v>#REF!</v>
      </c>
      <c r="N243" s="185" t="str">
        <f t="shared" si="110"/>
        <v>Total</v>
      </c>
      <c r="O243" s="245">
        <f t="shared" si="111"/>
        <v>14572409.718518613</v>
      </c>
      <c r="P243" s="217">
        <f t="shared" si="104"/>
        <v>0.43795782547485868</v>
      </c>
      <c r="Q243" s="245">
        <f t="shared" si="112"/>
        <v>19635.44279389998</v>
      </c>
      <c r="R243" s="217">
        <f t="shared" si="105"/>
        <v>0.56204217452514138</v>
      </c>
      <c r="S243" s="245">
        <f t="shared" si="113"/>
        <v>189968.37934928626</v>
      </c>
      <c r="T243" s="198">
        <f t="shared" si="106"/>
        <v>6.0727183963641337E-3</v>
      </c>
      <c r="U243" s="245">
        <f t="shared" si="114"/>
        <v>14330.630725249042</v>
      </c>
      <c r="V243" s="200">
        <f t="shared" si="107"/>
        <v>0.99392728160363586</v>
      </c>
      <c r="W243" s="245">
        <f t="shared" si="115"/>
        <v>258977.67745096685</v>
      </c>
      <c r="X243" s="198">
        <f t="shared" si="108"/>
        <v>0.85952029874447056</v>
      </c>
      <c r="Y243" s="245">
        <f t="shared" si="116"/>
        <v>25487.998836496736</v>
      </c>
      <c r="Z243" s="200">
        <f t="shared" si="109"/>
        <v>0.14047970125552947</v>
      </c>
      <c r="AA243" s="245">
        <f t="shared" si="117"/>
        <v>923426.40299750003</v>
      </c>
    </row>
    <row r="244" spans="3:27" x14ac:dyDescent="0.3">
      <c r="C244" s="2" t="s">
        <v>13</v>
      </c>
      <c r="D244" s="28">
        <v>80</v>
      </c>
    </row>
    <row r="245" spans="3:27" x14ac:dyDescent="0.3">
      <c r="C245" s="2" t="s">
        <v>57</v>
      </c>
      <c r="D245" s="28">
        <v>64</v>
      </c>
    </row>
    <row r="246" spans="3:27" x14ac:dyDescent="0.3">
      <c r="C246" s="2" t="s">
        <v>34</v>
      </c>
      <c r="D246" s="28">
        <v>1075</v>
      </c>
    </row>
    <row r="247" spans="3:27" x14ac:dyDescent="0.3">
      <c r="C247" s="2" t="s">
        <v>37</v>
      </c>
      <c r="D247" s="28">
        <v>2466</v>
      </c>
    </row>
    <row r="248" spans="3:27" x14ac:dyDescent="0.3">
      <c r="C248" s="2" t="s">
        <v>23</v>
      </c>
      <c r="D248" s="28">
        <v>173</v>
      </c>
    </row>
    <row r="249" spans="3:27" x14ac:dyDescent="0.3">
      <c r="C249" s="2" t="s">
        <v>24</v>
      </c>
      <c r="D249" s="28">
        <v>1134</v>
      </c>
    </row>
    <row r="250" spans="3:27" x14ac:dyDescent="0.3">
      <c r="C250" s="2" t="s">
        <v>53</v>
      </c>
      <c r="D250" s="28">
        <v>714</v>
      </c>
    </row>
    <row r="251" spans="3:27" x14ac:dyDescent="0.3">
      <c r="C251" s="2" t="s">
        <v>48</v>
      </c>
      <c r="D251" s="28">
        <v>1515</v>
      </c>
    </row>
    <row r="252" spans="3:27" x14ac:dyDescent="0.3">
      <c r="C252" s="2" t="s">
        <v>49</v>
      </c>
      <c r="D252" s="28">
        <v>1282</v>
      </c>
    </row>
    <row r="253" spans="3:27" x14ac:dyDescent="0.3">
      <c r="C253" s="2" t="s">
        <v>12</v>
      </c>
      <c r="D253" s="28">
        <v>365</v>
      </c>
    </row>
    <row r="254" spans="3:27" x14ac:dyDescent="0.3">
      <c r="C254" s="2" t="s">
        <v>26</v>
      </c>
      <c r="D254" s="28">
        <v>669</v>
      </c>
    </row>
    <row r="255" spans="3:27" x14ac:dyDescent="0.3">
      <c r="C255" s="2" t="s">
        <v>41</v>
      </c>
      <c r="D255" s="28">
        <v>6423</v>
      </c>
    </row>
    <row r="256" spans="3:27" x14ac:dyDescent="0.3">
      <c r="C256" s="2" t="s">
        <v>63</v>
      </c>
      <c r="D256" s="28">
        <v>8220</v>
      </c>
    </row>
    <row r="257" spans="3:4" x14ac:dyDescent="0.3">
      <c r="C257" s="2" t="s">
        <v>25</v>
      </c>
      <c r="D257" s="28">
        <v>2111</v>
      </c>
    </row>
    <row r="258" spans="3:4" x14ac:dyDescent="0.3">
      <c r="C258" s="2" t="s">
        <v>65</v>
      </c>
      <c r="D258" s="28">
        <v>1679</v>
      </c>
    </row>
    <row r="259" spans="3:4" x14ac:dyDescent="0.3">
      <c r="C259" s="2" t="s">
        <v>35</v>
      </c>
      <c r="D259" s="28">
        <v>1366</v>
      </c>
    </row>
    <row r="260" spans="3:4" x14ac:dyDescent="0.3">
      <c r="C260" s="2" t="s">
        <v>46</v>
      </c>
      <c r="D260" s="28">
        <v>1681</v>
      </c>
    </row>
    <row r="261" spans="3:4" x14ac:dyDescent="0.3">
      <c r="C261" s="2" t="s">
        <v>36</v>
      </c>
      <c r="D261" s="28">
        <v>1444</v>
      </c>
    </row>
    <row r="262" spans="3:4" x14ac:dyDescent="0.3">
      <c r="C262" s="2" t="s">
        <v>27</v>
      </c>
      <c r="D262" s="28">
        <v>1878</v>
      </c>
    </row>
    <row r="263" spans="3:4" x14ac:dyDescent="0.3">
      <c r="C263" s="2" t="s">
        <v>30</v>
      </c>
      <c r="D263" s="28">
        <v>3409</v>
      </c>
    </row>
    <row r="264" spans="3:4" x14ac:dyDescent="0.3">
      <c r="C264" s="2" t="s">
        <v>60</v>
      </c>
      <c r="D264" s="28">
        <v>3013</v>
      </c>
    </row>
    <row r="265" spans="3:4" x14ac:dyDescent="0.3">
      <c r="C265" s="2" t="s">
        <v>56</v>
      </c>
      <c r="D265" s="28">
        <v>619</v>
      </c>
    </row>
    <row r="266" spans="3:4" x14ac:dyDescent="0.3">
      <c r="C266" s="2" t="s">
        <v>58</v>
      </c>
      <c r="D266" s="28">
        <v>4071</v>
      </c>
    </row>
    <row r="267" spans="3:4" x14ac:dyDescent="0.3">
      <c r="C267" s="2" t="s">
        <v>51</v>
      </c>
      <c r="D267" s="28">
        <v>1626</v>
      </c>
    </row>
    <row r="268" spans="3:4" x14ac:dyDescent="0.3">
      <c r="C268" s="2" t="s">
        <v>33</v>
      </c>
      <c r="D268" s="28">
        <v>1851</v>
      </c>
    </row>
    <row r="269" spans="3:4" x14ac:dyDescent="0.3">
      <c r="C269" s="2" t="s">
        <v>31</v>
      </c>
      <c r="D269" s="28">
        <v>256</v>
      </c>
    </row>
    <row r="270" spans="3:4" x14ac:dyDescent="0.3">
      <c r="C270" s="2" t="s">
        <v>20</v>
      </c>
      <c r="D270" s="28">
        <v>1481</v>
      </c>
    </row>
    <row r="271" spans="3:4" x14ac:dyDescent="0.3">
      <c r="C271" s="2" t="s">
        <v>59</v>
      </c>
      <c r="D271" s="28">
        <v>2008</v>
      </c>
    </row>
    <row r="272" spans="3:4" x14ac:dyDescent="0.3">
      <c r="C272" s="2" t="s">
        <v>64</v>
      </c>
      <c r="D272" s="28">
        <v>4409</v>
      </c>
    </row>
    <row r="273" spans="3:4" x14ac:dyDescent="0.3">
      <c r="C273" s="2" t="s">
        <v>28</v>
      </c>
      <c r="D273" s="28">
        <v>1737</v>
      </c>
    </row>
    <row r="274" spans="3:4" x14ac:dyDescent="0.3">
      <c r="C274" s="2" t="s">
        <v>15</v>
      </c>
      <c r="D274" s="28">
        <v>1343</v>
      </c>
    </row>
    <row r="275" spans="3:4" x14ac:dyDescent="0.3">
      <c r="C275" s="2" t="s">
        <v>52</v>
      </c>
      <c r="D275" s="28">
        <v>10212</v>
      </c>
    </row>
    <row r="276" spans="3:4" x14ac:dyDescent="0.3">
      <c r="C276" s="2" t="s">
        <v>32</v>
      </c>
      <c r="D276" s="28">
        <v>2132</v>
      </c>
    </row>
    <row r="277" spans="3:4" x14ac:dyDescent="0.3">
      <c r="C277" s="2" t="s">
        <v>42</v>
      </c>
      <c r="D277" s="28">
        <v>2282</v>
      </c>
    </row>
    <row r="278" spans="3:4" x14ac:dyDescent="0.3">
      <c r="C278" s="2" t="s">
        <v>38</v>
      </c>
      <c r="D278" s="28">
        <v>7245</v>
      </c>
    </row>
    <row r="279" spans="3:4" x14ac:dyDescent="0.3">
      <c r="C279" s="2" t="s">
        <v>47</v>
      </c>
      <c r="D279" s="28">
        <v>4760</v>
      </c>
    </row>
    <row r="280" spans="3:4" x14ac:dyDescent="0.3">
      <c r="C280" s="2" t="s">
        <v>22</v>
      </c>
      <c r="D280" s="28">
        <v>648</v>
      </c>
    </row>
    <row r="281" spans="3:4" x14ac:dyDescent="0.3">
      <c r="C281" s="2" t="s">
        <v>62</v>
      </c>
      <c r="D281" s="28">
        <v>2968</v>
      </c>
    </row>
    <row r="282" spans="3:4" x14ac:dyDescent="0.3">
      <c r="C282" s="2" t="s">
        <v>39</v>
      </c>
      <c r="D282" s="28">
        <v>7787</v>
      </c>
    </row>
    <row r="283" spans="3:4" x14ac:dyDescent="0.3">
      <c r="C283" s="2" t="s">
        <v>55</v>
      </c>
      <c r="D283" s="28">
        <v>4230</v>
      </c>
    </row>
    <row r="284" spans="3:4" x14ac:dyDescent="0.3">
      <c r="C284" s="2" t="s">
        <v>45</v>
      </c>
      <c r="D284" s="28">
        <v>2311</v>
      </c>
    </row>
    <row r="285" spans="3:4" x14ac:dyDescent="0.3">
      <c r="C285" s="2" t="s">
        <v>40</v>
      </c>
      <c r="D285" s="28">
        <v>1056</v>
      </c>
    </row>
    <row r="286" spans="3:4" x14ac:dyDescent="0.3">
      <c r="C286" s="2" t="s">
        <v>50</v>
      </c>
      <c r="D286" s="28">
        <v>1622</v>
      </c>
    </row>
    <row r="287" spans="3:4" x14ac:dyDescent="0.3">
      <c r="C287" s="2" t="s">
        <v>44</v>
      </c>
      <c r="D287" s="28">
        <v>2459</v>
      </c>
    </row>
    <row r="288" spans="3:4" x14ac:dyDescent="0.3">
      <c r="C288" s="2" t="s">
        <v>43</v>
      </c>
      <c r="D288" s="28">
        <v>12146</v>
      </c>
    </row>
    <row r="289" spans="2:4" x14ac:dyDescent="0.3">
      <c r="C289" s="2" t="s">
        <v>67</v>
      </c>
      <c r="D289" s="28">
        <v>1014</v>
      </c>
    </row>
    <row r="290" spans="2:4" x14ac:dyDescent="0.3">
      <c r="C290" s="2" t="s">
        <v>61</v>
      </c>
      <c r="D290" s="28">
        <v>2837</v>
      </c>
    </row>
    <row r="291" spans="2:4" x14ac:dyDescent="0.3">
      <c r="C291" s="2" t="s">
        <v>19</v>
      </c>
      <c r="D291" s="28">
        <v>227</v>
      </c>
    </row>
    <row r="292" spans="2:4" x14ac:dyDescent="0.3">
      <c r="C292" s="2" t="s">
        <v>68</v>
      </c>
      <c r="D292" s="28">
        <v>1967</v>
      </c>
    </row>
    <row r="293" spans="2:4" x14ac:dyDescent="0.3">
      <c r="C293" s="2" t="s">
        <v>54</v>
      </c>
      <c r="D293" s="28">
        <v>4541</v>
      </c>
    </row>
    <row r="294" spans="2:4" x14ac:dyDescent="0.3">
      <c r="B294" s="2" t="s">
        <v>395</v>
      </c>
      <c r="D294" s="28">
        <v>139417</v>
      </c>
    </row>
    <row r="295" spans="2:4" x14ac:dyDescent="0.3">
      <c r="B295" s="2" t="s">
        <v>396</v>
      </c>
      <c r="C295" s="2" t="s">
        <v>397</v>
      </c>
      <c r="D295" s="28">
        <v>1749</v>
      </c>
    </row>
    <row r="296" spans="2:4" x14ac:dyDescent="0.3">
      <c r="C296" s="2" t="s">
        <v>398</v>
      </c>
      <c r="D296" s="28">
        <v>1947</v>
      </c>
    </row>
    <row r="297" spans="2:4" x14ac:dyDescent="0.3">
      <c r="C297" s="2" t="s">
        <v>399</v>
      </c>
      <c r="D297" s="28">
        <v>5497</v>
      </c>
    </row>
    <row r="298" spans="2:4" x14ac:dyDescent="0.3">
      <c r="C298" s="2" t="s">
        <v>400</v>
      </c>
      <c r="D298" s="28">
        <v>71</v>
      </c>
    </row>
    <row r="299" spans="2:4" x14ac:dyDescent="0.3">
      <c r="C299" s="2" t="s">
        <v>401</v>
      </c>
      <c r="D299" s="28">
        <v>17</v>
      </c>
    </row>
    <row r="300" spans="2:4" x14ac:dyDescent="0.3">
      <c r="B300" s="2" t="s">
        <v>402</v>
      </c>
      <c r="D300" s="28">
        <v>9281</v>
      </c>
    </row>
    <row r="301" spans="2:4" x14ac:dyDescent="0.3">
      <c r="B301" s="2" t="s">
        <v>403</v>
      </c>
      <c r="C301" s="2" t="s">
        <v>404</v>
      </c>
      <c r="D301" s="28">
        <v>350</v>
      </c>
    </row>
    <row r="302" spans="2:4" x14ac:dyDescent="0.3">
      <c r="C302" s="2" t="s">
        <v>405</v>
      </c>
      <c r="D302" s="28">
        <v>838</v>
      </c>
    </row>
    <row r="303" spans="2:4" x14ac:dyDescent="0.3">
      <c r="C303" s="2" t="s">
        <v>406</v>
      </c>
      <c r="D303" s="28">
        <v>2270</v>
      </c>
    </row>
    <row r="304" spans="2:4" x14ac:dyDescent="0.3">
      <c r="C304" s="2" t="s">
        <v>407</v>
      </c>
      <c r="D304" s="28">
        <v>3666</v>
      </c>
    </row>
    <row r="305" spans="1:41" x14ac:dyDescent="0.3">
      <c r="C305" s="2" t="s">
        <v>408</v>
      </c>
      <c r="D305" s="28">
        <v>1832</v>
      </c>
    </row>
    <row r="306" spans="1:41" x14ac:dyDescent="0.3">
      <c r="B306" s="2" t="s">
        <v>409</v>
      </c>
      <c r="D306" s="28">
        <v>8956</v>
      </c>
    </row>
    <row r="307" spans="1:41" x14ac:dyDescent="0.3">
      <c r="B307" s="2" t="s">
        <v>410</v>
      </c>
      <c r="C307" s="2" t="s">
        <v>411</v>
      </c>
      <c r="D307" s="28">
        <v>14144</v>
      </c>
    </row>
    <row r="308" spans="1:41" x14ac:dyDescent="0.3">
      <c r="B308" s="2" t="s">
        <v>412</v>
      </c>
      <c r="D308" s="28">
        <v>14144</v>
      </c>
    </row>
    <row r="309" spans="1:41" x14ac:dyDescent="0.3">
      <c r="A309" s="2" t="s">
        <v>420</v>
      </c>
      <c r="D309" s="28">
        <v>21682605.539618034</v>
      </c>
    </row>
    <row r="310" spans="1:41" x14ac:dyDescent="0.3">
      <c r="A310" s="2" t="s">
        <v>421</v>
      </c>
      <c r="D310" s="28">
        <v>171798</v>
      </c>
    </row>
    <row r="316" spans="1:41" x14ac:dyDescent="0.3">
      <c r="A316" s="2" t="s">
        <v>73</v>
      </c>
      <c r="B316" s="2" t="s">
        <v>74</v>
      </c>
    </row>
    <row r="317" spans="1:41" x14ac:dyDescent="0.3">
      <c r="A317" s="2" t="s">
        <v>79</v>
      </c>
      <c r="B317" s="2">
        <v>0</v>
      </c>
    </row>
    <row r="318" spans="1:41" x14ac:dyDescent="0.3">
      <c r="A318" s="2" t="s">
        <v>88</v>
      </c>
      <c r="B318" s="2" t="s">
        <v>89</v>
      </c>
    </row>
    <row r="320" spans="1:41" ht="15" thickBot="1" x14ac:dyDescent="0.35">
      <c r="D320" s="28" t="s">
        <v>378</v>
      </c>
      <c r="N320" s="487" t="s">
        <v>379</v>
      </c>
      <c r="O320" s="488"/>
      <c r="P320" s="488"/>
      <c r="Q320" s="488"/>
      <c r="R320" s="488"/>
      <c r="S320" s="488"/>
      <c r="T320" s="488"/>
      <c r="U320" s="488"/>
      <c r="V320" s="488"/>
      <c r="W320" s="488"/>
      <c r="X320" s="488"/>
      <c r="Y320" s="488"/>
      <c r="Z320" s="488"/>
      <c r="AA320" s="487"/>
      <c r="AK320" s="3" t="s">
        <v>422</v>
      </c>
      <c r="AL320" s="4"/>
      <c r="AM320" s="4"/>
      <c r="AN320" s="4"/>
      <c r="AO320" s="4"/>
    </row>
    <row r="321" spans="1:41" ht="52.8" x14ac:dyDescent="0.3">
      <c r="A321" s="2" t="s">
        <v>101</v>
      </c>
      <c r="B321" s="2" t="s">
        <v>71</v>
      </c>
      <c r="C321" s="2" t="s">
        <v>381</v>
      </c>
      <c r="D321" s="28" t="s">
        <v>382</v>
      </c>
      <c r="E321" s="28" t="s">
        <v>383</v>
      </c>
      <c r="F321" s="28" t="s">
        <v>384</v>
      </c>
      <c r="G321" s="28" t="s">
        <v>385</v>
      </c>
      <c r="H321" s="28" t="s">
        <v>386</v>
      </c>
      <c r="I321" s="28" t="s">
        <v>387</v>
      </c>
      <c r="J321" s="28" t="s">
        <v>136</v>
      </c>
      <c r="N321" s="489" t="s">
        <v>3</v>
      </c>
      <c r="O321" s="491" t="s">
        <v>388</v>
      </c>
      <c r="P321" s="492"/>
      <c r="Q321" s="492"/>
      <c r="R321" s="493"/>
      <c r="S321" s="491" t="s">
        <v>389</v>
      </c>
      <c r="T321" s="492"/>
      <c r="U321" s="492"/>
      <c r="V321" s="493"/>
      <c r="W321" s="491" t="s">
        <v>390</v>
      </c>
      <c r="X321" s="492"/>
      <c r="Y321" s="492"/>
      <c r="Z321" s="493"/>
      <c r="AA321" s="494" t="s">
        <v>168</v>
      </c>
      <c r="AK321" s="5" t="s">
        <v>3</v>
      </c>
      <c r="AL321" s="6" t="s">
        <v>4</v>
      </c>
      <c r="AM321" s="6" t="s">
        <v>5</v>
      </c>
      <c r="AN321" s="7" t="s">
        <v>6</v>
      </c>
      <c r="AO321" s="7" t="s">
        <v>8</v>
      </c>
    </row>
    <row r="322" spans="1:41" x14ac:dyDescent="0.3">
      <c r="A322" s="2" t="s">
        <v>167</v>
      </c>
      <c r="B322" s="2" t="s">
        <v>69</v>
      </c>
      <c r="C322" s="2" t="s">
        <v>66</v>
      </c>
      <c r="D322" s="28">
        <v>1333</v>
      </c>
      <c r="E322" s="28">
        <v>3338</v>
      </c>
      <c r="F322" s="28">
        <v>130</v>
      </c>
      <c r="G322" s="28">
        <v>91260</v>
      </c>
      <c r="H322" s="28">
        <v>16183</v>
      </c>
      <c r="I322" s="28">
        <v>3816</v>
      </c>
      <c r="J322" s="28">
        <v>116060</v>
      </c>
      <c r="N322" s="490"/>
      <c r="O322" s="483" t="s">
        <v>391</v>
      </c>
      <c r="P322" s="484"/>
      <c r="Q322" s="485" t="s">
        <v>392</v>
      </c>
      <c r="R322" s="486"/>
      <c r="S322" s="483" t="s">
        <v>391</v>
      </c>
      <c r="T322" s="484"/>
      <c r="U322" s="485" t="s">
        <v>392</v>
      </c>
      <c r="V322" s="486"/>
      <c r="W322" s="483" t="s">
        <v>391</v>
      </c>
      <c r="X322" s="484"/>
      <c r="Y322" s="485" t="s">
        <v>392</v>
      </c>
      <c r="Z322" s="486"/>
      <c r="AA322" s="495"/>
      <c r="AD322" s="3" t="s">
        <v>422</v>
      </c>
      <c r="AE322" s="4"/>
      <c r="AF322" s="4"/>
      <c r="AG322" s="4"/>
      <c r="AH322" s="4"/>
      <c r="AK322" s="12" t="s">
        <v>43</v>
      </c>
      <c r="AL322" s="13">
        <v>232135</v>
      </c>
      <c r="AM322" s="14">
        <v>22919653341.718307</v>
      </c>
      <c r="AN322" s="13">
        <v>98734.156166533736</v>
      </c>
      <c r="AO322" s="246">
        <v>4.117030597639272</v>
      </c>
    </row>
    <row r="323" spans="1:41" ht="52.8" x14ac:dyDescent="0.3">
      <c r="C323" s="2" t="s">
        <v>17</v>
      </c>
      <c r="D323" s="28">
        <v>367</v>
      </c>
      <c r="E323" s="28">
        <v>433</v>
      </c>
      <c r="F323" s="28">
        <v>10</v>
      </c>
      <c r="G323" s="28">
        <v>549</v>
      </c>
      <c r="H323" s="28">
        <v>911</v>
      </c>
      <c r="I323" s="28">
        <v>285</v>
      </c>
      <c r="J323" s="28">
        <v>2555</v>
      </c>
      <c r="N323" s="490"/>
      <c r="O323" s="181" t="s">
        <v>393</v>
      </c>
      <c r="P323" s="182" t="s">
        <v>369</v>
      </c>
      <c r="Q323" s="182" t="s">
        <v>393</v>
      </c>
      <c r="R323" s="183" t="s">
        <v>369</v>
      </c>
      <c r="S323" s="181" t="s">
        <v>393</v>
      </c>
      <c r="T323" s="182" t="s">
        <v>369</v>
      </c>
      <c r="U323" s="182" t="s">
        <v>393</v>
      </c>
      <c r="V323" s="183" t="s">
        <v>369</v>
      </c>
      <c r="W323" s="181" t="s">
        <v>393</v>
      </c>
      <c r="X323" s="182" t="s">
        <v>369</v>
      </c>
      <c r="Y323" s="182" t="s">
        <v>393</v>
      </c>
      <c r="Z323" s="183" t="s">
        <v>369</v>
      </c>
      <c r="AA323" s="495"/>
      <c r="AD323" s="5" t="s">
        <v>3</v>
      </c>
      <c r="AE323" s="6" t="s">
        <v>4</v>
      </c>
      <c r="AF323" s="6" t="s">
        <v>5</v>
      </c>
      <c r="AG323" s="7" t="s">
        <v>6</v>
      </c>
      <c r="AH323" s="7" t="s">
        <v>8</v>
      </c>
      <c r="AK323" s="12" t="s">
        <v>39</v>
      </c>
      <c r="AL323" s="13">
        <v>143777</v>
      </c>
      <c r="AM323" s="14">
        <v>16516323817.935432</v>
      </c>
      <c r="AN323" s="13">
        <v>114874.58924539691</v>
      </c>
      <c r="AO323" s="246">
        <v>5.0464991105591999</v>
      </c>
    </row>
    <row r="324" spans="1:41" x14ac:dyDescent="0.3">
      <c r="C324" s="2" t="s">
        <v>14</v>
      </c>
      <c r="D324" s="28">
        <v>631</v>
      </c>
      <c r="E324" s="28">
        <v>568</v>
      </c>
      <c r="F324" s="28">
        <v>13</v>
      </c>
      <c r="G324" s="28">
        <v>1089</v>
      </c>
      <c r="H324" s="28">
        <v>2901</v>
      </c>
      <c r="I324" s="28">
        <v>402</v>
      </c>
      <c r="J324" s="28">
        <v>5604</v>
      </c>
      <c r="M324" s="184" t="str">
        <f t="shared" ref="M324:O355" si="118">B322</f>
        <v>PNFC</v>
      </c>
      <c r="N324" s="185" t="str">
        <f t="shared" si="118"/>
        <v>A-Agriculture, forrestry and fishing</v>
      </c>
      <c r="O324" s="186">
        <f t="shared" si="118"/>
        <v>1333</v>
      </c>
      <c r="P324" s="187">
        <f t="shared" ref="P324:P387" si="119">D322/(D322+E322)</f>
        <v>0.28537786341254551</v>
      </c>
      <c r="Q324" s="188">
        <f>E322</f>
        <v>3338</v>
      </c>
      <c r="R324" s="187">
        <f t="shared" ref="R324:R387" si="120">E322/(D322+E322)</f>
        <v>0.71462213658745455</v>
      </c>
      <c r="S324" s="186">
        <f>F322</f>
        <v>130</v>
      </c>
      <c r="T324" s="187">
        <f>F322/(F322+G322)</f>
        <v>1.4224751066856331E-3</v>
      </c>
      <c r="U324" s="188">
        <f>G322</f>
        <v>91260</v>
      </c>
      <c r="V324" s="189">
        <f>G322/(F322+G322)</f>
        <v>0.99857752489331442</v>
      </c>
      <c r="W324" s="186">
        <f>H322</f>
        <v>16183</v>
      </c>
      <c r="X324" s="187">
        <f>H322/(H322+I322)</f>
        <v>0.80919045952297619</v>
      </c>
      <c r="Y324" s="188">
        <f>I322</f>
        <v>3816</v>
      </c>
      <c r="Z324" s="189">
        <f>I322/(I322+H322)</f>
        <v>0.19080954047702386</v>
      </c>
      <c r="AA324" s="190">
        <f>J322</f>
        <v>116060</v>
      </c>
      <c r="AD324" s="239" t="str">
        <f>N388</f>
        <v>FINANCE</v>
      </c>
      <c r="AE324" s="240">
        <f>S388+U388+W388+Y388</f>
        <v>68828</v>
      </c>
      <c r="AF324" s="241">
        <f>S467+U467+W467+Y467</f>
        <v>354855787441.15906</v>
      </c>
      <c r="AG324" s="240">
        <f>AF324/AE324</f>
        <v>5155689.3624856025</v>
      </c>
      <c r="AH324" s="247">
        <f>D542/D615</f>
        <v>2242.7182597314054</v>
      </c>
      <c r="AK324" s="8" t="s">
        <v>41</v>
      </c>
      <c r="AL324" s="9">
        <v>115850</v>
      </c>
      <c r="AM324" s="10">
        <v>11345892422.621786</v>
      </c>
      <c r="AN324" s="9">
        <v>97936.058891858323</v>
      </c>
      <c r="AO324" s="248">
        <v>10.42639316316594</v>
      </c>
    </row>
    <row r="325" spans="1:41" x14ac:dyDescent="0.3">
      <c r="C325" s="2" t="s">
        <v>11</v>
      </c>
      <c r="D325" s="28">
        <v>160</v>
      </c>
      <c r="E325" s="28">
        <v>242</v>
      </c>
      <c r="F325" s="28">
        <v>4</v>
      </c>
      <c r="G325" s="28">
        <v>232</v>
      </c>
      <c r="H325" s="28">
        <v>666</v>
      </c>
      <c r="I325" s="28">
        <v>159</v>
      </c>
      <c r="J325" s="28">
        <v>1463</v>
      </c>
      <c r="M325" s="195">
        <f t="shared" si="118"/>
        <v>0</v>
      </c>
      <c r="N325" s="196" t="str">
        <f t="shared" si="118"/>
        <v>BMQ-Other mining and quarrying</v>
      </c>
      <c r="O325" s="197">
        <f t="shared" si="118"/>
        <v>367</v>
      </c>
      <c r="P325" s="198">
        <f t="shared" si="119"/>
        <v>0.45874999999999999</v>
      </c>
      <c r="Q325" s="199">
        <f t="shared" ref="Q325:Q388" si="121">E323</f>
        <v>433</v>
      </c>
      <c r="R325" s="198">
        <f t="shared" si="120"/>
        <v>0.54125000000000001</v>
      </c>
      <c r="S325" s="197">
        <f t="shared" ref="S325:S388" si="122">F323</f>
        <v>10</v>
      </c>
      <c r="T325" s="198">
        <f t="shared" ref="T325:T388" si="123">F323/(F323+G323)</f>
        <v>1.7889087656529516E-2</v>
      </c>
      <c r="U325" s="199">
        <f t="shared" ref="U325:U388" si="124">G323</f>
        <v>549</v>
      </c>
      <c r="V325" s="200">
        <f t="shared" ref="V325:V388" si="125">G323/(F323+G323)</f>
        <v>0.98211091234347048</v>
      </c>
      <c r="W325" s="197">
        <f t="shared" ref="W325:W388" si="126">H323</f>
        <v>911</v>
      </c>
      <c r="X325" s="198">
        <f t="shared" ref="X325:X388" si="127">H323/(H323+I323)</f>
        <v>0.76170568561872909</v>
      </c>
      <c r="Y325" s="199">
        <f t="shared" ref="Y325:Y388" si="128">I323</f>
        <v>285</v>
      </c>
      <c r="Z325" s="200">
        <f t="shared" ref="Z325:Z388" si="129">I323/(I323+H323)</f>
        <v>0.23829431438127091</v>
      </c>
      <c r="AA325" s="201">
        <f t="shared" ref="AA325:AA388" si="130">J323</f>
        <v>2555</v>
      </c>
      <c r="AD325" s="12" t="str">
        <f>N383</f>
        <v>K1BNK-Banking</v>
      </c>
      <c r="AE325" s="13">
        <f>S383+U383+W383+Y383</f>
        <v>14913</v>
      </c>
      <c r="AF325" s="14">
        <f>S462+U462+W462+Y462</f>
        <v>76947302480.857605</v>
      </c>
      <c r="AG325" s="13">
        <f t="shared" ref="AG325:AG390" si="131">AF325/AE325</f>
        <v>5159746.6962286327</v>
      </c>
      <c r="AH325" s="246">
        <f>D537/D610</f>
        <v>11505.727534823031</v>
      </c>
      <c r="AK325" s="12" t="s">
        <v>52</v>
      </c>
      <c r="AL325" s="13">
        <v>174402</v>
      </c>
      <c r="AM325" s="14">
        <v>11026043396.276882</v>
      </c>
      <c r="AN325" s="13">
        <v>63222.000873137244</v>
      </c>
      <c r="AO325" s="246">
        <v>3.4403481583259885</v>
      </c>
    </row>
    <row r="326" spans="1:41" x14ac:dyDescent="0.3">
      <c r="C326" s="2" t="s">
        <v>18</v>
      </c>
      <c r="D326" s="28">
        <v>392</v>
      </c>
      <c r="E326" s="28">
        <v>618</v>
      </c>
      <c r="F326" s="28">
        <v>10</v>
      </c>
      <c r="G326" s="28">
        <v>1756</v>
      </c>
      <c r="H326" s="28">
        <v>2375</v>
      </c>
      <c r="I326" s="28">
        <v>501</v>
      </c>
      <c r="J326" s="28">
        <v>5652</v>
      </c>
      <c r="M326" s="195">
        <f t="shared" si="118"/>
        <v>0</v>
      </c>
      <c r="N326" s="206" t="str">
        <f t="shared" si="118"/>
        <v>BOG-Oil and gas</v>
      </c>
      <c r="O326" s="207">
        <f t="shared" si="118"/>
        <v>631</v>
      </c>
      <c r="P326" s="208">
        <f t="shared" si="119"/>
        <v>0.52627189324437029</v>
      </c>
      <c r="Q326" s="209">
        <f t="shared" si="121"/>
        <v>568</v>
      </c>
      <c r="R326" s="208">
        <f t="shared" si="120"/>
        <v>0.47372810675562971</v>
      </c>
      <c r="S326" s="207">
        <f t="shared" si="122"/>
        <v>13</v>
      </c>
      <c r="T326" s="208">
        <f t="shared" si="123"/>
        <v>1.1796733212341199E-2</v>
      </c>
      <c r="U326" s="209">
        <f t="shared" si="124"/>
        <v>1089</v>
      </c>
      <c r="V326" s="210">
        <f t="shared" si="125"/>
        <v>0.9882032667876588</v>
      </c>
      <c r="W326" s="207">
        <f t="shared" si="126"/>
        <v>2901</v>
      </c>
      <c r="X326" s="208">
        <f t="shared" si="127"/>
        <v>0.87829246139872841</v>
      </c>
      <c r="Y326" s="209">
        <f t="shared" si="128"/>
        <v>402</v>
      </c>
      <c r="Z326" s="210">
        <f t="shared" si="129"/>
        <v>0.12170753860127158</v>
      </c>
      <c r="AA326" s="211">
        <f t="shared" si="130"/>
        <v>5604</v>
      </c>
      <c r="AD326" s="8" t="str">
        <f t="shared" ref="AD326:AD329" si="132">N384</f>
        <v>K2INSP- Insurance and pension funding</v>
      </c>
      <c r="AE326" s="9">
        <f t="shared" ref="AE326:AE329" si="133">S384+U384+W384+Y384</f>
        <v>8014</v>
      </c>
      <c r="AF326" s="10">
        <f t="shared" ref="AF326:AF329" si="134">S463+U463+W463+Y463</f>
        <v>120843724989.19681</v>
      </c>
      <c r="AG326" s="9">
        <f t="shared" si="131"/>
        <v>15079077.238482257</v>
      </c>
      <c r="AH326" s="248">
        <f t="shared" ref="AH326:AH329" si="135">D538/D611</f>
        <v>32.262823980264415</v>
      </c>
      <c r="AK326" s="12" t="s">
        <v>63</v>
      </c>
      <c r="AL326" s="13">
        <v>293500</v>
      </c>
      <c r="AM326" s="14">
        <v>9093377332.6574955</v>
      </c>
      <c r="AN326" s="13">
        <v>30982.546278219746</v>
      </c>
      <c r="AO326" s="246">
        <v>0.57616149710911391</v>
      </c>
    </row>
    <row r="327" spans="1:41" x14ac:dyDescent="0.3">
      <c r="C327" s="2" t="s">
        <v>29</v>
      </c>
      <c r="D327" s="28">
        <v>940</v>
      </c>
      <c r="E327" s="28">
        <v>1680</v>
      </c>
      <c r="F327" s="28">
        <v>50</v>
      </c>
      <c r="G327" s="28">
        <v>8754</v>
      </c>
      <c r="H327" s="28">
        <v>10309</v>
      </c>
      <c r="I327" s="28">
        <v>1403</v>
      </c>
      <c r="J327" s="28">
        <v>23136</v>
      </c>
      <c r="M327" s="195">
        <f t="shared" si="118"/>
        <v>0</v>
      </c>
      <c r="N327" s="196" t="str">
        <f t="shared" si="118"/>
        <v>CHMH244-Pharmaceuticals</v>
      </c>
      <c r="O327" s="216">
        <f t="shared" si="118"/>
        <v>160</v>
      </c>
      <c r="P327" s="217">
        <f t="shared" si="119"/>
        <v>0.39800995024875624</v>
      </c>
      <c r="Q327" s="218">
        <f t="shared" si="121"/>
        <v>242</v>
      </c>
      <c r="R327" s="217">
        <f t="shared" si="120"/>
        <v>0.60199004975124382</v>
      </c>
      <c r="S327" s="197">
        <f t="shared" si="122"/>
        <v>4</v>
      </c>
      <c r="T327" s="198">
        <f t="shared" si="123"/>
        <v>1.6949152542372881E-2</v>
      </c>
      <c r="U327" s="199">
        <f t="shared" si="124"/>
        <v>232</v>
      </c>
      <c r="V327" s="200">
        <f t="shared" si="125"/>
        <v>0.98305084745762716</v>
      </c>
      <c r="W327" s="197">
        <f t="shared" si="126"/>
        <v>666</v>
      </c>
      <c r="X327" s="198">
        <f t="shared" si="127"/>
        <v>0.80727272727272725</v>
      </c>
      <c r="Y327" s="199">
        <f t="shared" si="128"/>
        <v>159</v>
      </c>
      <c r="Z327" s="200">
        <f t="shared" si="129"/>
        <v>0.19272727272727272</v>
      </c>
      <c r="AA327" s="201">
        <f t="shared" si="130"/>
        <v>1463</v>
      </c>
      <c r="AD327" s="12" t="str">
        <f t="shared" si="132"/>
        <v>K3AUX- Auxiliary financial services</v>
      </c>
      <c r="AE327" s="13">
        <f t="shared" si="133"/>
        <v>45688</v>
      </c>
      <c r="AF327" s="14">
        <f t="shared" si="134"/>
        <v>141148509736.20413</v>
      </c>
      <c r="AG327" s="13">
        <f t="shared" si="131"/>
        <v>3089400.0555113843</v>
      </c>
      <c r="AH327" s="246">
        <f t="shared" si="135"/>
        <v>113.87645979673115</v>
      </c>
      <c r="AK327" s="12" t="s">
        <v>58</v>
      </c>
      <c r="AL327" s="13">
        <v>158087</v>
      </c>
      <c r="AM327" s="14">
        <v>7955804262.693491</v>
      </c>
      <c r="AN327" s="13">
        <v>50325.480670096156</v>
      </c>
      <c r="AO327" s="246">
        <v>0.40332201209779972</v>
      </c>
    </row>
    <row r="328" spans="1:41" x14ac:dyDescent="0.3">
      <c r="C328" s="2" t="s">
        <v>21</v>
      </c>
      <c r="D328" s="28">
        <v>1547</v>
      </c>
      <c r="E328" s="28">
        <v>2353</v>
      </c>
      <c r="F328" s="28">
        <v>68</v>
      </c>
      <c r="G328" s="28">
        <v>12368</v>
      </c>
      <c r="H328" s="28">
        <v>15227</v>
      </c>
      <c r="I328" s="28">
        <v>1859</v>
      </c>
      <c r="J328" s="28">
        <v>33422</v>
      </c>
      <c r="M328" s="195">
        <f t="shared" si="118"/>
        <v>0</v>
      </c>
      <c r="N328" s="206" t="str">
        <f t="shared" si="118"/>
        <v>CHMH24other-Chemicals excluding pharma</v>
      </c>
      <c r="O328" s="207">
        <f t="shared" si="118"/>
        <v>392</v>
      </c>
      <c r="P328" s="208">
        <f t="shared" si="119"/>
        <v>0.38811881188118813</v>
      </c>
      <c r="Q328" s="209">
        <f t="shared" si="121"/>
        <v>618</v>
      </c>
      <c r="R328" s="208">
        <f t="shared" si="120"/>
        <v>0.61188118811881187</v>
      </c>
      <c r="S328" s="207">
        <f t="shared" si="122"/>
        <v>10</v>
      </c>
      <c r="T328" s="208">
        <f t="shared" si="123"/>
        <v>5.6625141562853904E-3</v>
      </c>
      <c r="U328" s="209">
        <f t="shared" si="124"/>
        <v>1756</v>
      </c>
      <c r="V328" s="210">
        <f t="shared" si="125"/>
        <v>0.99433748584371462</v>
      </c>
      <c r="W328" s="207">
        <f t="shared" si="126"/>
        <v>2375</v>
      </c>
      <c r="X328" s="208">
        <f t="shared" si="127"/>
        <v>0.82579972183588313</v>
      </c>
      <c r="Y328" s="209">
        <f t="shared" si="128"/>
        <v>501</v>
      </c>
      <c r="Z328" s="210">
        <f t="shared" si="129"/>
        <v>0.17420027816411682</v>
      </c>
      <c r="AA328" s="211">
        <f t="shared" si="130"/>
        <v>5652</v>
      </c>
      <c r="AD328" s="8" t="str">
        <f t="shared" si="132"/>
        <v>7487fin</v>
      </c>
      <c r="AE328" s="9">
        <f t="shared" si="133"/>
        <v>153</v>
      </c>
      <c r="AF328" s="10">
        <f t="shared" si="134"/>
        <v>10436676440.380299</v>
      </c>
      <c r="AG328" s="9">
        <f t="shared" si="131"/>
        <v>68213571.505753592</v>
      </c>
      <c r="AH328" s="248">
        <f t="shared" si="135"/>
        <v>32.791184784384015</v>
      </c>
      <c r="AK328" s="12" t="s">
        <v>20</v>
      </c>
      <c r="AL328" s="13">
        <v>37499</v>
      </c>
      <c r="AM328" s="14">
        <v>7689130836.5899029</v>
      </c>
      <c r="AN328" s="13">
        <v>205048.95694791601</v>
      </c>
      <c r="AO328" s="246">
        <v>2.8452595689198326</v>
      </c>
    </row>
    <row r="329" spans="1:41" x14ac:dyDescent="0.3">
      <c r="C329" s="2" t="s">
        <v>16</v>
      </c>
      <c r="D329" s="28">
        <v>288</v>
      </c>
      <c r="E329" s="28">
        <v>420</v>
      </c>
      <c r="F329" s="28">
        <v>18</v>
      </c>
      <c r="G329" s="28">
        <v>2585</v>
      </c>
      <c r="H329" s="28">
        <v>2109</v>
      </c>
      <c r="I329" s="28">
        <v>351</v>
      </c>
      <c r="J329" s="28">
        <v>5771</v>
      </c>
      <c r="M329" s="195">
        <f t="shared" si="118"/>
        <v>0</v>
      </c>
      <c r="N329" s="196" t="str">
        <f t="shared" si="118"/>
        <v>CHMH29-Machinery and equipment</v>
      </c>
      <c r="O329" s="216">
        <f t="shared" si="118"/>
        <v>940</v>
      </c>
      <c r="P329" s="217">
        <f t="shared" si="119"/>
        <v>0.35877862595419846</v>
      </c>
      <c r="Q329" s="218">
        <f t="shared" si="121"/>
        <v>1680</v>
      </c>
      <c r="R329" s="217">
        <f t="shared" si="120"/>
        <v>0.64122137404580148</v>
      </c>
      <c r="S329" s="197">
        <f t="shared" si="122"/>
        <v>50</v>
      </c>
      <c r="T329" s="198">
        <f t="shared" si="123"/>
        <v>5.6792367105860976E-3</v>
      </c>
      <c r="U329" s="199">
        <f t="shared" si="124"/>
        <v>8754</v>
      </c>
      <c r="V329" s="200">
        <f t="shared" si="125"/>
        <v>0.99432076328941388</v>
      </c>
      <c r="W329" s="197">
        <f t="shared" si="126"/>
        <v>10309</v>
      </c>
      <c r="X329" s="198">
        <f t="shared" si="127"/>
        <v>0.88020833333333337</v>
      </c>
      <c r="Y329" s="199">
        <f t="shared" si="128"/>
        <v>1403</v>
      </c>
      <c r="Z329" s="200">
        <f t="shared" si="129"/>
        <v>0.11979166666666667</v>
      </c>
      <c r="AA329" s="201">
        <f t="shared" si="130"/>
        <v>23136</v>
      </c>
      <c r="AD329" s="12" t="str">
        <f t="shared" si="132"/>
        <v>7415fin</v>
      </c>
      <c r="AE329" s="13">
        <f t="shared" si="133"/>
        <v>60</v>
      </c>
      <c r="AF329" s="14">
        <f t="shared" si="134"/>
        <v>5479573794.5201998</v>
      </c>
      <c r="AG329" s="13">
        <f t="shared" si="131"/>
        <v>91326229.908669993</v>
      </c>
      <c r="AH329" s="246">
        <f t="shared" si="135"/>
        <v>1.6422499878801053</v>
      </c>
      <c r="AK329" s="8" t="s">
        <v>30</v>
      </c>
      <c r="AL329" s="9">
        <v>49457</v>
      </c>
      <c r="AM329" s="10">
        <v>7587155118.6262026</v>
      </c>
      <c r="AN329" s="9">
        <v>153409.12547518456</v>
      </c>
      <c r="AO329" s="248">
        <v>1.0177001832036658</v>
      </c>
    </row>
    <row r="330" spans="1:41" x14ac:dyDescent="0.3">
      <c r="C330" s="2" t="s">
        <v>13</v>
      </c>
      <c r="D330" s="28">
        <v>48</v>
      </c>
      <c r="E330" s="28">
        <v>73</v>
      </c>
      <c r="F330" s="28">
        <v>1</v>
      </c>
      <c r="G330" s="28">
        <v>200</v>
      </c>
      <c r="H330" s="28">
        <v>489</v>
      </c>
      <c r="I330" s="28">
        <v>75</v>
      </c>
      <c r="J330" s="28">
        <v>886</v>
      </c>
      <c r="M330" s="195">
        <f t="shared" si="118"/>
        <v>0</v>
      </c>
      <c r="N330" s="206" t="str">
        <f t="shared" si="118"/>
        <v xml:space="preserve">CHMH30to33-Electrical and electronic </v>
      </c>
      <c r="O330" s="207">
        <f t="shared" si="118"/>
        <v>1547</v>
      </c>
      <c r="P330" s="208">
        <f t="shared" si="119"/>
        <v>0.39666666666666667</v>
      </c>
      <c r="Q330" s="209">
        <f t="shared" si="121"/>
        <v>2353</v>
      </c>
      <c r="R330" s="208">
        <f t="shared" si="120"/>
        <v>0.60333333333333339</v>
      </c>
      <c r="S330" s="207">
        <f t="shared" si="122"/>
        <v>68</v>
      </c>
      <c r="T330" s="208">
        <f t="shared" si="123"/>
        <v>5.4679961402380184E-3</v>
      </c>
      <c r="U330" s="209">
        <f t="shared" si="124"/>
        <v>12368</v>
      </c>
      <c r="V330" s="210">
        <f t="shared" si="125"/>
        <v>0.99453200385976193</v>
      </c>
      <c r="W330" s="207">
        <f t="shared" si="126"/>
        <v>15227</v>
      </c>
      <c r="X330" s="208">
        <f t="shared" si="127"/>
        <v>0.89119747161418705</v>
      </c>
      <c r="Y330" s="209">
        <f t="shared" si="128"/>
        <v>1859</v>
      </c>
      <c r="Z330" s="210">
        <f t="shared" si="129"/>
        <v>0.10880252838581295</v>
      </c>
      <c r="AA330" s="211">
        <f t="shared" si="130"/>
        <v>33422</v>
      </c>
      <c r="AD330" s="239" t="str">
        <f>N394</f>
        <v>PUBLIC</v>
      </c>
      <c r="AE330" s="240">
        <f>S394+U394+W394+Y394</f>
        <v>329503</v>
      </c>
      <c r="AF330" s="241">
        <f>S473+U473+W473+Y473</f>
        <v>149325903969.69366</v>
      </c>
      <c r="AG330" s="240">
        <f t="shared" si="131"/>
        <v>453185.2637751209</v>
      </c>
      <c r="AH330" s="247">
        <f>D548/D621</f>
        <v>12.787304311414488</v>
      </c>
      <c r="AK330" s="12" t="s">
        <v>15</v>
      </c>
      <c r="AL330" s="13">
        <v>16693</v>
      </c>
      <c r="AM330" s="14">
        <v>7546373735.3804016</v>
      </c>
      <c r="AN330" s="13">
        <v>452068.15643565578</v>
      </c>
      <c r="AO330" s="246">
        <v>2.1061823702847975</v>
      </c>
    </row>
    <row r="331" spans="1:41" x14ac:dyDescent="0.3">
      <c r="C331" s="2" t="s">
        <v>57</v>
      </c>
      <c r="D331" s="28">
        <v>99</v>
      </c>
      <c r="E331" s="28">
        <v>195</v>
      </c>
      <c r="F331" s="28">
        <v>6</v>
      </c>
      <c r="G331" s="28">
        <v>1394</v>
      </c>
      <c r="H331" s="28">
        <v>673</v>
      </c>
      <c r="I331" s="28">
        <v>136</v>
      </c>
      <c r="J331" s="28">
        <v>2503</v>
      </c>
      <c r="M331" s="195">
        <f t="shared" si="118"/>
        <v>0</v>
      </c>
      <c r="N331" s="196" t="str">
        <f t="shared" si="118"/>
        <v>CHMH34-Automotive</v>
      </c>
      <c r="O331" s="216">
        <f t="shared" si="118"/>
        <v>288</v>
      </c>
      <c r="P331" s="217">
        <f t="shared" si="119"/>
        <v>0.40677966101694918</v>
      </c>
      <c r="Q331" s="218">
        <f t="shared" si="121"/>
        <v>420</v>
      </c>
      <c r="R331" s="217">
        <f t="shared" si="120"/>
        <v>0.59322033898305082</v>
      </c>
      <c r="S331" s="197">
        <f t="shared" si="122"/>
        <v>18</v>
      </c>
      <c r="T331" s="198">
        <f t="shared" si="123"/>
        <v>6.9150979638878214E-3</v>
      </c>
      <c r="U331" s="199">
        <f t="shared" si="124"/>
        <v>2585</v>
      </c>
      <c r="V331" s="200">
        <f t="shared" si="125"/>
        <v>0.99308490203611222</v>
      </c>
      <c r="W331" s="197">
        <f t="shared" si="126"/>
        <v>2109</v>
      </c>
      <c r="X331" s="198">
        <f t="shared" si="127"/>
        <v>0.85731707317073169</v>
      </c>
      <c r="Y331" s="199">
        <f t="shared" si="128"/>
        <v>351</v>
      </c>
      <c r="Z331" s="200">
        <f t="shared" si="129"/>
        <v>0.14268292682926828</v>
      </c>
      <c r="AA331" s="201">
        <f t="shared" si="130"/>
        <v>5771</v>
      </c>
      <c r="AD331" s="12" t="str">
        <f>N389</f>
        <v>O-Public administration and defence</v>
      </c>
      <c r="AE331" s="13">
        <f>S389+U389+W389+Y389</f>
        <v>13154</v>
      </c>
      <c r="AF331" s="14">
        <f>S468+U468+W468+Y468</f>
        <v>23931282394.856602</v>
      </c>
      <c r="AG331" s="13">
        <f t="shared" si="131"/>
        <v>1819315.9795390454</v>
      </c>
      <c r="AH331" s="246">
        <f>D543/D616</f>
        <v>3.3942492601439307</v>
      </c>
      <c r="AK331" s="12" t="s">
        <v>38</v>
      </c>
      <c r="AL331" s="13">
        <v>70662</v>
      </c>
      <c r="AM331" s="14">
        <v>7403842836.2495928</v>
      </c>
      <c r="AN331" s="13">
        <v>104778.2802107157</v>
      </c>
      <c r="AO331" s="246">
        <v>7.1058555294903325</v>
      </c>
    </row>
    <row r="332" spans="1:41" x14ac:dyDescent="0.3">
      <c r="C332" s="2" t="s">
        <v>34</v>
      </c>
      <c r="D332" s="28">
        <v>872</v>
      </c>
      <c r="E332" s="28">
        <v>1688</v>
      </c>
      <c r="F332" s="28">
        <v>53</v>
      </c>
      <c r="G332" s="28">
        <v>9789</v>
      </c>
      <c r="H332" s="28">
        <v>7297</v>
      </c>
      <c r="I332" s="28">
        <v>1262</v>
      </c>
      <c r="J332" s="28">
        <v>20961</v>
      </c>
      <c r="M332" s="195">
        <f t="shared" si="118"/>
        <v>0</v>
      </c>
      <c r="N332" s="206" t="str">
        <f t="shared" si="118"/>
        <v>CHMH353-Aerospace</v>
      </c>
      <c r="O332" s="207">
        <f t="shared" si="118"/>
        <v>48</v>
      </c>
      <c r="P332" s="208">
        <f t="shared" si="119"/>
        <v>0.39669421487603307</v>
      </c>
      <c r="Q332" s="209">
        <f t="shared" si="121"/>
        <v>73</v>
      </c>
      <c r="R332" s="208">
        <f t="shared" si="120"/>
        <v>0.60330578512396693</v>
      </c>
      <c r="S332" s="207">
        <f t="shared" si="122"/>
        <v>1</v>
      </c>
      <c r="T332" s="208">
        <f t="shared" si="123"/>
        <v>4.9751243781094526E-3</v>
      </c>
      <c r="U332" s="209">
        <f t="shared" si="124"/>
        <v>200</v>
      </c>
      <c r="V332" s="210">
        <f t="shared" si="125"/>
        <v>0.99502487562189057</v>
      </c>
      <c r="W332" s="207">
        <f t="shared" si="126"/>
        <v>489</v>
      </c>
      <c r="X332" s="208">
        <f t="shared" si="127"/>
        <v>0.86702127659574468</v>
      </c>
      <c r="Y332" s="209">
        <f t="shared" si="128"/>
        <v>75</v>
      </c>
      <c r="Z332" s="210">
        <f t="shared" si="129"/>
        <v>0.13297872340425532</v>
      </c>
      <c r="AA332" s="211">
        <f t="shared" si="130"/>
        <v>886</v>
      </c>
      <c r="AD332" s="8" t="str">
        <f t="shared" ref="AD332:AD335" si="136">N390</f>
        <v>P801-2-Nursery, primary and secondary education</v>
      </c>
      <c r="AE332" s="9">
        <f t="shared" ref="AE332:AE335" si="137">S390+U390+W390+Y390</f>
        <v>33778</v>
      </c>
      <c r="AF332" s="10">
        <f t="shared" ref="AF332:AF335" si="138">S469+U469+W469+Y469</f>
        <v>32174038657.787899</v>
      </c>
      <c r="AG332" s="9">
        <f t="shared" si="131"/>
        <v>952514.6147725709</v>
      </c>
      <c r="AH332" s="248">
        <f t="shared" ref="AH332:AH335" si="139">D544/D617</f>
        <v>0.64568045611356839</v>
      </c>
      <c r="AK332" s="8" t="s">
        <v>54</v>
      </c>
      <c r="AL332" s="9">
        <v>106703</v>
      </c>
      <c r="AM332" s="10">
        <v>6774706508.9440088</v>
      </c>
      <c r="AN332" s="9">
        <v>63491.246815403589</v>
      </c>
      <c r="AO332" s="248">
        <v>27.238137973823012</v>
      </c>
    </row>
    <row r="333" spans="1:41" x14ac:dyDescent="0.3">
      <c r="C333" s="2" t="s">
        <v>37</v>
      </c>
      <c r="D333" s="28">
        <v>1491</v>
      </c>
      <c r="E333" s="28">
        <v>2840</v>
      </c>
      <c r="F333" s="28">
        <v>197</v>
      </c>
      <c r="G333" s="28">
        <v>16151</v>
      </c>
      <c r="H333" s="28">
        <v>22346</v>
      </c>
      <c r="I333" s="28">
        <v>2895</v>
      </c>
      <c r="J333" s="28">
        <v>45920</v>
      </c>
      <c r="M333" s="195">
        <f t="shared" si="118"/>
        <v>0</v>
      </c>
      <c r="N333" s="196" t="str">
        <f t="shared" si="118"/>
        <v>CHMH35other-Other transport</v>
      </c>
      <c r="O333" s="216">
        <f t="shared" si="118"/>
        <v>99</v>
      </c>
      <c r="P333" s="217">
        <f t="shared" si="119"/>
        <v>0.33673469387755101</v>
      </c>
      <c r="Q333" s="218">
        <f t="shared" si="121"/>
        <v>195</v>
      </c>
      <c r="R333" s="217">
        <f t="shared" si="120"/>
        <v>0.66326530612244894</v>
      </c>
      <c r="S333" s="197">
        <f t="shared" si="122"/>
        <v>6</v>
      </c>
      <c r="T333" s="198">
        <f t="shared" si="123"/>
        <v>4.2857142857142859E-3</v>
      </c>
      <c r="U333" s="199">
        <f t="shared" si="124"/>
        <v>1394</v>
      </c>
      <c r="V333" s="200">
        <f t="shared" si="125"/>
        <v>0.99571428571428566</v>
      </c>
      <c r="W333" s="197">
        <f t="shared" si="126"/>
        <v>673</v>
      </c>
      <c r="X333" s="198">
        <f t="shared" si="127"/>
        <v>0.83189122373300373</v>
      </c>
      <c r="Y333" s="199">
        <f t="shared" si="128"/>
        <v>136</v>
      </c>
      <c r="Z333" s="200">
        <f t="shared" si="129"/>
        <v>0.1681087762669963</v>
      </c>
      <c r="AA333" s="201">
        <f t="shared" si="130"/>
        <v>2503</v>
      </c>
      <c r="AD333" s="12" t="str">
        <f t="shared" si="136"/>
        <v>P853-4-Higher and adult education</v>
      </c>
      <c r="AE333" s="13">
        <f t="shared" si="137"/>
        <v>74060</v>
      </c>
      <c r="AF333" s="14">
        <f t="shared" si="138"/>
        <v>21587512019.786404</v>
      </c>
      <c r="AG333" s="13">
        <f t="shared" si="131"/>
        <v>291486.79475812049</v>
      </c>
      <c r="AH333" s="246">
        <f t="shared" si="139"/>
        <v>1.5081273278017953</v>
      </c>
      <c r="AK333" s="12" t="s">
        <v>21</v>
      </c>
      <c r="AL333" s="13">
        <v>29523</v>
      </c>
      <c r="AM333" s="14">
        <v>5939387032.5260067</v>
      </c>
      <c r="AN333" s="13">
        <v>201178.30276482765</v>
      </c>
      <c r="AO333" s="246">
        <v>0.83269902519820249</v>
      </c>
    </row>
    <row r="334" spans="1:41" x14ac:dyDescent="0.3">
      <c r="C334" s="2" t="s">
        <v>23</v>
      </c>
      <c r="D334" s="28">
        <v>166</v>
      </c>
      <c r="E334" s="28">
        <v>240</v>
      </c>
      <c r="F334" s="28">
        <v>19</v>
      </c>
      <c r="G334" s="28">
        <v>1141</v>
      </c>
      <c r="H334" s="28">
        <v>1488</v>
      </c>
      <c r="I334" s="28">
        <v>289</v>
      </c>
      <c r="J334" s="28">
        <v>3343</v>
      </c>
      <c r="M334" s="195">
        <f t="shared" si="118"/>
        <v>0</v>
      </c>
      <c r="N334" s="206" t="str">
        <f t="shared" si="118"/>
        <v>CML23,25-26-Fuels, Rubber and non-metalic products</v>
      </c>
      <c r="O334" s="207">
        <f t="shared" si="118"/>
        <v>872</v>
      </c>
      <c r="P334" s="208">
        <f t="shared" si="119"/>
        <v>0.34062500000000001</v>
      </c>
      <c r="Q334" s="209">
        <f t="shared" si="121"/>
        <v>1688</v>
      </c>
      <c r="R334" s="208">
        <f t="shared" si="120"/>
        <v>0.65937500000000004</v>
      </c>
      <c r="S334" s="207">
        <f t="shared" si="122"/>
        <v>53</v>
      </c>
      <c r="T334" s="208">
        <f t="shared" si="123"/>
        <v>5.3850843324527537E-3</v>
      </c>
      <c r="U334" s="209">
        <f t="shared" si="124"/>
        <v>9789</v>
      </c>
      <c r="V334" s="210">
        <f t="shared" si="125"/>
        <v>0.99461491566754723</v>
      </c>
      <c r="W334" s="207">
        <f t="shared" si="126"/>
        <v>7297</v>
      </c>
      <c r="X334" s="208">
        <f t="shared" si="127"/>
        <v>0.85255286832573896</v>
      </c>
      <c r="Y334" s="209">
        <f t="shared" si="128"/>
        <v>1262</v>
      </c>
      <c r="Z334" s="210">
        <f t="shared" si="129"/>
        <v>0.14744713167426102</v>
      </c>
      <c r="AA334" s="211">
        <f t="shared" si="130"/>
        <v>20961</v>
      </c>
      <c r="AD334" s="8" t="str">
        <f t="shared" si="136"/>
        <v>Q851- Human health activities</v>
      </c>
      <c r="AE334" s="9">
        <f t="shared" si="137"/>
        <v>145317</v>
      </c>
      <c r="AF334" s="10">
        <f t="shared" si="138"/>
        <v>47684701849.397888</v>
      </c>
      <c r="AG334" s="9">
        <f t="shared" si="131"/>
        <v>328142.625084456</v>
      </c>
      <c r="AH334" s="248">
        <f t="shared" si="139"/>
        <v>1.1194249337122237</v>
      </c>
      <c r="AK334" s="8" t="s">
        <v>55</v>
      </c>
      <c r="AL334" s="9">
        <v>96387</v>
      </c>
      <c r="AM334" s="10">
        <v>5731591145.2647009</v>
      </c>
      <c r="AN334" s="9">
        <v>59464.358733695422</v>
      </c>
      <c r="AO334" s="248">
        <v>0.61703416475012729</v>
      </c>
    </row>
    <row r="335" spans="1:41" x14ac:dyDescent="0.3">
      <c r="C335" s="2" t="s">
        <v>24</v>
      </c>
      <c r="D335" s="28">
        <v>1071</v>
      </c>
      <c r="E335" s="28">
        <v>1730</v>
      </c>
      <c r="F335" s="28">
        <v>53</v>
      </c>
      <c r="G335" s="28">
        <v>9171</v>
      </c>
      <c r="H335" s="28">
        <v>5687</v>
      </c>
      <c r="I335" s="28">
        <v>1287</v>
      </c>
      <c r="J335" s="28">
        <v>18999</v>
      </c>
      <c r="M335" s="195">
        <f t="shared" si="118"/>
        <v>0</v>
      </c>
      <c r="N335" s="196" t="str">
        <f t="shared" si="118"/>
        <v>CML27-28-Metals and metal products</v>
      </c>
      <c r="O335" s="216">
        <f t="shared" si="118"/>
        <v>1491</v>
      </c>
      <c r="P335" s="217">
        <f t="shared" si="119"/>
        <v>0.34426229508196721</v>
      </c>
      <c r="Q335" s="218">
        <f t="shared" si="121"/>
        <v>2840</v>
      </c>
      <c r="R335" s="217">
        <f t="shared" si="120"/>
        <v>0.65573770491803274</v>
      </c>
      <c r="S335" s="197">
        <f t="shared" si="122"/>
        <v>197</v>
      </c>
      <c r="T335" s="198">
        <f t="shared" si="123"/>
        <v>1.205040371910937E-2</v>
      </c>
      <c r="U335" s="199">
        <f t="shared" si="124"/>
        <v>16151</v>
      </c>
      <c r="V335" s="200">
        <f t="shared" si="125"/>
        <v>0.98794959628089063</v>
      </c>
      <c r="W335" s="197">
        <f t="shared" si="126"/>
        <v>22346</v>
      </c>
      <c r="X335" s="198">
        <f t="shared" si="127"/>
        <v>0.88530565350025747</v>
      </c>
      <c r="Y335" s="199">
        <f t="shared" si="128"/>
        <v>2895</v>
      </c>
      <c r="Z335" s="200">
        <f t="shared" si="129"/>
        <v>0.11469434649974249</v>
      </c>
      <c r="AA335" s="201">
        <f t="shared" si="130"/>
        <v>45920</v>
      </c>
      <c r="AD335" s="12" t="str">
        <f t="shared" si="136"/>
        <v>Q853-Social work</v>
      </c>
      <c r="AE335" s="13">
        <f t="shared" si="137"/>
        <v>63194</v>
      </c>
      <c r="AF335" s="14">
        <f t="shared" si="138"/>
        <v>23948369047.864891</v>
      </c>
      <c r="AG335" s="13">
        <f t="shared" si="131"/>
        <v>378965.86777011887</v>
      </c>
      <c r="AH335" s="246">
        <f t="shared" si="139"/>
        <v>57.460026806034669</v>
      </c>
      <c r="AK335" s="12" t="s">
        <v>45</v>
      </c>
      <c r="AL335" s="13">
        <v>61674</v>
      </c>
      <c r="AM335" s="14">
        <v>5254555515.7403965</v>
      </c>
      <c r="AN335" s="13">
        <v>85198.876605058802</v>
      </c>
      <c r="AO335" s="246">
        <v>0.93784481914350049</v>
      </c>
    </row>
    <row r="336" spans="1:41" x14ac:dyDescent="0.3">
      <c r="C336" s="2" t="s">
        <v>53</v>
      </c>
      <c r="D336" s="28">
        <v>985</v>
      </c>
      <c r="E336" s="28">
        <v>1654</v>
      </c>
      <c r="F336" s="28">
        <v>80</v>
      </c>
      <c r="G336" s="28">
        <v>12209</v>
      </c>
      <c r="H336" s="28">
        <v>6503</v>
      </c>
      <c r="I336" s="28">
        <v>1156</v>
      </c>
      <c r="J336" s="28">
        <v>22587</v>
      </c>
      <c r="M336" s="195">
        <f t="shared" si="118"/>
        <v>0</v>
      </c>
      <c r="N336" s="206" t="str">
        <f t="shared" si="118"/>
        <v>CMLother-Other Medium-low technology</v>
      </c>
      <c r="O336" s="207">
        <f t="shared" si="118"/>
        <v>166</v>
      </c>
      <c r="P336" s="208">
        <f t="shared" si="119"/>
        <v>0.40886699507389163</v>
      </c>
      <c r="Q336" s="209">
        <f t="shared" si="121"/>
        <v>240</v>
      </c>
      <c r="R336" s="208">
        <f t="shared" si="120"/>
        <v>0.59113300492610843</v>
      </c>
      <c r="S336" s="207">
        <f t="shared" si="122"/>
        <v>19</v>
      </c>
      <c r="T336" s="208">
        <f t="shared" si="123"/>
        <v>1.6379310344827588E-2</v>
      </c>
      <c r="U336" s="209">
        <f t="shared" si="124"/>
        <v>1141</v>
      </c>
      <c r="V336" s="210">
        <f t="shared" si="125"/>
        <v>0.98362068965517246</v>
      </c>
      <c r="W336" s="207">
        <f t="shared" si="126"/>
        <v>1488</v>
      </c>
      <c r="X336" s="208">
        <f t="shared" si="127"/>
        <v>0.83736634777715246</v>
      </c>
      <c r="Y336" s="209">
        <f t="shared" si="128"/>
        <v>289</v>
      </c>
      <c r="Z336" s="210">
        <f t="shared" si="129"/>
        <v>0.16263365222284751</v>
      </c>
      <c r="AA336" s="211">
        <f t="shared" si="130"/>
        <v>3343</v>
      </c>
      <c r="AD336" s="239" t="str">
        <f>N395</f>
        <v>RSNPISH</v>
      </c>
      <c r="AE336" s="240">
        <f>S395+U395+W395+Y395</f>
        <v>142574</v>
      </c>
      <c r="AF336" s="241">
        <f>S474+U474+W474+Y474</f>
        <v>37764255819.060303</v>
      </c>
      <c r="AG336" s="240">
        <f t="shared" si="131"/>
        <v>264874.7725325817</v>
      </c>
      <c r="AH336" s="247">
        <f>D550/D623</f>
        <v>8.7420256358270709</v>
      </c>
      <c r="AK336" s="12" t="s">
        <v>64</v>
      </c>
      <c r="AL336" s="13">
        <v>178293</v>
      </c>
      <c r="AM336" s="14">
        <v>5244378173.1585054</v>
      </c>
      <c r="AN336" s="13">
        <v>29414.380672031461</v>
      </c>
      <c r="AO336" s="246">
        <v>0.49183867921836577</v>
      </c>
    </row>
    <row r="337" spans="3:41" x14ac:dyDescent="0.3">
      <c r="C337" s="2" t="s">
        <v>48</v>
      </c>
      <c r="D337" s="28">
        <v>1117</v>
      </c>
      <c r="E337" s="28">
        <v>2192</v>
      </c>
      <c r="F337" s="28">
        <v>108</v>
      </c>
      <c r="G337" s="28">
        <v>17986</v>
      </c>
      <c r="H337" s="28">
        <v>13274</v>
      </c>
      <c r="I337" s="28">
        <v>2255</v>
      </c>
      <c r="J337" s="28">
        <v>36932</v>
      </c>
      <c r="M337" s="195">
        <f t="shared" si="118"/>
        <v>0</v>
      </c>
      <c r="N337" s="196" t="str">
        <f t="shared" si="118"/>
        <v>CZL15-16-Food, beverages and tobacco</v>
      </c>
      <c r="O337" s="216">
        <f t="shared" si="118"/>
        <v>1071</v>
      </c>
      <c r="P337" s="217">
        <f t="shared" si="119"/>
        <v>0.38236344162799002</v>
      </c>
      <c r="Q337" s="218">
        <f t="shared" si="121"/>
        <v>1730</v>
      </c>
      <c r="R337" s="217">
        <f t="shared" si="120"/>
        <v>0.61763655837201004</v>
      </c>
      <c r="S337" s="197">
        <f t="shared" si="122"/>
        <v>53</v>
      </c>
      <c r="T337" s="198">
        <f t="shared" si="123"/>
        <v>5.7458803122289676E-3</v>
      </c>
      <c r="U337" s="199">
        <f t="shared" si="124"/>
        <v>9171</v>
      </c>
      <c r="V337" s="200">
        <f t="shared" si="125"/>
        <v>0.994254119687771</v>
      </c>
      <c r="W337" s="197">
        <f t="shared" si="126"/>
        <v>5687</v>
      </c>
      <c r="X337" s="198">
        <f t="shared" si="127"/>
        <v>0.81545741324921139</v>
      </c>
      <c r="Y337" s="199">
        <f t="shared" si="128"/>
        <v>1287</v>
      </c>
      <c r="Z337" s="200">
        <f t="shared" si="129"/>
        <v>0.18454258675078863</v>
      </c>
      <c r="AA337" s="201">
        <f t="shared" si="130"/>
        <v>18999</v>
      </c>
      <c r="AD337" s="239" t="str">
        <f>N382</f>
        <v>PNFC</v>
      </c>
      <c r="AE337" s="240">
        <f>S382+U382+W382+Y382</f>
        <v>3058667</v>
      </c>
      <c r="AF337" s="241">
        <f>S461+U461+W461+Y461</f>
        <v>2897689344217.333</v>
      </c>
      <c r="AG337" s="240">
        <f t="shared" si="131"/>
        <v>947369.99621643452</v>
      </c>
      <c r="AH337" s="247">
        <f>D536/D609</f>
        <v>4.5171468547214113</v>
      </c>
      <c r="AK337" s="8" t="s">
        <v>44</v>
      </c>
      <c r="AL337" s="9">
        <v>58941</v>
      </c>
      <c r="AM337" s="10">
        <v>4820517792.6969995</v>
      </c>
      <c r="AN337" s="9">
        <v>81785.47687852259</v>
      </c>
      <c r="AO337" s="248">
        <v>1.0656484921044211</v>
      </c>
    </row>
    <row r="338" spans="3:41" x14ac:dyDescent="0.3">
      <c r="C338" s="2" t="s">
        <v>49</v>
      </c>
      <c r="D338" s="28">
        <v>1965</v>
      </c>
      <c r="E338" s="28">
        <v>2998</v>
      </c>
      <c r="F338" s="28">
        <v>77</v>
      </c>
      <c r="G338" s="28">
        <v>19542</v>
      </c>
      <c r="H338" s="28">
        <v>12099</v>
      </c>
      <c r="I338" s="28">
        <v>2395</v>
      </c>
      <c r="J338" s="28">
        <v>39076</v>
      </c>
      <c r="M338" s="195">
        <f t="shared" si="118"/>
        <v>0</v>
      </c>
      <c r="N338" s="206" t="str">
        <f t="shared" si="118"/>
        <v>CZL17-19-Textiles and clothing</v>
      </c>
      <c r="O338" s="207">
        <f t="shared" si="118"/>
        <v>985</v>
      </c>
      <c r="P338" s="208">
        <f t="shared" si="119"/>
        <v>0.37324744221295947</v>
      </c>
      <c r="Q338" s="209">
        <f t="shared" si="121"/>
        <v>1654</v>
      </c>
      <c r="R338" s="208">
        <f t="shared" si="120"/>
        <v>0.62675255778704053</v>
      </c>
      <c r="S338" s="207">
        <f t="shared" si="122"/>
        <v>80</v>
      </c>
      <c r="T338" s="208">
        <f t="shared" si="123"/>
        <v>6.5098868907152736E-3</v>
      </c>
      <c r="U338" s="209">
        <f t="shared" si="124"/>
        <v>12209</v>
      </c>
      <c r="V338" s="210">
        <f t="shared" si="125"/>
        <v>0.9934901131092847</v>
      </c>
      <c r="W338" s="207">
        <f t="shared" si="126"/>
        <v>6503</v>
      </c>
      <c r="X338" s="208">
        <f t="shared" si="127"/>
        <v>0.84906645776210998</v>
      </c>
      <c r="Y338" s="209">
        <f t="shared" si="128"/>
        <v>1156</v>
      </c>
      <c r="Z338" s="210">
        <f t="shared" si="129"/>
        <v>0.15093354223789007</v>
      </c>
      <c r="AA338" s="211">
        <f t="shared" si="130"/>
        <v>22587</v>
      </c>
      <c r="AD338" s="12" t="str">
        <f>N324</f>
        <v>A-Agriculture, forrestry and fishing</v>
      </c>
      <c r="AE338" s="13">
        <f>S324+U324+W324+Y324</f>
        <v>111389</v>
      </c>
      <c r="AF338" s="14">
        <f>S403+U403+W403+Y403</f>
        <v>28237120299.585594</v>
      </c>
      <c r="AG338" s="13">
        <f t="shared" si="131"/>
        <v>253500.0789986946</v>
      </c>
      <c r="AH338" s="246">
        <f>D478/D551</f>
        <v>7.5714416078277385</v>
      </c>
      <c r="AK338" s="8" t="s">
        <v>37</v>
      </c>
      <c r="AL338" s="9">
        <v>41589</v>
      </c>
      <c r="AM338" s="10">
        <v>4802292485.4982061</v>
      </c>
      <c r="AN338" s="9">
        <v>115470.25620953151</v>
      </c>
      <c r="AO338" s="248">
        <v>1.1096607630631639</v>
      </c>
    </row>
    <row r="339" spans="3:41" x14ac:dyDescent="0.3">
      <c r="C339" s="2" t="s">
        <v>12</v>
      </c>
      <c r="D339" s="28">
        <v>401</v>
      </c>
      <c r="E339" s="28">
        <v>483</v>
      </c>
      <c r="F339" s="28">
        <v>14</v>
      </c>
      <c r="G339" s="28">
        <v>1372</v>
      </c>
      <c r="H339" s="28">
        <v>1423</v>
      </c>
      <c r="I339" s="28">
        <v>515</v>
      </c>
      <c r="J339" s="28">
        <v>4208</v>
      </c>
      <c r="M339" s="195">
        <f t="shared" si="118"/>
        <v>0</v>
      </c>
      <c r="N339" s="196" t="str">
        <f t="shared" si="118"/>
        <v>CZL20-22-Wood, paper and printing</v>
      </c>
      <c r="O339" s="216">
        <f t="shared" si="118"/>
        <v>1117</v>
      </c>
      <c r="P339" s="217">
        <f t="shared" si="119"/>
        <v>0.33756421879721971</v>
      </c>
      <c r="Q339" s="218">
        <f t="shared" si="121"/>
        <v>2192</v>
      </c>
      <c r="R339" s="217">
        <f t="shared" si="120"/>
        <v>0.66243578120278035</v>
      </c>
      <c r="S339" s="197">
        <f t="shared" si="122"/>
        <v>108</v>
      </c>
      <c r="T339" s="198">
        <f t="shared" si="123"/>
        <v>5.9688294462252678E-3</v>
      </c>
      <c r="U339" s="199">
        <f t="shared" si="124"/>
        <v>17986</v>
      </c>
      <c r="V339" s="200">
        <f t="shared" si="125"/>
        <v>0.99403117055377477</v>
      </c>
      <c r="W339" s="197">
        <f t="shared" si="126"/>
        <v>13274</v>
      </c>
      <c r="X339" s="198">
        <f t="shared" si="127"/>
        <v>0.85478781634361523</v>
      </c>
      <c r="Y339" s="199">
        <f t="shared" si="128"/>
        <v>2255</v>
      </c>
      <c r="Z339" s="200">
        <f t="shared" si="129"/>
        <v>0.14521218365638483</v>
      </c>
      <c r="AA339" s="201">
        <f t="shared" si="130"/>
        <v>36932</v>
      </c>
      <c r="AD339" s="8" t="str">
        <f t="shared" ref="AD339:AD358" si="140">N325</f>
        <v>BMQ-Other mining and quarrying</v>
      </c>
      <c r="AE339" s="9">
        <f t="shared" ref="AE339:AE358" si="141">S325+U325+W325+Y325</f>
        <v>1755</v>
      </c>
      <c r="AF339" s="10">
        <f t="shared" ref="AF339:AF358" si="142">S404+U404+W404+Y404</f>
        <v>7976661939.3486004</v>
      </c>
      <c r="AG339" s="9">
        <f t="shared" si="131"/>
        <v>4545106.5181473503</v>
      </c>
      <c r="AH339" s="248">
        <f t="shared" ref="AH339:AH358" si="143">D479/D552</f>
        <v>2.1357921101207396</v>
      </c>
      <c r="AK339" s="12" t="s">
        <v>27</v>
      </c>
      <c r="AL339" s="13">
        <v>27726</v>
      </c>
      <c r="AM339" s="14">
        <v>4659157842.2621984</v>
      </c>
      <c r="AN339" s="13">
        <v>168042.91431371993</v>
      </c>
      <c r="AO339" s="246">
        <v>2.012397461402188</v>
      </c>
    </row>
    <row r="340" spans="3:41" x14ac:dyDescent="0.3">
      <c r="C340" s="2" t="s">
        <v>26</v>
      </c>
      <c r="D340" s="28">
        <v>775</v>
      </c>
      <c r="E340" s="28">
        <v>1018</v>
      </c>
      <c r="F340" s="28">
        <v>34</v>
      </c>
      <c r="G340" s="28">
        <v>6757</v>
      </c>
      <c r="H340" s="28">
        <v>4760</v>
      </c>
      <c r="I340" s="28">
        <v>796</v>
      </c>
      <c r="J340" s="28">
        <v>14140</v>
      </c>
      <c r="M340" s="195">
        <f t="shared" si="118"/>
        <v>0</v>
      </c>
      <c r="N340" s="206" t="str">
        <f t="shared" si="118"/>
        <v>CZL36-Other Low technology</v>
      </c>
      <c r="O340" s="207">
        <f t="shared" si="118"/>
        <v>1965</v>
      </c>
      <c r="P340" s="208">
        <f t="shared" si="119"/>
        <v>0.39592988112029015</v>
      </c>
      <c r="Q340" s="209">
        <f t="shared" si="121"/>
        <v>2998</v>
      </c>
      <c r="R340" s="208">
        <f t="shared" si="120"/>
        <v>0.60407011887970985</v>
      </c>
      <c r="S340" s="207">
        <f t="shared" si="122"/>
        <v>77</v>
      </c>
      <c r="T340" s="208">
        <f t="shared" si="123"/>
        <v>3.9247668076864261E-3</v>
      </c>
      <c r="U340" s="209">
        <f t="shared" si="124"/>
        <v>19542</v>
      </c>
      <c r="V340" s="210">
        <f t="shared" si="125"/>
        <v>0.99607523319231361</v>
      </c>
      <c r="W340" s="207">
        <f t="shared" si="126"/>
        <v>12099</v>
      </c>
      <c r="X340" s="208">
        <f t="shared" si="127"/>
        <v>0.83475921070787917</v>
      </c>
      <c r="Y340" s="209">
        <f t="shared" si="128"/>
        <v>2395</v>
      </c>
      <c r="Z340" s="210">
        <f t="shared" si="129"/>
        <v>0.16524078929212088</v>
      </c>
      <c r="AA340" s="211">
        <f t="shared" si="130"/>
        <v>39076</v>
      </c>
      <c r="AD340" s="12" t="str">
        <f t="shared" si="140"/>
        <v>BOG-Oil and gas</v>
      </c>
      <c r="AE340" s="13">
        <f t="shared" si="141"/>
        <v>4405</v>
      </c>
      <c r="AF340" s="14">
        <f t="shared" si="142"/>
        <v>35944639443.029999</v>
      </c>
      <c r="AG340" s="13">
        <f t="shared" si="131"/>
        <v>8159963.551198638</v>
      </c>
      <c r="AH340" s="246">
        <f t="shared" si="143"/>
        <v>2.443506268748596</v>
      </c>
      <c r="AK340" s="12" t="s">
        <v>32</v>
      </c>
      <c r="AL340" s="13">
        <v>28791</v>
      </c>
      <c r="AM340" s="14">
        <v>4062274083.5232015</v>
      </c>
      <c r="AN340" s="13">
        <v>141095.27572933215</v>
      </c>
      <c r="AO340" s="246">
        <v>7.5006117930064971</v>
      </c>
    </row>
    <row r="341" spans="3:41" x14ac:dyDescent="0.3">
      <c r="C341" s="2" t="s">
        <v>41</v>
      </c>
      <c r="D341" s="28">
        <v>5463</v>
      </c>
      <c r="E341" s="28">
        <v>7951</v>
      </c>
      <c r="F341" s="28">
        <v>534</v>
      </c>
      <c r="G341" s="28">
        <v>42219</v>
      </c>
      <c r="H341" s="28">
        <v>59575</v>
      </c>
      <c r="I341" s="28">
        <v>13522</v>
      </c>
      <c r="J341" s="28">
        <v>129264</v>
      </c>
      <c r="M341" s="195">
        <f t="shared" si="118"/>
        <v>0</v>
      </c>
      <c r="N341" s="196" t="str">
        <f t="shared" si="118"/>
        <v>D-Electricity and gas</v>
      </c>
      <c r="O341" s="216">
        <f t="shared" si="118"/>
        <v>401</v>
      </c>
      <c r="P341" s="217">
        <f t="shared" si="119"/>
        <v>0.45361990950226244</v>
      </c>
      <c r="Q341" s="218">
        <f t="shared" si="121"/>
        <v>483</v>
      </c>
      <c r="R341" s="217">
        <f t="shared" si="120"/>
        <v>0.5463800904977375</v>
      </c>
      <c r="S341" s="197">
        <f t="shared" si="122"/>
        <v>14</v>
      </c>
      <c r="T341" s="198">
        <f t="shared" si="123"/>
        <v>1.0101010101010102E-2</v>
      </c>
      <c r="U341" s="199">
        <f t="shared" si="124"/>
        <v>1372</v>
      </c>
      <c r="V341" s="200">
        <f t="shared" si="125"/>
        <v>0.98989898989898994</v>
      </c>
      <c r="W341" s="197">
        <f t="shared" si="126"/>
        <v>1423</v>
      </c>
      <c r="X341" s="198">
        <f t="shared" si="127"/>
        <v>0.73426212590299278</v>
      </c>
      <c r="Y341" s="199">
        <f t="shared" si="128"/>
        <v>515</v>
      </c>
      <c r="Z341" s="200">
        <f t="shared" si="129"/>
        <v>0.26573787409700722</v>
      </c>
      <c r="AA341" s="201">
        <f t="shared" si="130"/>
        <v>4208</v>
      </c>
      <c r="AD341" s="8" t="str">
        <f t="shared" si="140"/>
        <v>CHMH244-Pharmaceuticals</v>
      </c>
      <c r="AE341" s="9">
        <f t="shared" si="141"/>
        <v>1061</v>
      </c>
      <c r="AF341" s="10">
        <f t="shared" si="142"/>
        <v>32968006227.342503</v>
      </c>
      <c r="AG341" s="9">
        <f t="shared" si="131"/>
        <v>31072578.913612161</v>
      </c>
      <c r="AH341" s="248">
        <f t="shared" si="143"/>
        <v>187.42347875700844</v>
      </c>
      <c r="AK341" s="8" t="s">
        <v>28</v>
      </c>
      <c r="AL341" s="9">
        <v>24928</v>
      </c>
      <c r="AM341" s="10">
        <v>4024996732.9389973</v>
      </c>
      <c r="AN341" s="9">
        <v>161464.88819556311</v>
      </c>
      <c r="AO341" s="248">
        <v>9.9333977423859636</v>
      </c>
    </row>
    <row r="342" spans="3:41" x14ac:dyDescent="0.3">
      <c r="C342" s="2" t="s">
        <v>63</v>
      </c>
      <c r="D342" s="28">
        <v>7759</v>
      </c>
      <c r="E342" s="28">
        <v>12335</v>
      </c>
      <c r="F342" s="28">
        <v>825</v>
      </c>
      <c r="G342" s="28">
        <v>170191</v>
      </c>
      <c r="H342" s="28">
        <v>105355</v>
      </c>
      <c r="I342" s="28">
        <v>17128</v>
      </c>
      <c r="J342" s="28">
        <v>313593</v>
      </c>
      <c r="M342" s="195">
        <f t="shared" si="118"/>
        <v>0</v>
      </c>
      <c r="N342" s="206" t="str">
        <f t="shared" si="118"/>
        <v>E-Water and waste</v>
      </c>
      <c r="O342" s="207">
        <f t="shared" si="118"/>
        <v>775</v>
      </c>
      <c r="P342" s="208">
        <f t="shared" si="119"/>
        <v>0.43223647518126046</v>
      </c>
      <c r="Q342" s="209">
        <f t="shared" si="121"/>
        <v>1018</v>
      </c>
      <c r="R342" s="208">
        <f t="shared" si="120"/>
        <v>0.5677635248187396</v>
      </c>
      <c r="S342" s="207">
        <f t="shared" si="122"/>
        <v>34</v>
      </c>
      <c r="T342" s="208">
        <f t="shared" si="123"/>
        <v>5.006626417317037E-3</v>
      </c>
      <c r="U342" s="209">
        <f t="shared" si="124"/>
        <v>6757</v>
      </c>
      <c r="V342" s="210">
        <f t="shared" si="125"/>
        <v>0.99499337358268292</v>
      </c>
      <c r="W342" s="207">
        <f t="shared" si="126"/>
        <v>4760</v>
      </c>
      <c r="X342" s="208">
        <f t="shared" si="127"/>
        <v>0.85673146148308132</v>
      </c>
      <c r="Y342" s="209">
        <f t="shared" si="128"/>
        <v>796</v>
      </c>
      <c r="Z342" s="210">
        <f t="shared" si="129"/>
        <v>0.14326853851691865</v>
      </c>
      <c r="AA342" s="211">
        <f t="shared" si="130"/>
        <v>14140</v>
      </c>
      <c r="AD342" s="12" t="str">
        <f t="shared" si="140"/>
        <v>CHMH24other-Chemicals excluding pharma</v>
      </c>
      <c r="AE342" s="13">
        <f t="shared" si="141"/>
        <v>4642</v>
      </c>
      <c r="AF342" s="14">
        <f t="shared" si="142"/>
        <v>28308027698.138809</v>
      </c>
      <c r="AG342" s="13">
        <f t="shared" si="131"/>
        <v>6098239.486889015</v>
      </c>
      <c r="AH342" s="246">
        <f t="shared" si="143"/>
        <v>0.34869229496246446</v>
      </c>
      <c r="AK342" s="8" t="s">
        <v>47</v>
      </c>
      <c r="AL342" s="9">
        <v>56304</v>
      </c>
      <c r="AM342" s="10">
        <v>4017352546.9457989</v>
      </c>
      <c r="AN342" s="9">
        <v>71351.103774968011</v>
      </c>
      <c r="AO342" s="248">
        <v>4.8748791431682816</v>
      </c>
    </row>
    <row r="343" spans="3:41" x14ac:dyDescent="0.3">
      <c r="C343" s="2" t="s">
        <v>25</v>
      </c>
      <c r="D343" s="28">
        <v>1970</v>
      </c>
      <c r="E343" s="28">
        <v>2992</v>
      </c>
      <c r="F343" s="28">
        <v>398</v>
      </c>
      <c r="G343" s="28">
        <v>2817</v>
      </c>
      <c r="H343" s="28">
        <v>12267</v>
      </c>
      <c r="I343" s="28">
        <v>3515</v>
      </c>
      <c r="J343" s="28">
        <v>23959</v>
      </c>
      <c r="M343" s="195">
        <f t="shared" si="118"/>
        <v>0</v>
      </c>
      <c r="N343" s="196" t="str">
        <f t="shared" si="118"/>
        <v>F4521-Buildings</v>
      </c>
      <c r="O343" s="216">
        <f t="shared" si="118"/>
        <v>5463</v>
      </c>
      <c r="P343" s="217">
        <f t="shared" si="119"/>
        <v>0.40726107052333382</v>
      </c>
      <c r="Q343" s="218">
        <f t="shared" si="121"/>
        <v>7951</v>
      </c>
      <c r="R343" s="217">
        <f t="shared" si="120"/>
        <v>0.59273892947666618</v>
      </c>
      <c r="S343" s="197">
        <f t="shared" si="122"/>
        <v>534</v>
      </c>
      <c r="T343" s="198">
        <f t="shared" si="123"/>
        <v>1.2490351554276894E-2</v>
      </c>
      <c r="U343" s="199">
        <f t="shared" si="124"/>
        <v>42219</v>
      </c>
      <c r="V343" s="200">
        <f t="shared" si="125"/>
        <v>0.98750964844572309</v>
      </c>
      <c r="W343" s="197">
        <f t="shared" si="126"/>
        <v>59575</v>
      </c>
      <c r="X343" s="198">
        <f t="shared" si="127"/>
        <v>0.81501292802714198</v>
      </c>
      <c r="Y343" s="199">
        <f t="shared" si="128"/>
        <v>13522</v>
      </c>
      <c r="Z343" s="200">
        <f t="shared" si="129"/>
        <v>0.18498707197285799</v>
      </c>
      <c r="AA343" s="201">
        <f t="shared" si="130"/>
        <v>129264</v>
      </c>
      <c r="AD343" s="8" t="str">
        <f t="shared" si="140"/>
        <v>CHMH29-Machinery and equipment</v>
      </c>
      <c r="AE343" s="9">
        <f t="shared" si="141"/>
        <v>20516</v>
      </c>
      <c r="AF343" s="10">
        <f t="shared" si="142"/>
        <v>45613880310.959099</v>
      </c>
      <c r="AG343" s="9">
        <f t="shared" si="131"/>
        <v>2223332.0486917091</v>
      </c>
      <c r="AH343" s="248">
        <f t="shared" si="143"/>
        <v>0.31189432814934692</v>
      </c>
      <c r="AK343" s="8" t="s">
        <v>25</v>
      </c>
      <c r="AL343" s="9">
        <v>18997</v>
      </c>
      <c r="AM343" s="10">
        <v>3643557365.6850033</v>
      </c>
      <c r="AN343" s="9">
        <v>191796.46079302012</v>
      </c>
      <c r="AO343" s="248">
        <v>10.383415411230697</v>
      </c>
    </row>
    <row r="344" spans="3:41" x14ac:dyDescent="0.3">
      <c r="C344" s="2" t="s">
        <v>65</v>
      </c>
      <c r="D344" s="28">
        <v>1502</v>
      </c>
      <c r="E344" s="28">
        <v>4159</v>
      </c>
      <c r="F344" s="28">
        <v>130</v>
      </c>
      <c r="G344" s="28">
        <v>51170</v>
      </c>
      <c r="H344" s="28">
        <v>20793</v>
      </c>
      <c r="I344" s="28">
        <v>2765</v>
      </c>
      <c r="J344" s="28">
        <v>80519</v>
      </c>
      <c r="M344" s="195">
        <f t="shared" si="118"/>
        <v>0</v>
      </c>
      <c r="N344" s="206" t="str">
        <f t="shared" si="118"/>
        <v>F45other-Other construction</v>
      </c>
      <c r="O344" s="207">
        <f t="shared" si="118"/>
        <v>7759</v>
      </c>
      <c r="P344" s="208">
        <f t="shared" si="119"/>
        <v>0.38613516472578879</v>
      </c>
      <c r="Q344" s="209">
        <f t="shared" si="121"/>
        <v>12335</v>
      </c>
      <c r="R344" s="208">
        <f t="shared" si="120"/>
        <v>0.61386483527421121</v>
      </c>
      <c r="S344" s="207">
        <f t="shared" si="122"/>
        <v>825</v>
      </c>
      <c r="T344" s="208">
        <f t="shared" si="123"/>
        <v>4.8241100247930022E-3</v>
      </c>
      <c r="U344" s="209">
        <f t="shared" si="124"/>
        <v>170191</v>
      </c>
      <c r="V344" s="210">
        <f t="shared" si="125"/>
        <v>0.99517588997520701</v>
      </c>
      <c r="W344" s="207">
        <f t="shared" si="126"/>
        <v>105355</v>
      </c>
      <c r="X344" s="208">
        <f t="shared" si="127"/>
        <v>0.86016018549512996</v>
      </c>
      <c r="Y344" s="209">
        <f t="shared" si="128"/>
        <v>17128</v>
      </c>
      <c r="Z344" s="210">
        <f t="shared" si="129"/>
        <v>0.13983981450487007</v>
      </c>
      <c r="AA344" s="211">
        <f t="shared" si="130"/>
        <v>313593</v>
      </c>
      <c r="AD344" s="12" t="str">
        <f t="shared" si="140"/>
        <v xml:space="preserve">CHMH30to33-Electrical and electronic </v>
      </c>
      <c r="AE344" s="13">
        <f t="shared" si="141"/>
        <v>29522</v>
      </c>
      <c r="AF344" s="14">
        <f t="shared" si="142"/>
        <v>85892107707.036911</v>
      </c>
      <c r="AG344" s="13">
        <f t="shared" si="131"/>
        <v>2909427.1291591665</v>
      </c>
      <c r="AH344" s="246">
        <f t="shared" si="143"/>
        <v>0.83269902519820138</v>
      </c>
      <c r="AK344" s="12" t="s">
        <v>60</v>
      </c>
      <c r="AL344" s="13">
        <v>84826</v>
      </c>
      <c r="AM344" s="14">
        <v>3570066939.1662078</v>
      </c>
      <c r="AN344" s="13">
        <v>42086.941965508311</v>
      </c>
      <c r="AO344" s="246">
        <v>0.73629672036256533</v>
      </c>
    </row>
    <row r="345" spans="3:41" x14ac:dyDescent="0.3">
      <c r="C345" s="2" t="s">
        <v>35</v>
      </c>
      <c r="D345" s="28">
        <v>1098</v>
      </c>
      <c r="E345" s="28">
        <v>1864</v>
      </c>
      <c r="F345" s="28">
        <v>118</v>
      </c>
      <c r="G345" s="28">
        <v>12024</v>
      </c>
      <c r="H345" s="28">
        <v>8316</v>
      </c>
      <c r="I345" s="28">
        <v>1922</v>
      </c>
      <c r="J345" s="28">
        <v>25342</v>
      </c>
      <c r="M345" s="195">
        <f t="shared" si="118"/>
        <v>0</v>
      </c>
      <c r="N345" s="196" t="str">
        <f t="shared" si="118"/>
        <v>F7011-Real estate development</v>
      </c>
      <c r="O345" s="216">
        <f t="shared" si="118"/>
        <v>1970</v>
      </c>
      <c r="P345" s="217">
        <f t="shared" si="119"/>
        <v>0.39701733172108022</v>
      </c>
      <c r="Q345" s="218">
        <f t="shared" si="121"/>
        <v>2992</v>
      </c>
      <c r="R345" s="217">
        <f t="shared" si="120"/>
        <v>0.60298266827891978</v>
      </c>
      <c r="S345" s="197">
        <f t="shared" si="122"/>
        <v>398</v>
      </c>
      <c r="T345" s="198">
        <f t="shared" si="123"/>
        <v>0.12379471228615863</v>
      </c>
      <c r="U345" s="199">
        <f t="shared" si="124"/>
        <v>2817</v>
      </c>
      <c r="V345" s="200">
        <f t="shared" si="125"/>
        <v>0.87620528771384132</v>
      </c>
      <c r="W345" s="197">
        <f t="shared" si="126"/>
        <v>12267</v>
      </c>
      <c r="X345" s="198">
        <f t="shared" si="127"/>
        <v>0.77727791154479786</v>
      </c>
      <c r="Y345" s="199">
        <f t="shared" si="128"/>
        <v>3515</v>
      </c>
      <c r="Z345" s="200">
        <f t="shared" si="129"/>
        <v>0.22272208845520214</v>
      </c>
      <c r="AA345" s="201">
        <f t="shared" si="130"/>
        <v>23959</v>
      </c>
      <c r="AD345" s="8" t="str">
        <f t="shared" si="140"/>
        <v>CHMH34-Automotive</v>
      </c>
      <c r="AE345" s="9">
        <f t="shared" si="141"/>
        <v>5063</v>
      </c>
      <c r="AF345" s="10">
        <f t="shared" si="142"/>
        <v>56575099750.443604</v>
      </c>
      <c r="AG345" s="9">
        <f t="shared" si="131"/>
        <v>11174224.718633933</v>
      </c>
      <c r="AH345" s="248">
        <f t="shared" si="143"/>
        <v>0.20466140282525497</v>
      </c>
      <c r="AK345" s="8" t="s">
        <v>29</v>
      </c>
      <c r="AL345" s="9">
        <v>20516</v>
      </c>
      <c r="AM345" s="10">
        <v>3310131984.4363942</v>
      </c>
      <c r="AN345" s="9">
        <v>161343.92593275465</v>
      </c>
      <c r="AO345" s="248">
        <v>0.31189432814934698</v>
      </c>
    </row>
    <row r="346" spans="3:41" x14ac:dyDescent="0.3">
      <c r="C346" s="2" t="s">
        <v>46</v>
      </c>
      <c r="D346" s="28">
        <v>1771</v>
      </c>
      <c r="E346" s="28">
        <v>2325</v>
      </c>
      <c r="F346" s="28">
        <v>99</v>
      </c>
      <c r="G346" s="28">
        <v>5508</v>
      </c>
      <c r="H346" s="28">
        <v>10724</v>
      </c>
      <c r="I346" s="28">
        <v>1837</v>
      </c>
      <c r="J346" s="28">
        <v>22264</v>
      </c>
      <c r="M346" s="195">
        <f t="shared" si="118"/>
        <v>0</v>
      </c>
      <c r="N346" s="206" t="str">
        <f t="shared" si="118"/>
        <v>G45other-Other motor trades</v>
      </c>
      <c r="O346" s="207">
        <f t="shared" si="118"/>
        <v>1502</v>
      </c>
      <c r="P346" s="208">
        <f t="shared" si="119"/>
        <v>0.26532414767708884</v>
      </c>
      <c r="Q346" s="209">
        <f t="shared" si="121"/>
        <v>4159</v>
      </c>
      <c r="R346" s="208">
        <f t="shared" si="120"/>
        <v>0.7346758523229111</v>
      </c>
      <c r="S346" s="207">
        <f t="shared" si="122"/>
        <v>130</v>
      </c>
      <c r="T346" s="208">
        <f t="shared" si="123"/>
        <v>2.53411306042885E-3</v>
      </c>
      <c r="U346" s="209">
        <f t="shared" si="124"/>
        <v>51170</v>
      </c>
      <c r="V346" s="210">
        <f t="shared" si="125"/>
        <v>0.99746588693957117</v>
      </c>
      <c r="W346" s="207">
        <f t="shared" si="126"/>
        <v>20793</v>
      </c>
      <c r="X346" s="208">
        <f t="shared" si="127"/>
        <v>0.88263010442312595</v>
      </c>
      <c r="Y346" s="209">
        <f t="shared" si="128"/>
        <v>2765</v>
      </c>
      <c r="Z346" s="210">
        <f t="shared" si="129"/>
        <v>0.11736989557687409</v>
      </c>
      <c r="AA346" s="211">
        <f t="shared" si="130"/>
        <v>80519</v>
      </c>
      <c r="AD346" s="12" t="str">
        <f t="shared" si="140"/>
        <v>CHMH353-Aerospace</v>
      </c>
      <c r="AE346" s="13">
        <f t="shared" si="141"/>
        <v>765</v>
      </c>
      <c r="AF346" s="14">
        <f t="shared" si="142"/>
        <v>8990273241.3057022</v>
      </c>
      <c r="AG346" s="13">
        <f t="shared" si="131"/>
        <v>11751991.165105494</v>
      </c>
      <c r="AH346" s="246">
        <f t="shared" si="143"/>
        <v>2.1769506179051907</v>
      </c>
      <c r="AK346" s="12" t="s">
        <v>66</v>
      </c>
      <c r="AL346" s="13">
        <v>111389</v>
      </c>
      <c r="AM346" s="14">
        <v>3200480327.4028988</v>
      </c>
      <c r="AN346" s="13">
        <v>28732.463056521727</v>
      </c>
      <c r="AO346" s="246">
        <v>7.5714416078277322</v>
      </c>
    </row>
    <row r="347" spans="3:41" x14ac:dyDescent="0.3">
      <c r="C347" s="2" t="s">
        <v>36</v>
      </c>
      <c r="D347" s="28">
        <v>1239</v>
      </c>
      <c r="E347" s="28">
        <v>1507</v>
      </c>
      <c r="F347" s="28">
        <v>85</v>
      </c>
      <c r="G347" s="28">
        <v>8815</v>
      </c>
      <c r="H347" s="28">
        <v>9395</v>
      </c>
      <c r="I347" s="28">
        <v>1740</v>
      </c>
      <c r="J347" s="28">
        <v>22781</v>
      </c>
      <c r="M347" s="195">
        <f t="shared" si="118"/>
        <v>0</v>
      </c>
      <c r="N347" s="196" t="str">
        <f t="shared" si="118"/>
        <v>G45s501-Sale of motor vehilces</v>
      </c>
      <c r="O347" s="216">
        <f t="shared" si="118"/>
        <v>1098</v>
      </c>
      <c r="P347" s="217">
        <f t="shared" si="119"/>
        <v>0.37069547602970965</v>
      </c>
      <c r="Q347" s="218">
        <f t="shared" si="121"/>
        <v>1864</v>
      </c>
      <c r="R347" s="217">
        <f t="shared" si="120"/>
        <v>0.62930452397029035</v>
      </c>
      <c r="S347" s="197">
        <f t="shared" si="122"/>
        <v>118</v>
      </c>
      <c r="T347" s="198">
        <f t="shared" si="123"/>
        <v>9.7183330588041517E-3</v>
      </c>
      <c r="U347" s="199">
        <f t="shared" si="124"/>
        <v>12024</v>
      </c>
      <c r="V347" s="200">
        <f t="shared" si="125"/>
        <v>0.9902816669411959</v>
      </c>
      <c r="W347" s="197">
        <f t="shared" si="126"/>
        <v>8316</v>
      </c>
      <c r="X347" s="198">
        <f t="shared" si="127"/>
        <v>0.81226802109787066</v>
      </c>
      <c r="Y347" s="199">
        <f t="shared" si="128"/>
        <v>1922</v>
      </c>
      <c r="Z347" s="200">
        <f t="shared" si="129"/>
        <v>0.18773197890212931</v>
      </c>
      <c r="AA347" s="201">
        <f t="shared" si="130"/>
        <v>25342</v>
      </c>
      <c r="AD347" s="8" t="str">
        <f t="shared" si="140"/>
        <v>CHMH35other-Other transport</v>
      </c>
      <c r="AE347" s="9">
        <f t="shared" si="141"/>
        <v>2209</v>
      </c>
      <c r="AF347" s="10">
        <f t="shared" si="142"/>
        <v>3329605363.0239</v>
      </c>
      <c r="AG347" s="9">
        <f t="shared" si="131"/>
        <v>1507290.7935825712</v>
      </c>
      <c r="AH347" s="248">
        <f t="shared" si="143"/>
        <v>0.44701361889477836</v>
      </c>
      <c r="AK347" s="8" t="s">
        <v>62</v>
      </c>
      <c r="AL347" s="9">
        <v>76821</v>
      </c>
      <c r="AM347" s="10">
        <v>3168996703.9818006</v>
      </c>
      <c r="AN347" s="9">
        <v>41251.698155215381</v>
      </c>
      <c r="AO347" s="248">
        <v>1.6056342201713405</v>
      </c>
    </row>
    <row r="348" spans="3:41" x14ac:dyDescent="0.3">
      <c r="C348" s="2" t="s">
        <v>27</v>
      </c>
      <c r="D348" s="28">
        <v>1658</v>
      </c>
      <c r="E348" s="28">
        <v>2431</v>
      </c>
      <c r="F348" s="28">
        <v>112</v>
      </c>
      <c r="G348" s="28">
        <v>11424</v>
      </c>
      <c r="H348" s="28">
        <v>14167</v>
      </c>
      <c r="I348" s="28">
        <v>2023</v>
      </c>
      <c r="J348" s="28">
        <v>31815</v>
      </c>
      <c r="M348" s="195">
        <f t="shared" si="118"/>
        <v>0</v>
      </c>
      <c r="N348" s="206" t="str">
        <f t="shared" si="118"/>
        <v>G46s511-Wholesale agents</v>
      </c>
      <c r="O348" s="207">
        <f t="shared" si="118"/>
        <v>1771</v>
      </c>
      <c r="P348" s="208">
        <f t="shared" si="119"/>
        <v>0.432373046875</v>
      </c>
      <c r="Q348" s="209">
        <f t="shared" si="121"/>
        <v>2325</v>
      </c>
      <c r="R348" s="208">
        <f t="shared" si="120"/>
        <v>0.567626953125</v>
      </c>
      <c r="S348" s="207">
        <f t="shared" si="122"/>
        <v>99</v>
      </c>
      <c r="T348" s="208">
        <f t="shared" si="123"/>
        <v>1.7656500802568219E-2</v>
      </c>
      <c r="U348" s="209">
        <f t="shared" si="124"/>
        <v>5508</v>
      </c>
      <c r="V348" s="210">
        <f t="shared" si="125"/>
        <v>0.9823434991974318</v>
      </c>
      <c r="W348" s="207">
        <f t="shared" si="126"/>
        <v>10724</v>
      </c>
      <c r="X348" s="208">
        <f t="shared" si="127"/>
        <v>0.85375368203168533</v>
      </c>
      <c r="Y348" s="209">
        <f t="shared" si="128"/>
        <v>1837</v>
      </c>
      <c r="Z348" s="210">
        <f t="shared" si="129"/>
        <v>0.14624631796831464</v>
      </c>
      <c r="AA348" s="211">
        <f t="shared" si="130"/>
        <v>22264</v>
      </c>
      <c r="AD348" s="12" t="str">
        <f t="shared" si="140"/>
        <v>CML23,25-26-Fuels, Rubber and non-metalic products</v>
      </c>
      <c r="AE348" s="13">
        <f t="shared" si="141"/>
        <v>18401</v>
      </c>
      <c r="AF348" s="14">
        <f t="shared" si="142"/>
        <v>86766619176.298615</v>
      </c>
      <c r="AG348" s="13">
        <f t="shared" si="131"/>
        <v>4715320.8617085274</v>
      </c>
      <c r="AH348" s="246">
        <f t="shared" si="143"/>
        <v>0.14653213950469857</v>
      </c>
      <c r="AK348" s="8" t="s">
        <v>24</v>
      </c>
      <c r="AL348" s="9">
        <v>16198</v>
      </c>
      <c r="AM348" s="10">
        <v>3152573362.1195002</v>
      </c>
      <c r="AN348" s="9">
        <v>194627.32202244105</v>
      </c>
      <c r="AO348" s="248">
        <v>21.951850751313277</v>
      </c>
    </row>
    <row r="349" spans="3:41" x14ac:dyDescent="0.3">
      <c r="C349" s="2" t="s">
        <v>30</v>
      </c>
      <c r="D349" s="28">
        <v>2850</v>
      </c>
      <c r="E349" s="28">
        <v>4050</v>
      </c>
      <c r="F349" s="28">
        <v>198</v>
      </c>
      <c r="G349" s="28">
        <v>21016</v>
      </c>
      <c r="H349" s="28">
        <v>24719</v>
      </c>
      <c r="I349" s="28">
        <v>3524</v>
      </c>
      <c r="J349" s="28">
        <v>56357</v>
      </c>
      <c r="M349" s="195">
        <f t="shared" si="118"/>
        <v>0</v>
      </c>
      <c r="N349" s="196" t="str">
        <f t="shared" si="118"/>
        <v>G46s512-3-Wholesale of food products</v>
      </c>
      <c r="O349" s="216">
        <f t="shared" si="118"/>
        <v>1239</v>
      </c>
      <c r="P349" s="217">
        <f t="shared" si="119"/>
        <v>0.45120174799708668</v>
      </c>
      <c r="Q349" s="218">
        <f t="shared" si="121"/>
        <v>1507</v>
      </c>
      <c r="R349" s="217">
        <f t="shared" si="120"/>
        <v>0.54879825200291332</v>
      </c>
      <c r="S349" s="197">
        <f t="shared" si="122"/>
        <v>85</v>
      </c>
      <c r="T349" s="198">
        <f t="shared" si="123"/>
        <v>9.5505617977528091E-3</v>
      </c>
      <c r="U349" s="199">
        <f t="shared" si="124"/>
        <v>8815</v>
      </c>
      <c r="V349" s="200">
        <f t="shared" si="125"/>
        <v>0.99044943820224718</v>
      </c>
      <c r="W349" s="197">
        <f t="shared" si="126"/>
        <v>9395</v>
      </c>
      <c r="X349" s="198">
        <f t="shared" si="127"/>
        <v>0.84373596766951053</v>
      </c>
      <c r="Y349" s="199">
        <f t="shared" si="128"/>
        <v>1740</v>
      </c>
      <c r="Z349" s="200">
        <f t="shared" si="129"/>
        <v>0.15626403233048944</v>
      </c>
      <c r="AA349" s="201">
        <f t="shared" si="130"/>
        <v>22781</v>
      </c>
      <c r="AD349" s="8" t="str">
        <f t="shared" si="140"/>
        <v>CML27-28-Metals and metal products</v>
      </c>
      <c r="AE349" s="9">
        <f t="shared" si="141"/>
        <v>41589</v>
      </c>
      <c r="AF349" s="10">
        <f t="shared" si="142"/>
        <v>71230320006.249969</v>
      </c>
      <c r="AG349" s="9">
        <f t="shared" si="131"/>
        <v>1712720.1905852503</v>
      </c>
      <c r="AH349" s="248">
        <f t="shared" si="143"/>
        <v>1.1096607630631654</v>
      </c>
      <c r="AK349" s="12" t="s">
        <v>33</v>
      </c>
      <c r="AL349" s="13">
        <v>22709</v>
      </c>
      <c r="AM349" s="14">
        <v>3107791017.7564998</v>
      </c>
      <c r="AN349" s="13">
        <v>136852.83446019198</v>
      </c>
      <c r="AO349" s="246">
        <v>4.567933116637259</v>
      </c>
    </row>
    <row r="350" spans="3:41" x14ac:dyDescent="0.3">
      <c r="C350" s="2" t="s">
        <v>60</v>
      </c>
      <c r="D350" s="28">
        <v>3887</v>
      </c>
      <c r="E350" s="28">
        <v>5688</v>
      </c>
      <c r="F350" s="28">
        <v>225</v>
      </c>
      <c r="G350" s="28">
        <v>47898</v>
      </c>
      <c r="H350" s="28">
        <v>32381</v>
      </c>
      <c r="I350" s="28">
        <v>4322</v>
      </c>
      <c r="J350" s="28">
        <v>94401</v>
      </c>
      <c r="M350" s="195">
        <f t="shared" si="118"/>
        <v>0</v>
      </c>
      <c r="N350" s="206" t="str">
        <f t="shared" si="118"/>
        <v>G46s514-Wholsesale household goods</v>
      </c>
      <c r="O350" s="207">
        <f t="shared" si="118"/>
        <v>1658</v>
      </c>
      <c r="P350" s="208">
        <f t="shared" si="119"/>
        <v>0.40547811200782585</v>
      </c>
      <c r="Q350" s="209">
        <f t="shared" si="121"/>
        <v>2431</v>
      </c>
      <c r="R350" s="208">
        <f t="shared" si="120"/>
        <v>0.59452188799217409</v>
      </c>
      <c r="S350" s="207">
        <f t="shared" si="122"/>
        <v>112</v>
      </c>
      <c r="T350" s="208">
        <f t="shared" si="123"/>
        <v>9.7087378640776691E-3</v>
      </c>
      <c r="U350" s="209">
        <f t="shared" si="124"/>
        <v>11424</v>
      </c>
      <c r="V350" s="210">
        <f t="shared" si="125"/>
        <v>0.99029126213592233</v>
      </c>
      <c r="W350" s="207">
        <f t="shared" si="126"/>
        <v>14167</v>
      </c>
      <c r="X350" s="208">
        <f t="shared" si="127"/>
        <v>0.87504632489190859</v>
      </c>
      <c r="Y350" s="209">
        <f t="shared" si="128"/>
        <v>2023</v>
      </c>
      <c r="Z350" s="210">
        <f t="shared" si="129"/>
        <v>0.12495367510809141</v>
      </c>
      <c r="AA350" s="211">
        <f t="shared" si="130"/>
        <v>31815</v>
      </c>
      <c r="AD350" s="12" t="str">
        <f t="shared" si="140"/>
        <v>CMLother-Other Medium-low technology</v>
      </c>
      <c r="AE350" s="13">
        <f t="shared" si="141"/>
        <v>2937</v>
      </c>
      <c r="AF350" s="14">
        <f t="shared" si="142"/>
        <v>5342445305.3521996</v>
      </c>
      <c r="AG350" s="13">
        <f t="shared" si="131"/>
        <v>1819014.4042738166</v>
      </c>
      <c r="AH350" s="246">
        <f t="shared" si="143"/>
        <v>0.64333465667536471</v>
      </c>
      <c r="AK350" s="8" t="s">
        <v>35</v>
      </c>
      <c r="AL350" s="9">
        <v>22380</v>
      </c>
      <c r="AM350" s="10">
        <v>3012129051.9159956</v>
      </c>
      <c r="AN350" s="9">
        <v>134590.21679696138</v>
      </c>
      <c r="AO350" s="248">
        <v>0.20009897897294615</v>
      </c>
    </row>
    <row r="351" spans="3:41" x14ac:dyDescent="0.3">
      <c r="C351" s="2" t="s">
        <v>56</v>
      </c>
      <c r="D351" s="28">
        <v>459</v>
      </c>
      <c r="E351" s="28">
        <v>1639</v>
      </c>
      <c r="F351" s="28">
        <v>86</v>
      </c>
      <c r="G351" s="28">
        <v>25547</v>
      </c>
      <c r="H351" s="28">
        <v>6550</v>
      </c>
      <c r="I351" s="28">
        <v>514</v>
      </c>
      <c r="J351" s="28">
        <v>34795</v>
      </c>
      <c r="M351" s="195">
        <f t="shared" si="118"/>
        <v>0</v>
      </c>
      <c r="N351" s="196" t="str">
        <f t="shared" si="118"/>
        <v>G46s515-9-Wholesale machinery etc</v>
      </c>
      <c r="O351" s="216">
        <f t="shared" si="118"/>
        <v>2850</v>
      </c>
      <c r="P351" s="217">
        <f t="shared" si="119"/>
        <v>0.41304347826086957</v>
      </c>
      <c r="Q351" s="218">
        <f t="shared" si="121"/>
        <v>4050</v>
      </c>
      <c r="R351" s="217">
        <f t="shared" si="120"/>
        <v>0.58695652173913049</v>
      </c>
      <c r="S351" s="197">
        <f t="shared" si="122"/>
        <v>198</v>
      </c>
      <c r="T351" s="198">
        <f t="shared" si="123"/>
        <v>9.3334590364853396E-3</v>
      </c>
      <c r="U351" s="199">
        <f t="shared" si="124"/>
        <v>21016</v>
      </c>
      <c r="V351" s="200">
        <f t="shared" si="125"/>
        <v>0.9906665409635147</v>
      </c>
      <c r="W351" s="197">
        <f t="shared" si="126"/>
        <v>24719</v>
      </c>
      <c r="X351" s="198">
        <f t="shared" si="127"/>
        <v>0.87522571964734619</v>
      </c>
      <c r="Y351" s="199">
        <f t="shared" si="128"/>
        <v>3524</v>
      </c>
      <c r="Z351" s="200">
        <f t="shared" si="129"/>
        <v>0.12477428035265375</v>
      </c>
      <c r="AA351" s="201">
        <f t="shared" si="130"/>
        <v>56357</v>
      </c>
      <c r="AD351" s="8" t="str">
        <f t="shared" si="140"/>
        <v>CZL15-16-Food, beverages and tobacco</v>
      </c>
      <c r="AE351" s="9">
        <f t="shared" si="141"/>
        <v>16198</v>
      </c>
      <c r="AF351" s="10">
        <f t="shared" si="142"/>
        <v>94456147712.826019</v>
      </c>
      <c r="AG351" s="9">
        <f t="shared" si="131"/>
        <v>5831346.3213252267</v>
      </c>
      <c r="AH351" s="248">
        <f t="shared" si="143"/>
        <v>21.95185075131327</v>
      </c>
      <c r="AK351" s="12" t="s">
        <v>61</v>
      </c>
      <c r="AL351" s="13">
        <v>71157</v>
      </c>
      <c r="AM351" s="14">
        <v>2764740226.9440017</v>
      </c>
      <c r="AN351" s="13">
        <v>38854.086413761142</v>
      </c>
      <c r="AO351" s="246">
        <v>1.9110564345415391</v>
      </c>
    </row>
    <row r="352" spans="3:41" x14ac:dyDescent="0.3">
      <c r="C352" s="2" t="s">
        <v>58</v>
      </c>
      <c r="D352" s="28">
        <v>4178</v>
      </c>
      <c r="E352" s="28">
        <v>9059</v>
      </c>
      <c r="F352" s="28">
        <v>344</v>
      </c>
      <c r="G352" s="28">
        <v>107160</v>
      </c>
      <c r="H352" s="28">
        <v>43776</v>
      </c>
      <c r="I352" s="28">
        <v>6807</v>
      </c>
      <c r="J352" s="28">
        <v>171324</v>
      </c>
      <c r="M352" s="195">
        <f t="shared" si="118"/>
        <v>0</v>
      </c>
      <c r="N352" s="206" t="str">
        <f t="shared" si="118"/>
        <v>G47other-Other retail</v>
      </c>
      <c r="O352" s="207">
        <f t="shared" si="118"/>
        <v>3887</v>
      </c>
      <c r="P352" s="208">
        <f t="shared" si="119"/>
        <v>0.40595300261096606</v>
      </c>
      <c r="Q352" s="209">
        <f t="shared" si="121"/>
        <v>5688</v>
      </c>
      <c r="R352" s="208">
        <f t="shared" si="120"/>
        <v>0.59404699738903399</v>
      </c>
      <c r="S352" s="207">
        <f t="shared" si="122"/>
        <v>225</v>
      </c>
      <c r="T352" s="208">
        <f t="shared" si="123"/>
        <v>4.6755189826070695E-3</v>
      </c>
      <c r="U352" s="209">
        <f t="shared" si="124"/>
        <v>47898</v>
      </c>
      <c r="V352" s="210">
        <f t="shared" si="125"/>
        <v>0.9953244810173929</v>
      </c>
      <c r="W352" s="207">
        <f t="shared" si="126"/>
        <v>32381</v>
      </c>
      <c r="X352" s="208">
        <f t="shared" si="127"/>
        <v>0.88224395825954283</v>
      </c>
      <c r="Y352" s="209">
        <f t="shared" si="128"/>
        <v>4322</v>
      </c>
      <c r="Z352" s="210">
        <f t="shared" si="129"/>
        <v>0.11775604174045719</v>
      </c>
      <c r="AA352" s="211">
        <f t="shared" si="130"/>
        <v>94401</v>
      </c>
      <c r="AD352" s="12" t="str">
        <f t="shared" si="140"/>
        <v>CZL17-19-Textiles and clothing</v>
      </c>
      <c r="AE352" s="13">
        <f t="shared" si="141"/>
        <v>19948</v>
      </c>
      <c r="AF352" s="14">
        <f t="shared" si="142"/>
        <v>18917928737.230499</v>
      </c>
      <c r="AG352" s="13">
        <f t="shared" si="131"/>
        <v>948362.17852569174</v>
      </c>
      <c r="AH352" s="246">
        <f t="shared" si="143"/>
        <v>0.4666348309828689</v>
      </c>
      <c r="AK352" s="8" t="s">
        <v>36</v>
      </c>
      <c r="AL352" s="9">
        <v>20035</v>
      </c>
      <c r="AM352" s="10">
        <v>2485699685.6658001</v>
      </c>
      <c r="AN352" s="9">
        <v>124067.8655186324</v>
      </c>
      <c r="AO352" s="248">
        <v>0.1910428673471955</v>
      </c>
    </row>
    <row r="353" spans="3:41" x14ac:dyDescent="0.3">
      <c r="C353" s="2" t="s">
        <v>51</v>
      </c>
      <c r="D353" s="28">
        <v>1248</v>
      </c>
      <c r="E353" s="28">
        <v>1850</v>
      </c>
      <c r="F353" s="28">
        <v>143</v>
      </c>
      <c r="G353" s="28">
        <v>14358</v>
      </c>
      <c r="H353" s="28">
        <v>14227</v>
      </c>
      <c r="I353" s="28">
        <v>2482</v>
      </c>
      <c r="J353" s="28">
        <v>34308</v>
      </c>
      <c r="M353" s="195">
        <f t="shared" si="118"/>
        <v>0</v>
      </c>
      <c r="N353" s="196" t="str">
        <f t="shared" si="118"/>
        <v>G47s5211-Retail supermarkets etc</v>
      </c>
      <c r="O353" s="216">
        <f t="shared" si="118"/>
        <v>459</v>
      </c>
      <c r="P353" s="217">
        <f t="shared" si="119"/>
        <v>0.21877979027645378</v>
      </c>
      <c r="Q353" s="218">
        <f t="shared" si="121"/>
        <v>1639</v>
      </c>
      <c r="R353" s="217">
        <f t="shared" si="120"/>
        <v>0.78122020972354622</v>
      </c>
      <c r="S353" s="197">
        <f t="shared" si="122"/>
        <v>86</v>
      </c>
      <c r="T353" s="198">
        <f t="shared" si="123"/>
        <v>3.3550501306909061E-3</v>
      </c>
      <c r="U353" s="199">
        <f t="shared" si="124"/>
        <v>25547</v>
      </c>
      <c r="V353" s="200">
        <f t="shared" si="125"/>
        <v>0.99664494986930907</v>
      </c>
      <c r="W353" s="197">
        <f t="shared" si="126"/>
        <v>6550</v>
      </c>
      <c r="X353" s="198">
        <f t="shared" si="127"/>
        <v>0.92723669309173273</v>
      </c>
      <c r="Y353" s="199">
        <f t="shared" si="128"/>
        <v>514</v>
      </c>
      <c r="Z353" s="200">
        <f t="shared" si="129"/>
        <v>7.2763306908267267E-2</v>
      </c>
      <c r="AA353" s="201">
        <f t="shared" si="130"/>
        <v>34795</v>
      </c>
      <c r="AD353" s="8" t="str">
        <f t="shared" si="140"/>
        <v>CZL20-22-Wood, paper and printing</v>
      </c>
      <c r="AE353" s="9">
        <f t="shared" si="141"/>
        <v>33623</v>
      </c>
      <c r="AF353" s="10">
        <f t="shared" si="142"/>
        <v>45507489505.393105</v>
      </c>
      <c r="AG353" s="9">
        <f t="shared" si="131"/>
        <v>1353463.0909018561</v>
      </c>
      <c r="AH353" s="248">
        <f t="shared" si="143"/>
        <v>0.49486155284865135</v>
      </c>
      <c r="AK353" s="12" t="s">
        <v>34</v>
      </c>
      <c r="AL353" s="13">
        <v>18401</v>
      </c>
      <c r="AM353" s="14">
        <v>2479613976.0696049</v>
      </c>
      <c r="AN353" s="13">
        <v>134754.30553065622</v>
      </c>
      <c r="AO353" s="246">
        <v>0.14653213950469821</v>
      </c>
    </row>
    <row r="354" spans="3:41" x14ac:dyDescent="0.3">
      <c r="C354" s="2" t="s">
        <v>33</v>
      </c>
      <c r="D354" s="28">
        <v>1238</v>
      </c>
      <c r="E354" s="28">
        <v>1794</v>
      </c>
      <c r="F354" s="28">
        <v>63</v>
      </c>
      <c r="G354" s="28">
        <v>11624</v>
      </c>
      <c r="H354" s="28">
        <v>9669</v>
      </c>
      <c r="I354" s="28">
        <v>1353</v>
      </c>
      <c r="J354" s="28">
        <v>25741</v>
      </c>
      <c r="M354" s="195">
        <f t="shared" si="118"/>
        <v>0</v>
      </c>
      <c r="N354" s="206" t="str">
        <f t="shared" si="118"/>
        <v>G47s524-Retail specialised stores</v>
      </c>
      <c r="O354" s="207">
        <f t="shared" si="118"/>
        <v>4178</v>
      </c>
      <c r="P354" s="208">
        <f t="shared" si="119"/>
        <v>0.31563042985570749</v>
      </c>
      <c r="Q354" s="209">
        <f t="shared" si="121"/>
        <v>9059</v>
      </c>
      <c r="R354" s="208">
        <f t="shared" si="120"/>
        <v>0.68436957014429256</v>
      </c>
      <c r="S354" s="207">
        <f t="shared" si="122"/>
        <v>344</v>
      </c>
      <c r="T354" s="208">
        <f t="shared" si="123"/>
        <v>3.1998809346628961E-3</v>
      </c>
      <c r="U354" s="209">
        <f t="shared" si="124"/>
        <v>107160</v>
      </c>
      <c r="V354" s="210">
        <f t="shared" si="125"/>
        <v>0.99680011906533705</v>
      </c>
      <c r="W354" s="207">
        <f t="shared" si="126"/>
        <v>43776</v>
      </c>
      <c r="X354" s="208">
        <f t="shared" si="127"/>
        <v>0.86542909673210366</v>
      </c>
      <c r="Y354" s="209">
        <f t="shared" si="128"/>
        <v>6807</v>
      </c>
      <c r="Z354" s="210">
        <f t="shared" si="129"/>
        <v>0.13457090326789634</v>
      </c>
      <c r="AA354" s="211">
        <f t="shared" si="130"/>
        <v>171324</v>
      </c>
      <c r="AD354" s="12" t="str">
        <f t="shared" si="140"/>
        <v>CZL36-Other Low technology</v>
      </c>
      <c r="AE354" s="13">
        <f t="shared" si="141"/>
        <v>34113</v>
      </c>
      <c r="AF354" s="14">
        <f t="shared" si="142"/>
        <v>36487532865.5728</v>
      </c>
      <c r="AG354" s="13">
        <f t="shared" si="131"/>
        <v>1069607.8581647114</v>
      </c>
      <c r="AH354" s="246">
        <f t="shared" si="143"/>
        <v>0.89069461766141667</v>
      </c>
      <c r="AK354" s="8" t="s">
        <v>42</v>
      </c>
      <c r="AL354" s="9">
        <v>27100</v>
      </c>
      <c r="AM354" s="10">
        <v>2415934656.7891994</v>
      </c>
      <c r="AN354" s="9">
        <v>89148.880324324695</v>
      </c>
      <c r="AO354" s="248">
        <v>11.014412925427921</v>
      </c>
    </row>
    <row r="355" spans="3:41" x14ac:dyDescent="0.3">
      <c r="C355" s="2" t="s">
        <v>31</v>
      </c>
      <c r="D355" s="28">
        <v>221</v>
      </c>
      <c r="E355" s="28">
        <v>404</v>
      </c>
      <c r="F355" s="28">
        <v>32</v>
      </c>
      <c r="G355" s="28">
        <v>4578</v>
      </c>
      <c r="H355" s="28">
        <v>2552</v>
      </c>
      <c r="I355" s="28">
        <v>438</v>
      </c>
      <c r="J355" s="28">
        <v>8225</v>
      </c>
      <c r="M355" s="195">
        <f t="shared" si="118"/>
        <v>0</v>
      </c>
      <c r="N355" s="196" t="str">
        <f t="shared" si="118"/>
        <v>H6024-Road Freight transport</v>
      </c>
      <c r="O355" s="216">
        <f t="shared" si="118"/>
        <v>1248</v>
      </c>
      <c r="P355" s="217">
        <f t="shared" si="119"/>
        <v>0.40284054228534538</v>
      </c>
      <c r="Q355" s="218">
        <f t="shared" si="121"/>
        <v>1850</v>
      </c>
      <c r="R355" s="217">
        <f t="shared" si="120"/>
        <v>0.59715945771465462</v>
      </c>
      <c r="S355" s="197">
        <f t="shared" si="122"/>
        <v>143</v>
      </c>
      <c r="T355" s="198">
        <f t="shared" si="123"/>
        <v>9.861388869733121E-3</v>
      </c>
      <c r="U355" s="199">
        <f t="shared" si="124"/>
        <v>14358</v>
      </c>
      <c r="V355" s="200">
        <f t="shared" si="125"/>
        <v>0.99013861113026691</v>
      </c>
      <c r="W355" s="197">
        <f t="shared" si="126"/>
        <v>14227</v>
      </c>
      <c r="X355" s="198">
        <f t="shared" si="127"/>
        <v>0.85145729846190676</v>
      </c>
      <c r="Y355" s="199">
        <f t="shared" si="128"/>
        <v>2482</v>
      </c>
      <c r="Z355" s="200">
        <f t="shared" si="129"/>
        <v>0.14854270153809324</v>
      </c>
      <c r="AA355" s="201">
        <f t="shared" si="130"/>
        <v>34308</v>
      </c>
      <c r="AD355" s="8" t="str">
        <f t="shared" si="140"/>
        <v>D-Electricity and gas</v>
      </c>
      <c r="AE355" s="9">
        <f t="shared" si="141"/>
        <v>3324</v>
      </c>
      <c r="AF355" s="10">
        <f t="shared" si="142"/>
        <v>67539806006.496704</v>
      </c>
      <c r="AG355" s="9">
        <f t="shared" si="131"/>
        <v>20318834.538657252</v>
      </c>
      <c r="AH355" s="248">
        <f t="shared" si="143"/>
        <v>4.124670542339298</v>
      </c>
      <c r="AK355" s="12" t="s">
        <v>14</v>
      </c>
      <c r="AL355" s="13">
        <v>4405</v>
      </c>
      <c r="AM355" s="14">
        <v>2303153315.2039995</v>
      </c>
      <c r="AN355" s="13">
        <v>522849.7877875141</v>
      </c>
      <c r="AO355" s="246">
        <v>2.4435062687485964</v>
      </c>
    </row>
    <row r="356" spans="3:41" x14ac:dyDescent="0.3">
      <c r="C356" s="2" t="s">
        <v>20</v>
      </c>
      <c r="D356" s="28">
        <v>2105</v>
      </c>
      <c r="E356" s="28">
        <v>3528</v>
      </c>
      <c r="F356" s="28">
        <v>84</v>
      </c>
      <c r="G356" s="28">
        <v>24562</v>
      </c>
      <c r="H356" s="28">
        <v>10525</v>
      </c>
      <c r="I356" s="28">
        <v>2328</v>
      </c>
      <c r="J356" s="28">
        <v>43132</v>
      </c>
      <c r="M356" s="195">
        <f t="shared" ref="M356:O381" si="144">B354</f>
        <v>0</v>
      </c>
      <c r="N356" s="206" t="str">
        <f t="shared" si="144"/>
        <v>H63-Transport support services</v>
      </c>
      <c r="O356" s="207">
        <f t="shared" si="144"/>
        <v>1238</v>
      </c>
      <c r="P356" s="208">
        <f t="shared" si="119"/>
        <v>0.40831134564643801</v>
      </c>
      <c r="Q356" s="209">
        <f t="shared" si="121"/>
        <v>1794</v>
      </c>
      <c r="R356" s="208">
        <f t="shared" si="120"/>
        <v>0.59168865435356199</v>
      </c>
      <c r="S356" s="207">
        <f t="shared" si="122"/>
        <v>63</v>
      </c>
      <c r="T356" s="208">
        <f t="shared" si="123"/>
        <v>5.3906049456661246E-3</v>
      </c>
      <c r="U356" s="209">
        <f t="shared" si="124"/>
        <v>11624</v>
      </c>
      <c r="V356" s="210">
        <f t="shared" si="125"/>
        <v>0.99460939505433388</v>
      </c>
      <c r="W356" s="207">
        <f t="shared" si="126"/>
        <v>9669</v>
      </c>
      <c r="X356" s="208">
        <f t="shared" si="127"/>
        <v>0.8772455089820359</v>
      </c>
      <c r="Y356" s="209">
        <f t="shared" si="128"/>
        <v>1353</v>
      </c>
      <c r="Z356" s="210">
        <f t="shared" si="129"/>
        <v>0.12275449101796407</v>
      </c>
      <c r="AA356" s="211">
        <f t="shared" si="130"/>
        <v>25741</v>
      </c>
      <c r="AD356" s="12" t="str">
        <f t="shared" si="140"/>
        <v>E-Water and waste</v>
      </c>
      <c r="AE356" s="13">
        <f t="shared" si="141"/>
        <v>12347</v>
      </c>
      <c r="AF356" s="14">
        <f t="shared" si="142"/>
        <v>28379568518.723801</v>
      </c>
      <c r="AG356" s="13">
        <f t="shared" si="131"/>
        <v>2298499.1106117922</v>
      </c>
      <c r="AH356" s="246">
        <f t="shared" si="143"/>
        <v>1.0737116304098151</v>
      </c>
      <c r="AK356" s="3" t="s">
        <v>2</v>
      </c>
      <c r="AL356" s="4"/>
      <c r="AM356" s="4"/>
      <c r="AN356" s="4"/>
      <c r="AO356" s="4"/>
    </row>
    <row r="357" spans="3:41" ht="52.8" x14ac:dyDescent="0.3">
      <c r="C357" s="2" t="s">
        <v>59</v>
      </c>
      <c r="D357" s="28">
        <v>1348</v>
      </c>
      <c r="E357" s="28">
        <v>2724</v>
      </c>
      <c r="F357" s="28">
        <v>77</v>
      </c>
      <c r="G357" s="28">
        <v>33386</v>
      </c>
      <c r="H357" s="28">
        <v>10609</v>
      </c>
      <c r="I357" s="28">
        <v>1932</v>
      </c>
      <c r="J357" s="28">
        <v>50076</v>
      </c>
      <c r="M357" s="195">
        <f t="shared" si="144"/>
        <v>0</v>
      </c>
      <c r="N357" s="196" t="str">
        <f t="shared" si="144"/>
        <v>H64-Postal</v>
      </c>
      <c r="O357" s="216">
        <f t="shared" si="144"/>
        <v>221</v>
      </c>
      <c r="P357" s="217">
        <f t="shared" si="119"/>
        <v>0.35360000000000003</v>
      </c>
      <c r="Q357" s="218">
        <f t="shared" si="121"/>
        <v>404</v>
      </c>
      <c r="R357" s="217">
        <f t="shared" si="120"/>
        <v>0.64639999999999997</v>
      </c>
      <c r="S357" s="197">
        <f t="shared" si="122"/>
        <v>32</v>
      </c>
      <c r="T357" s="198">
        <f t="shared" si="123"/>
        <v>6.9414316702819953E-3</v>
      </c>
      <c r="U357" s="199">
        <f t="shared" si="124"/>
        <v>4578</v>
      </c>
      <c r="V357" s="200">
        <f t="shared" si="125"/>
        <v>0.99305856832971795</v>
      </c>
      <c r="W357" s="197">
        <f t="shared" si="126"/>
        <v>2552</v>
      </c>
      <c r="X357" s="198">
        <f t="shared" si="127"/>
        <v>0.85351170568561874</v>
      </c>
      <c r="Y357" s="199">
        <f t="shared" si="128"/>
        <v>438</v>
      </c>
      <c r="Z357" s="200">
        <f t="shared" si="129"/>
        <v>0.14648829431438126</v>
      </c>
      <c r="AA357" s="201">
        <f t="shared" si="130"/>
        <v>8225</v>
      </c>
      <c r="AD357" s="8" t="str">
        <f t="shared" si="140"/>
        <v>F4521-Buildings</v>
      </c>
      <c r="AE357" s="9">
        <f t="shared" si="141"/>
        <v>115850</v>
      </c>
      <c r="AF357" s="10">
        <f t="shared" si="142"/>
        <v>92929882237.357056</v>
      </c>
      <c r="AG357" s="9">
        <f t="shared" si="131"/>
        <v>802156.94637338852</v>
      </c>
      <c r="AH357" s="248">
        <f t="shared" si="143"/>
        <v>10.426393163165942</v>
      </c>
      <c r="AK357" s="5" t="s">
        <v>3</v>
      </c>
      <c r="AL357" s="6" t="s">
        <v>4</v>
      </c>
      <c r="AM357" s="6" t="s">
        <v>5</v>
      </c>
      <c r="AN357" s="7" t="s">
        <v>6</v>
      </c>
      <c r="AO357" s="7" t="s">
        <v>8</v>
      </c>
    </row>
    <row r="358" spans="3:41" x14ac:dyDescent="0.3">
      <c r="C358" s="2" t="s">
        <v>64</v>
      </c>
      <c r="D358" s="28">
        <v>3579</v>
      </c>
      <c r="E358" s="28">
        <v>11808</v>
      </c>
      <c r="F358" s="28">
        <v>557</v>
      </c>
      <c r="G358" s="28">
        <v>131839</v>
      </c>
      <c r="H358" s="28">
        <v>41649</v>
      </c>
      <c r="I358" s="28">
        <v>4248</v>
      </c>
      <c r="J358" s="28">
        <v>193680</v>
      </c>
      <c r="M358" s="195">
        <f t="shared" si="144"/>
        <v>0</v>
      </c>
      <c r="N358" s="206" t="str">
        <f t="shared" si="144"/>
        <v>Hother-Other transport</v>
      </c>
      <c r="O358" s="207">
        <f t="shared" si="144"/>
        <v>2105</v>
      </c>
      <c r="P358" s="208">
        <f t="shared" si="119"/>
        <v>0.37369075093200782</v>
      </c>
      <c r="Q358" s="209">
        <f t="shared" si="121"/>
        <v>3528</v>
      </c>
      <c r="R358" s="208">
        <f t="shared" si="120"/>
        <v>0.62630924906799224</v>
      </c>
      <c r="S358" s="207">
        <f t="shared" si="122"/>
        <v>84</v>
      </c>
      <c r="T358" s="208">
        <f t="shared" si="123"/>
        <v>3.4082609754118314E-3</v>
      </c>
      <c r="U358" s="209">
        <f t="shared" si="124"/>
        <v>24562</v>
      </c>
      <c r="V358" s="210">
        <f t="shared" si="125"/>
        <v>0.9965917390245882</v>
      </c>
      <c r="W358" s="207">
        <f t="shared" si="126"/>
        <v>10525</v>
      </c>
      <c r="X358" s="208">
        <f t="shared" si="127"/>
        <v>0.81887497082393212</v>
      </c>
      <c r="Y358" s="209">
        <f t="shared" si="128"/>
        <v>2328</v>
      </c>
      <c r="Z358" s="210">
        <f t="shared" si="129"/>
        <v>0.18112502917606785</v>
      </c>
      <c r="AA358" s="211">
        <f t="shared" si="130"/>
        <v>43132</v>
      </c>
      <c r="AD358" s="12" t="str">
        <f t="shared" si="140"/>
        <v>F45other-Other construction</v>
      </c>
      <c r="AE358" s="13">
        <f t="shared" si="141"/>
        <v>293499</v>
      </c>
      <c r="AF358" s="14">
        <f t="shared" si="142"/>
        <v>123960619247.63988</v>
      </c>
      <c r="AG358" s="13">
        <f t="shared" si="131"/>
        <v>422354.48586754937</v>
      </c>
      <c r="AH358" s="246">
        <f t="shared" si="143"/>
        <v>0.57616149710911357</v>
      </c>
      <c r="AK358" s="8" t="s">
        <v>59</v>
      </c>
      <c r="AL358" s="9">
        <v>46004</v>
      </c>
      <c r="AM358" s="10">
        <v>2301772125.6661987</v>
      </c>
      <c r="AN358" s="9">
        <v>50034.173673293597</v>
      </c>
      <c r="AO358" s="248">
        <v>0.61223921476439669</v>
      </c>
    </row>
    <row r="359" spans="3:41" x14ac:dyDescent="0.3">
      <c r="C359" s="2" t="s">
        <v>28</v>
      </c>
      <c r="D359" s="28">
        <v>2054</v>
      </c>
      <c r="E359" s="28">
        <v>3106</v>
      </c>
      <c r="F359" s="28">
        <v>52</v>
      </c>
      <c r="G359" s="28">
        <v>8613</v>
      </c>
      <c r="H359" s="28">
        <v>13749</v>
      </c>
      <c r="I359" s="28">
        <v>2514</v>
      </c>
      <c r="J359" s="28">
        <v>30088</v>
      </c>
      <c r="M359" s="195">
        <f t="shared" si="144"/>
        <v>0</v>
      </c>
      <c r="N359" s="196" t="str">
        <f t="shared" si="144"/>
        <v>I551-2-Accommodation</v>
      </c>
      <c r="O359" s="216">
        <f t="shared" si="144"/>
        <v>1348</v>
      </c>
      <c r="P359" s="217">
        <f t="shared" si="119"/>
        <v>0.33104125736738704</v>
      </c>
      <c r="Q359" s="218">
        <f t="shared" si="121"/>
        <v>2724</v>
      </c>
      <c r="R359" s="217">
        <f t="shared" si="120"/>
        <v>0.66895874263261301</v>
      </c>
      <c r="S359" s="197">
        <f t="shared" si="122"/>
        <v>77</v>
      </c>
      <c r="T359" s="198">
        <f t="shared" si="123"/>
        <v>2.3010489197023577E-3</v>
      </c>
      <c r="U359" s="199">
        <f t="shared" si="124"/>
        <v>33386</v>
      </c>
      <c r="V359" s="200">
        <f t="shared" si="125"/>
        <v>0.9976989510802976</v>
      </c>
      <c r="W359" s="197">
        <f t="shared" si="126"/>
        <v>10609</v>
      </c>
      <c r="X359" s="198">
        <f t="shared" si="127"/>
        <v>0.8459452994179093</v>
      </c>
      <c r="Y359" s="199">
        <f t="shared" si="128"/>
        <v>1932</v>
      </c>
      <c r="Z359" s="200">
        <f t="shared" si="129"/>
        <v>0.15405470058209075</v>
      </c>
      <c r="AA359" s="201">
        <f t="shared" si="130"/>
        <v>50076</v>
      </c>
      <c r="AD359" s="3" t="s">
        <v>2</v>
      </c>
      <c r="AE359" s="4"/>
      <c r="AF359" s="4"/>
      <c r="AG359" s="4"/>
      <c r="AH359" s="22"/>
      <c r="AK359" s="8" t="s">
        <v>48</v>
      </c>
      <c r="AL359" s="9">
        <v>33623</v>
      </c>
      <c r="AM359" s="10">
        <v>2298763404.5204029</v>
      </c>
      <c r="AN359" s="9">
        <v>68368.777459489123</v>
      </c>
      <c r="AO359" s="248">
        <v>0.49486155284865219</v>
      </c>
    </row>
    <row r="360" spans="3:41" ht="52.8" x14ac:dyDescent="0.3">
      <c r="C360" s="2" t="s">
        <v>15</v>
      </c>
      <c r="D360" s="28">
        <v>1310</v>
      </c>
      <c r="E360" s="28">
        <v>1689</v>
      </c>
      <c r="F360" s="28">
        <v>102</v>
      </c>
      <c r="G360" s="28">
        <v>6057</v>
      </c>
      <c r="H360" s="28">
        <v>9200</v>
      </c>
      <c r="I360" s="28">
        <v>1334</v>
      </c>
      <c r="J360" s="28">
        <v>19692</v>
      </c>
      <c r="M360" s="195">
        <f t="shared" si="144"/>
        <v>0</v>
      </c>
      <c r="N360" s="206" t="str">
        <f t="shared" si="144"/>
        <v>I553-5-Food services</v>
      </c>
      <c r="O360" s="207">
        <f t="shared" si="144"/>
        <v>3579</v>
      </c>
      <c r="P360" s="208">
        <f t="shared" si="119"/>
        <v>0.23259894716318971</v>
      </c>
      <c r="Q360" s="209">
        <f t="shared" si="121"/>
        <v>11808</v>
      </c>
      <c r="R360" s="208">
        <f t="shared" si="120"/>
        <v>0.76740105283681026</v>
      </c>
      <c r="S360" s="207">
        <f t="shared" si="122"/>
        <v>557</v>
      </c>
      <c r="T360" s="208">
        <f t="shared" si="123"/>
        <v>4.2070757424695609E-3</v>
      </c>
      <c r="U360" s="209">
        <f t="shared" si="124"/>
        <v>131839</v>
      </c>
      <c r="V360" s="210">
        <f t="shared" si="125"/>
        <v>0.99579292425753041</v>
      </c>
      <c r="W360" s="207">
        <f t="shared" si="126"/>
        <v>41649</v>
      </c>
      <c r="X360" s="208">
        <f t="shared" si="127"/>
        <v>0.90744493104124457</v>
      </c>
      <c r="Y360" s="209">
        <f t="shared" si="128"/>
        <v>4248</v>
      </c>
      <c r="Z360" s="210">
        <f t="shared" si="129"/>
        <v>9.2555068958755468E-2</v>
      </c>
      <c r="AA360" s="211">
        <f t="shared" si="130"/>
        <v>193680</v>
      </c>
      <c r="AD360" s="5" t="s">
        <v>3</v>
      </c>
      <c r="AE360" s="6" t="s">
        <v>4</v>
      </c>
      <c r="AF360" s="6" t="s">
        <v>5</v>
      </c>
      <c r="AG360" s="7" t="s">
        <v>6</v>
      </c>
      <c r="AH360" s="7" t="s">
        <v>8</v>
      </c>
      <c r="AK360" s="12" t="s">
        <v>49</v>
      </c>
      <c r="AL360" s="13">
        <v>34113</v>
      </c>
      <c r="AM360" s="14">
        <v>2285049268.197299</v>
      </c>
      <c r="AN360" s="13">
        <v>66984.705777776777</v>
      </c>
      <c r="AO360" s="246">
        <v>0.89069461766141667</v>
      </c>
    </row>
    <row r="361" spans="3:41" x14ac:dyDescent="0.3">
      <c r="C361" s="2" t="s">
        <v>52</v>
      </c>
      <c r="D361" s="28">
        <v>9971</v>
      </c>
      <c r="E361" s="28">
        <v>11271</v>
      </c>
      <c r="F361" s="28">
        <v>703</v>
      </c>
      <c r="G361" s="28">
        <v>51014</v>
      </c>
      <c r="H361" s="28">
        <v>112895</v>
      </c>
      <c r="I361" s="28">
        <v>9790</v>
      </c>
      <c r="J361" s="28">
        <v>195644</v>
      </c>
      <c r="M361" s="195">
        <f t="shared" si="144"/>
        <v>0</v>
      </c>
      <c r="N361" s="196" t="str">
        <f t="shared" si="144"/>
        <v>J22-Publishing</v>
      </c>
      <c r="O361" s="216">
        <f t="shared" si="144"/>
        <v>2054</v>
      </c>
      <c r="P361" s="217">
        <f t="shared" si="119"/>
        <v>0.39806201550387599</v>
      </c>
      <c r="Q361" s="218">
        <f t="shared" si="121"/>
        <v>3106</v>
      </c>
      <c r="R361" s="217">
        <f t="shared" si="120"/>
        <v>0.60193798449612401</v>
      </c>
      <c r="S361" s="197">
        <f t="shared" si="122"/>
        <v>52</v>
      </c>
      <c r="T361" s="198">
        <f t="shared" si="123"/>
        <v>6.001154068090017E-3</v>
      </c>
      <c r="U361" s="199">
        <f t="shared" si="124"/>
        <v>8613</v>
      </c>
      <c r="V361" s="200">
        <f t="shared" si="125"/>
        <v>0.99399884593191001</v>
      </c>
      <c r="W361" s="197">
        <f t="shared" si="126"/>
        <v>13749</v>
      </c>
      <c r="X361" s="198">
        <f t="shared" si="127"/>
        <v>0.84541597491237774</v>
      </c>
      <c r="Y361" s="199">
        <f t="shared" si="128"/>
        <v>2514</v>
      </c>
      <c r="Z361" s="200">
        <f t="shared" si="129"/>
        <v>0.1545840250876222</v>
      </c>
      <c r="AA361" s="201">
        <f t="shared" si="130"/>
        <v>30088</v>
      </c>
      <c r="AD361" s="8" t="str">
        <f t="shared" ref="AD361:AD397" si="145">N345</f>
        <v>F7011-Real estate development</v>
      </c>
      <c r="AE361" s="9">
        <f t="shared" ref="AE361:AE397" si="146">S345+U345+W345+Y345</f>
        <v>18997</v>
      </c>
      <c r="AF361" s="10">
        <f t="shared" ref="AF361:AF397" si="147">S424+U424+W424+Y424</f>
        <v>16640156806.568897</v>
      </c>
      <c r="AG361" s="9">
        <f t="shared" si="131"/>
        <v>875936.03235083946</v>
      </c>
      <c r="AH361" s="248">
        <f>D499/D572</f>
        <v>10.3834154112307</v>
      </c>
      <c r="AK361" s="8" t="s">
        <v>12</v>
      </c>
      <c r="AL361" s="9">
        <v>3324</v>
      </c>
      <c r="AM361" s="10">
        <v>2284485637.7342</v>
      </c>
      <c r="AN361" s="9">
        <v>687270.04745312873</v>
      </c>
      <c r="AO361" s="248">
        <v>4.1246705423392989</v>
      </c>
    </row>
    <row r="362" spans="3:41" x14ac:dyDescent="0.3">
      <c r="C362" s="2" t="s">
        <v>32</v>
      </c>
      <c r="D362" s="28">
        <v>2184</v>
      </c>
      <c r="E362" s="28">
        <v>2916</v>
      </c>
      <c r="F362" s="28">
        <v>52</v>
      </c>
      <c r="G362" s="28">
        <v>9711</v>
      </c>
      <c r="H362" s="28">
        <v>16278</v>
      </c>
      <c r="I362" s="28">
        <v>2750</v>
      </c>
      <c r="J362" s="28">
        <v>33891</v>
      </c>
      <c r="M362" s="195">
        <f t="shared" si="144"/>
        <v>0</v>
      </c>
      <c r="N362" s="206" t="str">
        <f t="shared" si="144"/>
        <v>J642-Telecoms</v>
      </c>
      <c r="O362" s="207">
        <f t="shared" si="144"/>
        <v>1310</v>
      </c>
      <c r="P362" s="208">
        <f t="shared" si="119"/>
        <v>0.43681227075691897</v>
      </c>
      <c r="Q362" s="209">
        <f t="shared" si="121"/>
        <v>1689</v>
      </c>
      <c r="R362" s="208">
        <f t="shared" si="120"/>
        <v>0.56318772924308103</v>
      </c>
      <c r="S362" s="207">
        <f t="shared" si="122"/>
        <v>102</v>
      </c>
      <c r="T362" s="208">
        <f t="shared" si="123"/>
        <v>1.6561130053580127E-2</v>
      </c>
      <c r="U362" s="209">
        <f t="shared" si="124"/>
        <v>6057</v>
      </c>
      <c r="V362" s="210">
        <f t="shared" si="125"/>
        <v>0.98343886994641982</v>
      </c>
      <c r="W362" s="207">
        <f t="shared" si="126"/>
        <v>9200</v>
      </c>
      <c r="X362" s="208">
        <f t="shared" si="127"/>
        <v>0.8733624454148472</v>
      </c>
      <c r="Y362" s="209">
        <f t="shared" si="128"/>
        <v>1334</v>
      </c>
      <c r="Z362" s="210">
        <f t="shared" si="129"/>
        <v>0.12663755458515283</v>
      </c>
      <c r="AA362" s="211">
        <f t="shared" si="130"/>
        <v>19692</v>
      </c>
      <c r="AD362" s="12" t="str">
        <f t="shared" si="145"/>
        <v>G45other-Other motor trades</v>
      </c>
      <c r="AE362" s="13">
        <f t="shared" si="146"/>
        <v>74858</v>
      </c>
      <c r="AF362" s="14">
        <f t="shared" si="147"/>
        <v>52489015752.164909</v>
      </c>
      <c r="AG362" s="13">
        <f t="shared" si="131"/>
        <v>701181.11293602432</v>
      </c>
      <c r="AH362" s="246">
        <f t="shared" ref="AH362:AH397" si="148">D500/D573</f>
        <v>0.36211281095960285</v>
      </c>
      <c r="AK362" s="12" t="s">
        <v>26</v>
      </c>
      <c r="AL362" s="13">
        <v>12347</v>
      </c>
      <c r="AM362" s="14">
        <v>2273174664.2912998</v>
      </c>
      <c r="AN362" s="13">
        <v>184107.44831062606</v>
      </c>
      <c r="AO362" s="246">
        <v>1.0737116304098149</v>
      </c>
    </row>
    <row r="363" spans="3:41" x14ac:dyDescent="0.3">
      <c r="C363" s="2" t="s">
        <v>42</v>
      </c>
      <c r="D363" s="28">
        <v>2919</v>
      </c>
      <c r="E363" s="28">
        <v>3708</v>
      </c>
      <c r="F363" s="28">
        <v>83</v>
      </c>
      <c r="G363" s="28">
        <v>2895</v>
      </c>
      <c r="H363" s="28">
        <v>18147</v>
      </c>
      <c r="I363" s="28">
        <v>5975</v>
      </c>
      <c r="J363" s="28">
        <v>33727</v>
      </c>
      <c r="M363" s="195">
        <f t="shared" si="144"/>
        <v>0</v>
      </c>
      <c r="N363" s="196" t="str">
        <f t="shared" si="144"/>
        <v>J72-Computer and information services</v>
      </c>
      <c r="O363" s="216">
        <f t="shared" si="144"/>
        <v>9971</v>
      </c>
      <c r="P363" s="217">
        <f t="shared" si="119"/>
        <v>0.4694002447980416</v>
      </c>
      <c r="Q363" s="218">
        <f t="shared" si="121"/>
        <v>11271</v>
      </c>
      <c r="R363" s="217">
        <f t="shared" si="120"/>
        <v>0.53059975520195835</v>
      </c>
      <c r="S363" s="197">
        <f t="shared" si="122"/>
        <v>703</v>
      </c>
      <c r="T363" s="198">
        <f t="shared" si="123"/>
        <v>1.3593209196202409E-2</v>
      </c>
      <c r="U363" s="199">
        <f t="shared" si="124"/>
        <v>51014</v>
      </c>
      <c r="V363" s="200">
        <f t="shared" si="125"/>
        <v>0.98640679080379756</v>
      </c>
      <c r="W363" s="197">
        <f t="shared" si="126"/>
        <v>112895</v>
      </c>
      <c r="X363" s="198">
        <f t="shared" si="127"/>
        <v>0.92020214370134901</v>
      </c>
      <c r="Y363" s="199">
        <f t="shared" si="128"/>
        <v>9790</v>
      </c>
      <c r="Z363" s="200">
        <f t="shared" si="129"/>
        <v>7.9797856298651021E-2</v>
      </c>
      <c r="AA363" s="201">
        <f t="shared" si="130"/>
        <v>195644</v>
      </c>
      <c r="AD363" s="8" t="str">
        <f t="shared" si="145"/>
        <v>G45s501-Sale of motor vehilces</v>
      </c>
      <c r="AE363" s="9">
        <f t="shared" si="146"/>
        <v>22380</v>
      </c>
      <c r="AF363" s="10">
        <f t="shared" si="147"/>
        <v>104261809753.48856</v>
      </c>
      <c r="AG363" s="9">
        <f t="shared" si="131"/>
        <v>4658704.6359914457</v>
      </c>
      <c r="AH363" s="248">
        <f t="shared" si="148"/>
        <v>0.20009897897294607</v>
      </c>
      <c r="AK363" s="12" t="s">
        <v>65</v>
      </c>
      <c r="AL363" s="13">
        <v>74858</v>
      </c>
      <c r="AM363" s="14">
        <v>2198608989.944602</v>
      </c>
      <c r="AN363" s="13">
        <v>29370.394479475835</v>
      </c>
      <c r="AO363" s="246">
        <v>0.36211281095960279</v>
      </c>
    </row>
    <row r="364" spans="3:41" x14ac:dyDescent="0.3">
      <c r="C364" s="2" t="s">
        <v>38</v>
      </c>
      <c r="D364" s="28">
        <v>4163</v>
      </c>
      <c r="E364" s="28">
        <v>5584</v>
      </c>
      <c r="F364" s="28">
        <v>340</v>
      </c>
      <c r="G364" s="28">
        <v>11283</v>
      </c>
      <c r="H364" s="28">
        <v>49024</v>
      </c>
      <c r="I364" s="28">
        <v>10013</v>
      </c>
      <c r="J364" s="28">
        <v>80407</v>
      </c>
      <c r="M364" s="195">
        <f t="shared" si="144"/>
        <v>0</v>
      </c>
      <c r="N364" s="206" t="str">
        <f t="shared" si="144"/>
        <v>J92-Broadcasting</v>
      </c>
      <c r="O364" s="207">
        <f t="shared" si="144"/>
        <v>2184</v>
      </c>
      <c r="P364" s="208">
        <f t="shared" si="119"/>
        <v>0.42823529411764705</v>
      </c>
      <c r="Q364" s="209">
        <f t="shared" si="121"/>
        <v>2916</v>
      </c>
      <c r="R364" s="208">
        <f t="shared" si="120"/>
        <v>0.57176470588235295</v>
      </c>
      <c r="S364" s="207">
        <f t="shared" si="122"/>
        <v>52</v>
      </c>
      <c r="T364" s="208">
        <f t="shared" si="123"/>
        <v>5.3262316910785623E-3</v>
      </c>
      <c r="U364" s="209">
        <f t="shared" si="124"/>
        <v>9711</v>
      </c>
      <c r="V364" s="210">
        <f t="shared" si="125"/>
        <v>0.9946737683089214</v>
      </c>
      <c r="W364" s="207">
        <f t="shared" si="126"/>
        <v>16278</v>
      </c>
      <c r="X364" s="208">
        <f t="shared" si="127"/>
        <v>0.85547614042463738</v>
      </c>
      <c r="Y364" s="209">
        <f t="shared" si="128"/>
        <v>2750</v>
      </c>
      <c r="Z364" s="210">
        <f t="shared" si="129"/>
        <v>0.14452385957536262</v>
      </c>
      <c r="AA364" s="211">
        <f t="shared" si="130"/>
        <v>33891</v>
      </c>
      <c r="AD364" s="12" t="str">
        <f t="shared" si="145"/>
        <v>G46s511-Wholesale agents</v>
      </c>
      <c r="AE364" s="13">
        <f t="shared" si="146"/>
        <v>18168</v>
      </c>
      <c r="AF364" s="14">
        <f t="shared" si="147"/>
        <v>26627613117.369408</v>
      </c>
      <c r="AG364" s="13">
        <f t="shared" si="131"/>
        <v>1465632.6022330145</v>
      </c>
      <c r="AH364" s="246">
        <f t="shared" si="148"/>
        <v>1.5771711236162023</v>
      </c>
      <c r="AK364" s="8" t="s">
        <v>16</v>
      </c>
      <c r="AL364" s="9">
        <v>5063</v>
      </c>
      <c r="AM364" s="10">
        <v>2192922078.0316005</v>
      </c>
      <c r="AN364" s="9">
        <v>433127.01521461591</v>
      </c>
      <c r="AO364" s="248">
        <v>0.20466140282525497</v>
      </c>
    </row>
    <row r="365" spans="3:41" x14ac:dyDescent="0.3">
      <c r="C365" s="2" t="s">
        <v>47</v>
      </c>
      <c r="D365" s="28">
        <v>4531</v>
      </c>
      <c r="E365" s="28">
        <v>6824</v>
      </c>
      <c r="F365" s="28">
        <v>237</v>
      </c>
      <c r="G365" s="28">
        <v>18767</v>
      </c>
      <c r="H365" s="28">
        <v>31423</v>
      </c>
      <c r="I365" s="28">
        <v>5877</v>
      </c>
      <c r="J365" s="28">
        <v>67659</v>
      </c>
      <c r="M365" s="195">
        <f t="shared" si="144"/>
        <v>0</v>
      </c>
      <c r="N365" s="196" t="str">
        <f t="shared" si="144"/>
        <v>L7012-Buying and selling of own real estate</v>
      </c>
      <c r="O365" s="216">
        <f t="shared" si="144"/>
        <v>2919</v>
      </c>
      <c r="P365" s="217">
        <f t="shared" si="119"/>
        <v>0.4404708012675419</v>
      </c>
      <c r="Q365" s="218">
        <f t="shared" si="121"/>
        <v>3708</v>
      </c>
      <c r="R365" s="217">
        <f t="shared" si="120"/>
        <v>0.5595291987324581</v>
      </c>
      <c r="S365" s="197">
        <f t="shared" si="122"/>
        <v>83</v>
      </c>
      <c r="T365" s="198">
        <f t="shared" si="123"/>
        <v>2.7871054398925454E-2</v>
      </c>
      <c r="U365" s="199">
        <f t="shared" si="124"/>
        <v>2895</v>
      </c>
      <c r="V365" s="200">
        <f t="shared" si="125"/>
        <v>0.97212894560107455</v>
      </c>
      <c r="W365" s="197">
        <f t="shared" si="126"/>
        <v>18147</v>
      </c>
      <c r="X365" s="198">
        <f t="shared" si="127"/>
        <v>0.7523008042450875</v>
      </c>
      <c r="Y365" s="199">
        <f t="shared" si="128"/>
        <v>5975</v>
      </c>
      <c r="Z365" s="200">
        <f t="shared" si="129"/>
        <v>0.24769919575491253</v>
      </c>
      <c r="AA365" s="201">
        <f t="shared" si="130"/>
        <v>33727</v>
      </c>
      <c r="AD365" s="8" t="str">
        <f t="shared" si="145"/>
        <v>G46s512-3-Wholesale of food products</v>
      </c>
      <c r="AE365" s="9">
        <f t="shared" si="146"/>
        <v>20035</v>
      </c>
      <c r="AF365" s="10">
        <f t="shared" si="147"/>
        <v>67809308028.397713</v>
      </c>
      <c r="AG365" s="9">
        <f t="shared" si="131"/>
        <v>3384542.4521286604</v>
      </c>
      <c r="AH365" s="248">
        <f t="shared" si="148"/>
        <v>0.1910428673471955</v>
      </c>
      <c r="AK365" s="8" t="s">
        <v>51</v>
      </c>
      <c r="AL365" s="9">
        <v>31210</v>
      </c>
      <c r="AM365" s="10">
        <v>2008525993.3421025</v>
      </c>
      <c r="AN365" s="9">
        <v>64355.206451204824</v>
      </c>
      <c r="AO365" s="248">
        <v>0.27214401996847531</v>
      </c>
    </row>
    <row r="366" spans="3:41" x14ac:dyDescent="0.3">
      <c r="C366" s="2" t="s">
        <v>22</v>
      </c>
      <c r="D366" s="28">
        <v>1009</v>
      </c>
      <c r="E366" s="28">
        <v>957</v>
      </c>
      <c r="F366" s="28">
        <v>22</v>
      </c>
      <c r="G366" s="28">
        <v>1840</v>
      </c>
      <c r="H366" s="28">
        <v>5065</v>
      </c>
      <c r="I366" s="28">
        <v>717</v>
      </c>
      <c r="J366" s="28">
        <v>9610</v>
      </c>
      <c r="M366" s="195">
        <f t="shared" si="144"/>
        <v>0</v>
      </c>
      <c r="N366" s="206" t="str">
        <f t="shared" si="144"/>
        <v>L7020-Letting of own property</v>
      </c>
      <c r="O366" s="207">
        <f t="shared" si="144"/>
        <v>4163</v>
      </c>
      <c r="P366" s="208">
        <f t="shared" si="119"/>
        <v>0.42710577613624706</v>
      </c>
      <c r="Q366" s="209">
        <f t="shared" si="121"/>
        <v>5584</v>
      </c>
      <c r="R366" s="208">
        <f t="shared" si="120"/>
        <v>0.57289422386375299</v>
      </c>
      <c r="S366" s="207">
        <f t="shared" si="122"/>
        <v>340</v>
      </c>
      <c r="T366" s="208">
        <f t="shared" si="123"/>
        <v>2.9252344489374516E-2</v>
      </c>
      <c r="U366" s="209">
        <f t="shared" si="124"/>
        <v>11283</v>
      </c>
      <c r="V366" s="210">
        <f t="shared" si="125"/>
        <v>0.97074765551062547</v>
      </c>
      <c r="W366" s="207">
        <f t="shared" si="126"/>
        <v>49024</v>
      </c>
      <c r="X366" s="208">
        <f t="shared" si="127"/>
        <v>0.83039449836543189</v>
      </c>
      <c r="Y366" s="209">
        <f t="shared" si="128"/>
        <v>10013</v>
      </c>
      <c r="Z366" s="210">
        <f t="shared" si="129"/>
        <v>0.16960550163456814</v>
      </c>
      <c r="AA366" s="211">
        <f t="shared" si="130"/>
        <v>80407</v>
      </c>
      <c r="AD366" s="12" t="str">
        <f t="shared" si="145"/>
        <v>G46s514-Wholsesale household goods</v>
      </c>
      <c r="AE366" s="13">
        <f t="shared" si="146"/>
        <v>27726</v>
      </c>
      <c r="AF366" s="14">
        <f t="shared" si="147"/>
        <v>69278116248.345016</v>
      </c>
      <c r="AG366" s="13">
        <f t="shared" si="131"/>
        <v>2498669.7052710457</v>
      </c>
      <c r="AH366" s="246">
        <f t="shared" si="148"/>
        <v>2.0123974614021884</v>
      </c>
      <c r="AK366" s="8" t="s">
        <v>40</v>
      </c>
      <c r="AL366" s="9">
        <v>24975</v>
      </c>
      <c r="AM366" s="10">
        <v>1940258491.9824979</v>
      </c>
      <c r="AN366" s="9">
        <v>77688.027707006928</v>
      </c>
      <c r="AO366" s="248">
        <v>1.8217834484978981</v>
      </c>
    </row>
    <row r="367" spans="3:41" x14ac:dyDescent="0.3">
      <c r="C367" s="2" t="s">
        <v>62</v>
      </c>
      <c r="D367" s="28">
        <v>4363</v>
      </c>
      <c r="E367" s="28">
        <v>5609</v>
      </c>
      <c r="F367" s="28">
        <v>162</v>
      </c>
      <c r="G367" s="28">
        <v>39809</v>
      </c>
      <c r="H367" s="28">
        <v>33039</v>
      </c>
      <c r="I367" s="28">
        <v>3810</v>
      </c>
      <c r="J367" s="28">
        <v>86792</v>
      </c>
      <c r="M367" s="195">
        <f t="shared" si="144"/>
        <v>0</v>
      </c>
      <c r="N367" s="196" t="str">
        <f t="shared" si="144"/>
        <v>L7030-Real estate on fee or contract basis</v>
      </c>
      <c r="O367" s="216">
        <f t="shared" si="144"/>
        <v>4531</v>
      </c>
      <c r="P367" s="217">
        <f t="shared" si="119"/>
        <v>0.39903126376045794</v>
      </c>
      <c r="Q367" s="218">
        <f t="shared" si="121"/>
        <v>6824</v>
      </c>
      <c r="R367" s="217">
        <f t="shared" si="120"/>
        <v>0.60096873623954206</v>
      </c>
      <c r="S367" s="197">
        <f t="shared" si="122"/>
        <v>237</v>
      </c>
      <c r="T367" s="198">
        <f t="shared" si="123"/>
        <v>1.2471058724479057E-2</v>
      </c>
      <c r="U367" s="199">
        <f t="shared" si="124"/>
        <v>18767</v>
      </c>
      <c r="V367" s="200">
        <f t="shared" si="125"/>
        <v>0.98752894127552093</v>
      </c>
      <c r="W367" s="197">
        <f t="shared" si="126"/>
        <v>31423</v>
      </c>
      <c r="X367" s="198">
        <f t="shared" si="127"/>
        <v>0.84243967828418231</v>
      </c>
      <c r="Y367" s="199">
        <f t="shared" si="128"/>
        <v>5877</v>
      </c>
      <c r="Z367" s="200">
        <f t="shared" si="129"/>
        <v>0.15756032171581769</v>
      </c>
      <c r="AA367" s="201">
        <f t="shared" si="130"/>
        <v>67659</v>
      </c>
      <c r="AD367" s="8" t="str">
        <f t="shared" si="145"/>
        <v>G46s515-9-Wholesale machinery etc</v>
      </c>
      <c r="AE367" s="9">
        <f t="shared" si="146"/>
        <v>49457</v>
      </c>
      <c r="AF367" s="10">
        <f t="shared" si="147"/>
        <v>162340749291.37991</v>
      </c>
      <c r="AG367" s="9">
        <f t="shared" si="131"/>
        <v>3282462.5288913585</v>
      </c>
      <c r="AH367" s="248">
        <f t="shared" si="148"/>
        <v>1.0177001832036672</v>
      </c>
      <c r="AK367" s="12" t="s">
        <v>68</v>
      </c>
      <c r="AL367" s="13">
        <v>114641</v>
      </c>
      <c r="AM367" s="14">
        <v>1868587451.7328002</v>
      </c>
      <c r="AN367" s="13">
        <v>16299.469227700389</v>
      </c>
      <c r="AO367" s="246">
        <v>1.0010234384926031</v>
      </c>
    </row>
    <row r="368" spans="3:41" x14ac:dyDescent="0.3">
      <c r="C368" s="2" t="s">
        <v>39</v>
      </c>
      <c r="D368" s="28">
        <v>13021</v>
      </c>
      <c r="E368" s="28">
        <v>11913</v>
      </c>
      <c r="F368" s="28">
        <v>549</v>
      </c>
      <c r="G368" s="28">
        <v>34065</v>
      </c>
      <c r="H368" s="28">
        <v>93231</v>
      </c>
      <c r="I368" s="28">
        <v>15925</v>
      </c>
      <c r="J368" s="28">
        <v>168704</v>
      </c>
      <c r="M368" s="195">
        <f t="shared" si="144"/>
        <v>0</v>
      </c>
      <c r="N368" s="206" t="str">
        <f t="shared" si="144"/>
        <v>M73-Research and development</v>
      </c>
      <c r="O368" s="207">
        <f t="shared" si="144"/>
        <v>1009</v>
      </c>
      <c r="P368" s="208">
        <f t="shared" si="119"/>
        <v>0.51322482197355035</v>
      </c>
      <c r="Q368" s="209">
        <f t="shared" si="121"/>
        <v>957</v>
      </c>
      <c r="R368" s="208">
        <f t="shared" si="120"/>
        <v>0.48677517802644965</v>
      </c>
      <c r="S368" s="207">
        <f t="shared" si="122"/>
        <v>22</v>
      </c>
      <c r="T368" s="208">
        <f t="shared" si="123"/>
        <v>1.1815252416756176E-2</v>
      </c>
      <c r="U368" s="209">
        <f t="shared" si="124"/>
        <v>1840</v>
      </c>
      <c r="V368" s="210">
        <f t="shared" si="125"/>
        <v>0.98818474758324382</v>
      </c>
      <c r="W368" s="207">
        <f t="shared" si="126"/>
        <v>5065</v>
      </c>
      <c r="X368" s="208">
        <f t="shared" si="127"/>
        <v>0.87599446558284333</v>
      </c>
      <c r="Y368" s="209">
        <f t="shared" si="128"/>
        <v>717</v>
      </c>
      <c r="Z368" s="210">
        <f t="shared" si="129"/>
        <v>0.1240055344171567</v>
      </c>
      <c r="AA368" s="211">
        <f t="shared" si="130"/>
        <v>9610</v>
      </c>
      <c r="AD368" s="12" t="str">
        <f t="shared" si="145"/>
        <v>G47other-Other retail</v>
      </c>
      <c r="AE368" s="13">
        <f t="shared" si="146"/>
        <v>84826</v>
      </c>
      <c r="AF368" s="14">
        <f t="shared" si="147"/>
        <v>84465927717.131393</v>
      </c>
      <c r="AG368" s="13">
        <f t="shared" si="131"/>
        <v>995755.16607091448</v>
      </c>
      <c r="AH368" s="246">
        <f t="shared" si="148"/>
        <v>0.7362967203625651</v>
      </c>
      <c r="AK368" s="12" t="s">
        <v>50</v>
      </c>
      <c r="AL368" s="13">
        <v>26303</v>
      </c>
      <c r="AM368" s="14">
        <v>1726980682.8677979</v>
      </c>
      <c r="AN368" s="13">
        <v>65657.175336189714</v>
      </c>
      <c r="AO368" s="246">
        <v>0.3394533478899121</v>
      </c>
    </row>
    <row r="369" spans="2:41" x14ac:dyDescent="0.3">
      <c r="C369" s="2" t="s">
        <v>55</v>
      </c>
      <c r="D369" s="28">
        <v>2840</v>
      </c>
      <c r="E369" s="28">
        <v>4409</v>
      </c>
      <c r="F369" s="28">
        <v>165</v>
      </c>
      <c r="G369" s="28">
        <v>45649</v>
      </c>
      <c r="H369" s="28">
        <v>46177</v>
      </c>
      <c r="I369" s="28">
        <v>4396</v>
      </c>
      <c r="J369" s="28">
        <v>103636</v>
      </c>
      <c r="M369" s="195">
        <f t="shared" si="144"/>
        <v>0</v>
      </c>
      <c r="N369" s="196" t="str">
        <f t="shared" si="144"/>
        <v>M7411-12-Legal and accounting</v>
      </c>
      <c r="O369" s="216">
        <f t="shared" si="144"/>
        <v>4363</v>
      </c>
      <c r="P369" s="217">
        <f t="shared" si="119"/>
        <v>0.43752507019655035</v>
      </c>
      <c r="Q369" s="218">
        <f t="shared" si="121"/>
        <v>5609</v>
      </c>
      <c r="R369" s="217">
        <f t="shared" si="120"/>
        <v>0.56247492980344971</v>
      </c>
      <c r="S369" s="197">
        <f t="shared" si="122"/>
        <v>162</v>
      </c>
      <c r="T369" s="198">
        <f t="shared" si="123"/>
        <v>4.052938380325736E-3</v>
      </c>
      <c r="U369" s="199">
        <f t="shared" si="124"/>
        <v>39809</v>
      </c>
      <c r="V369" s="200">
        <f t="shared" si="125"/>
        <v>0.99594706161967428</v>
      </c>
      <c r="W369" s="197">
        <f t="shared" si="126"/>
        <v>33039</v>
      </c>
      <c r="X369" s="198">
        <f t="shared" si="127"/>
        <v>0.89660506390946837</v>
      </c>
      <c r="Y369" s="199">
        <f t="shared" si="128"/>
        <v>3810</v>
      </c>
      <c r="Z369" s="200">
        <f t="shared" si="129"/>
        <v>0.10339493609053163</v>
      </c>
      <c r="AA369" s="201">
        <f t="shared" si="130"/>
        <v>86792</v>
      </c>
      <c r="AD369" s="8" t="str">
        <f t="shared" si="145"/>
        <v>G47s5211-Retail supermarkets etc</v>
      </c>
      <c r="AE369" s="9">
        <f t="shared" si="146"/>
        <v>32697</v>
      </c>
      <c r="AF369" s="10">
        <f t="shared" si="147"/>
        <v>119013820765.76527</v>
      </c>
      <c r="AG369" s="9">
        <f t="shared" si="131"/>
        <v>3639900.3200833495</v>
      </c>
      <c r="AH369" s="248">
        <f t="shared" si="148"/>
        <v>6.6670881999432538E-2</v>
      </c>
      <c r="AK369" s="8" t="s">
        <v>56</v>
      </c>
      <c r="AL369" s="9">
        <v>32697</v>
      </c>
      <c r="AM369" s="10">
        <v>1716209447.7793994</v>
      </c>
      <c r="AN369" s="9">
        <v>52488.284790023528</v>
      </c>
      <c r="AO369" s="248">
        <v>6.6670881999432566E-2</v>
      </c>
    </row>
    <row r="370" spans="2:41" x14ac:dyDescent="0.3">
      <c r="C370" s="2" t="s">
        <v>45</v>
      </c>
      <c r="D370" s="28">
        <v>2611</v>
      </c>
      <c r="E370" s="28">
        <v>4269</v>
      </c>
      <c r="F370" s="28">
        <v>147</v>
      </c>
      <c r="G370" s="28">
        <v>36864</v>
      </c>
      <c r="H370" s="28">
        <v>21398</v>
      </c>
      <c r="I370" s="28">
        <v>3264</v>
      </c>
      <c r="J370" s="28">
        <v>68553</v>
      </c>
      <c r="M370" s="195">
        <f t="shared" si="144"/>
        <v>0</v>
      </c>
      <c r="N370" s="206" t="str">
        <f t="shared" si="144"/>
        <v>M7414-15-Management consultancy services</v>
      </c>
      <c r="O370" s="207">
        <f t="shared" si="144"/>
        <v>13021</v>
      </c>
      <c r="P370" s="208">
        <f t="shared" si="119"/>
        <v>0.5222186572551536</v>
      </c>
      <c r="Q370" s="209">
        <f t="shared" si="121"/>
        <v>11913</v>
      </c>
      <c r="R370" s="208">
        <f t="shared" si="120"/>
        <v>0.4777813427448464</v>
      </c>
      <c r="S370" s="207">
        <f t="shared" si="122"/>
        <v>549</v>
      </c>
      <c r="T370" s="208">
        <f t="shared" si="123"/>
        <v>1.5860634425377017E-2</v>
      </c>
      <c r="U370" s="209">
        <f t="shared" si="124"/>
        <v>34065</v>
      </c>
      <c r="V370" s="210">
        <f t="shared" si="125"/>
        <v>0.984139365574623</v>
      </c>
      <c r="W370" s="207">
        <f t="shared" si="126"/>
        <v>93231</v>
      </c>
      <c r="X370" s="208">
        <f t="shared" si="127"/>
        <v>0.85410788229689616</v>
      </c>
      <c r="Y370" s="209">
        <f t="shared" si="128"/>
        <v>15925</v>
      </c>
      <c r="Z370" s="210">
        <f t="shared" si="129"/>
        <v>0.14589211770310381</v>
      </c>
      <c r="AA370" s="211">
        <f t="shared" si="130"/>
        <v>168704</v>
      </c>
      <c r="AD370" s="12" t="str">
        <f t="shared" si="145"/>
        <v>G47s524-Retail specialised stores</v>
      </c>
      <c r="AE370" s="13">
        <f t="shared" si="146"/>
        <v>158087</v>
      </c>
      <c r="AF370" s="14">
        <f t="shared" si="147"/>
        <v>162638524034.48038</v>
      </c>
      <c r="AG370" s="13">
        <f t="shared" si="131"/>
        <v>1028791.2607265643</v>
      </c>
      <c r="AH370" s="246">
        <f t="shared" si="148"/>
        <v>0.40332201209779978</v>
      </c>
      <c r="AK370" s="12" t="s">
        <v>22</v>
      </c>
      <c r="AL370" s="13">
        <v>7644</v>
      </c>
      <c r="AM370" s="14">
        <v>1512093222.4733012</v>
      </c>
      <c r="AN370" s="13">
        <v>197814.39331152552</v>
      </c>
      <c r="AO370" s="246">
        <v>14.308149952994958</v>
      </c>
    </row>
    <row r="371" spans="2:41" x14ac:dyDescent="0.3">
      <c r="C371" s="2" t="s">
        <v>40</v>
      </c>
      <c r="D371" s="28">
        <v>1102</v>
      </c>
      <c r="E371" s="28">
        <v>1720</v>
      </c>
      <c r="F371" s="28">
        <v>69</v>
      </c>
      <c r="G371" s="28">
        <v>13683</v>
      </c>
      <c r="H371" s="28">
        <v>9409</v>
      </c>
      <c r="I371" s="28">
        <v>1815</v>
      </c>
      <c r="J371" s="28">
        <v>27798</v>
      </c>
      <c r="M371" s="195">
        <f t="shared" si="144"/>
        <v>0</v>
      </c>
      <c r="N371" s="196" t="str">
        <f t="shared" si="144"/>
        <v>M742-3-Architecture and technical services</v>
      </c>
      <c r="O371" s="216">
        <f t="shared" si="144"/>
        <v>2840</v>
      </c>
      <c r="P371" s="217">
        <f t="shared" si="119"/>
        <v>0.39177817630017936</v>
      </c>
      <c r="Q371" s="218">
        <f t="shared" si="121"/>
        <v>4409</v>
      </c>
      <c r="R371" s="217">
        <f t="shared" si="120"/>
        <v>0.6082218236998207</v>
      </c>
      <c r="S371" s="197">
        <f t="shared" si="122"/>
        <v>165</v>
      </c>
      <c r="T371" s="198">
        <f t="shared" si="123"/>
        <v>3.6015191862749378E-3</v>
      </c>
      <c r="U371" s="199">
        <f t="shared" si="124"/>
        <v>45649</v>
      </c>
      <c r="V371" s="200">
        <f t="shared" si="125"/>
        <v>0.99639848081372506</v>
      </c>
      <c r="W371" s="197">
        <f t="shared" si="126"/>
        <v>46177</v>
      </c>
      <c r="X371" s="198">
        <f t="shared" si="127"/>
        <v>0.91307614735135345</v>
      </c>
      <c r="Y371" s="199">
        <f t="shared" si="128"/>
        <v>4396</v>
      </c>
      <c r="Z371" s="200">
        <f t="shared" si="129"/>
        <v>8.6923852648646507E-2</v>
      </c>
      <c r="AA371" s="201">
        <f t="shared" si="130"/>
        <v>103636</v>
      </c>
      <c r="AD371" s="8" t="str">
        <f t="shared" si="145"/>
        <v>H6024-Road Freight transport</v>
      </c>
      <c r="AE371" s="9">
        <f t="shared" si="146"/>
        <v>31210</v>
      </c>
      <c r="AF371" s="10">
        <f t="shared" si="147"/>
        <v>48085657638.234497</v>
      </c>
      <c r="AG371" s="9">
        <f t="shared" si="131"/>
        <v>1540713.1572648028</v>
      </c>
      <c r="AH371" s="248">
        <f t="shared" si="148"/>
        <v>0.27214401996847509</v>
      </c>
      <c r="AK371" s="12" t="s">
        <v>18</v>
      </c>
      <c r="AL371" s="13">
        <v>4642</v>
      </c>
      <c r="AM371" s="14">
        <v>1479376092.2336981</v>
      </c>
      <c r="AN371" s="13">
        <v>318693.68639243819</v>
      </c>
      <c r="AO371" s="246">
        <v>0.34869229496246418</v>
      </c>
    </row>
    <row r="372" spans="2:41" x14ac:dyDescent="0.3">
      <c r="C372" s="2" t="s">
        <v>50</v>
      </c>
      <c r="D372" s="28">
        <v>1818</v>
      </c>
      <c r="E372" s="28">
        <v>2512</v>
      </c>
      <c r="F372" s="28">
        <v>126</v>
      </c>
      <c r="G372" s="28">
        <v>9968</v>
      </c>
      <c r="H372" s="28">
        <v>14129</v>
      </c>
      <c r="I372" s="28">
        <v>2080</v>
      </c>
      <c r="J372" s="28">
        <v>30633</v>
      </c>
      <c r="M372" s="195">
        <f t="shared" si="144"/>
        <v>0</v>
      </c>
      <c r="N372" s="206" t="str">
        <f t="shared" si="144"/>
        <v>MPother-Other professional services</v>
      </c>
      <c r="O372" s="207">
        <f t="shared" si="144"/>
        <v>2611</v>
      </c>
      <c r="P372" s="208">
        <f t="shared" si="119"/>
        <v>0.37950581395348837</v>
      </c>
      <c r="Q372" s="209">
        <f t="shared" si="121"/>
        <v>4269</v>
      </c>
      <c r="R372" s="208">
        <f t="shared" si="120"/>
        <v>0.62049418604651163</v>
      </c>
      <c r="S372" s="207">
        <f t="shared" si="122"/>
        <v>147</v>
      </c>
      <c r="T372" s="208">
        <f t="shared" si="123"/>
        <v>3.9717921698954363E-3</v>
      </c>
      <c r="U372" s="209">
        <f t="shared" si="124"/>
        <v>36864</v>
      </c>
      <c r="V372" s="210">
        <f t="shared" si="125"/>
        <v>0.99602820783010459</v>
      </c>
      <c r="W372" s="207">
        <f t="shared" si="126"/>
        <v>21398</v>
      </c>
      <c r="X372" s="208">
        <f t="shared" si="127"/>
        <v>0.86765063660692565</v>
      </c>
      <c r="Y372" s="209">
        <f t="shared" si="128"/>
        <v>3264</v>
      </c>
      <c r="Z372" s="210">
        <f t="shared" si="129"/>
        <v>0.13234936339307438</v>
      </c>
      <c r="AA372" s="211">
        <f t="shared" si="130"/>
        <v>68553</v>
      </c>
      <c r="AD372" s="12" t="str">
        <f t="shared" si="145"/>
        <v>H63-Transport support services</v>
      </c>
      <c r="AE372" s="13">
        <f t="shared" si="146"/>
        <v>22709</v>
      </c>
      <c r="AF372" s="14">
        <f t="shared" si="147"/>
        <v>43906905878.406883</v>
      </c>
      <c r="AG372" s="13">
        <f t="shared" si="131"/>
        <v>1933458.359170676</v>
      </c>
      <c r="AH372" s="246">
        <f t="shared" si="148"/>
        <v>4.5679331166372616</v>
      </c>
      <c r="AK372" s="8" t="s">
        <v>11</v>
      </c>
      <c r="AL372" s="9">
        <v>1061</v>
      </c>
      <c r="AM372" s="10">
        <v>1447839600.9958997</v>
      </c>
      <c r="AN372" s="9">
        <v>1364599.0584315737</v>
      </c>
      <c r="AO372" s="248">
        <v>187.42347875700841</v>
      </c>
    </row>
    <row r="373" spans="2:41" x14ac:dyDescent="0.3">
      <c r="C373" s="2" t="s">
        <v>44</v>
      </c>
      <c r="D373" s="28">
        <v>2956</v>
      </c>
      <c r="E373" s="28">
        <v>4192</v>
      </c>
      <c r="F373" s="28">
        <v>184</v>
      </c>
      <c r="G373" s="28">
        <v>34203</v>
      </c>
      <c r="H373" s="28">
        <v>21257</v>
      </c>
      <c r="I373" s="28">
        <v>3297</v>
      </c>
      <c r="J373" s="28">
        <v>66089</v>
      </c>
      <c r="M373" s="195">
        <f t="shared" si="144"/>
        <v>0</v>
      </c>
      <c r="N373" s="196" t="str">
        <f t="shared" si="144"/>
        <v>N71-Rental of machinery and equipment</v>
      </c>
      <c r="O373" s="216">
        <f t="shared" si="144"/>
        <v>1102</v>
      </c>
      <c r="P373" s="217">
        <f t="shared" si="119"/>
        <v>0.39050318922749822</v>
      </c>
      <c r="Q373" s="218">
        <f t="shared" si="121"/>
        <v>1720</v>
      </c>
      <c r="R373" s="217">
        <f t="shared" si="120"/>
        <v>0.60949681077250173</v>
      </c>
      <c r="S373" s="197">
        <f t="shared" si="122"/>
        <v>69</v>
      </c>
      <c r="T373" s="198">
        <f t="shared" si="123"/>
        <v>5.0174520069808026E-3</v>
      </c>
      <c r="U373" s="199">
        <f t="shared" si="124"/>
        <v>13683</v>
      </c>
      <c r="V373" s="200">
        <f t="shared" si="125"/>
        <v>0.99498254799301922</v>
      </c>
      <c r="W373" s="197">
        <f t="shared" si="126"/>
        <v>9409</v>
      </c>
      <c r="X373" s="198">
        <f t="shared" si="127"/>
        <v>0.8382929436920884</v>
      </c>
      <c r="Y373" s="199">
        <f t="shared" si="128"/>
        <v>1815</v>
      </c>
      <c r="Z373" s="200">
        <f t="shared" si="129"/>
        <v>0.16170705630791163</v>
      </c>
      <c r="AA373" s="201">
        <f t="shared" si="130"/>
        <v>27798</v>
      </c>
      <c r="AD373" s="8" t="str">
        <f t="shared" si="145"/>
        <v>H64-Postal</v>
      </c>
      <c r="AE373" s="9">
        <f t="shared" si="146"/>
        <v>7600</v>
      </c>
      <c r="AF373" s="10">
        <f t="shared" si="147"/>
        <v>14327730835.997004</v>
      </c>
      <c r="AG373" s="9">
        <f t="shared" si="131"/>
        <v>1885227.7415785531</v>
      </c>
      <c r="AH373" s="248">
        <f t="shared" si="148"/>
        <v>1.1991860064748754</v>
      </c>
      <c r="AK373" s="12" t="s">
        <v>46</v>
      </c>
      <c r="AL373" s="13">
        <v>18168</v>
      </c>
      <c r="AM373" s="14">
        <v>1337478261.2535985</v>
      </c>
      <c r="AN373" s="13">
        <v>73617.253481593929</v>
      </c>
      <c r="AO373" s="246">
        <v>1.5771711236162009</v>
      </c>
    </row>
    <row r="374" spans="2:41" x14ac:dyDescent="0.3">
      <c r="C374" s="2" t="s">
        <v>43</v>
      </c>
      <c r="D374" s="28">
        <v>79197</v>
      </c>
      <c r="E374" s="28">
        <v>62325</v>
      </c>
      <c r="F374" s="28">
        <v>1710</v>
      </c>
      <c r="G374" s="28">
        <v>77256</v>
      </c>
      <c r="H374" s="28">
        <v>125187</v>
      </c>
      <c r="I374" s="28">
        <v>28012</v>
      </c>
      <c r="J374" s="28">
        <v>373687</v>
      </c>
      <c r="M374" s="195">
        <f t="shared" si="144"/>
        <v>0</v>
      </c>
      <c r="N374" s="206" t="str">
        <f t="shared" si="144"/>
        <v>N745-Employment services</v>
      </c>
      <c r="O374" s="207">
        <f t="shared" si="144"/>
        <v>1818</v>
      </c>
      <c r="P374" s="208">
        <f t="shared" si="119"/>
        <v>0.41986143187066977</v>
      </c>
      <c r="Q374" s="209">
        <f t="shared" si="121"/>
        <v>2512</v>
      </c>
      <c r="R374" s="208">
        <f t="shared" si="120"/>
        <v>0.58013856812933029</v>
      </c>
      <c r="S374" s="207">
        <f t="shared" si="122"/>
        <v>126</v>
      </c>
      <c r="T374" s="208">
        <f t="shared" si="123"/>
        <v>1.2482662968099861E-2</v>
      </c>
      <c r="U374" s="209">
        <f t="shared" si="124"/>
        <v>9968</v>
      </c>
      <c r="V374" s="210">
        <f t="shared" si="125"/>
        <v>0.98751733703190014</v>
      </c>
      <c r="W374" s="207">
        <f t="shared" si="126"/>
        <v>14129</v>
      </c>
      <c r="X374" s="208">
        <f t="shared" si="127"/>
        <v>0.87167622925535193</v>
      </c>
      <c r="Y374" s="209">
        <f t="shared" si="128"/>
        <v>2080</v>
      </c>
      <c r="Z374" s="210">
        <f t="shared" si="129"/>
        <v>0.12832377074464804</v>
      </c>
      <c r="AA374" s="211">
        <f t="shared" si="130"/>
        <v>30633</v>
      </c>
      <c r="AD374" s="12" t="str">
        <f t="shared" si="145"/>
        <v>Hother-Other transport</v>
      </c>
      <c r="AE374" s="13">
        <f t="shared" si="146"/>
        <v>37499</v>
      </c>
      <c r="AF374" s="14">
        <f t="shared" si="147"/>
        <v>62702462874.153191</v>
      </c>
      <c r="AG374" s="13">
        <f t="shared" si="131"/>
        <v>1672110.2662511852</v>
      </c>
      <c r="AH374" s="246">
        <f t="shared" si="148"/>
        <v>2.8452595689198326</v>
      </c>
      <c r="AK374" s="12" t="s">
        <v>53</v>
      </c>
      <c r="AL374" s="13">
        <v>19948</v>
      </c>
      <c r="AM374" s="14">
        <v>1229238338.0891004</v>
      </c>
      <c r="AN374" s="13">
        <v>61622.134454035513</v>
      </c>
      <c r="AO374" s="246">
        <v>0.46663483098286873</v>
      </c>
    </row>
    <row r="375" spans="2:41" x14ac:dyDescent="0.3">
      <c r="C375" s="2" t="s">
        <v>67</v>
      </c>
      <c r="D375" s="28">
        <v>862</v>
      </c>
      <c r="E375" s="28">
        <v>1566</v>
      </c>
      <c r="F375" s="28">
        <v>54</v>
      </c>
      <c r="G375" s="28">
        <v>18995</v>
      </c>
      <c r="H375" s="28">
        <v>11932</v>
      </c>
      <c r="I375" s="28">
        <v>1413</v>
      </c>
      <c r="J375" s="28">
        <v>34822</v>
      </c>
      <c r="M375" s="195">
        <f t="shared" si="144"/>
        <v>0</v>
      </c>
      <c r="N375" s="196" t="str">
        <f t="shared" si="144"/>
        <v>NAmisc-Miscellaneous administrative services</v>
      </c>
      <c r="O375" s="216">
        <f t="shared" si="144"/>
        <v>2956</v>
      </c>
      <c r="P375" s="217">
        <f t="shared" si="119"/>
        <v>0.41354224958030217</v>
      </c>
      <c r="Q375" s="218">
        <f t="shared" si="121"/>
        <v>4192</v>
      </c>
      <c r="R375" s="217">
        <f t="shared" si="120"/>
        <v>0.58645775041969783</v>
      </c>
      <c r="S375" s="197">
        <f t="shared" si="122"/>
        <v>184</v>
      </c>
      <c r="T375" s="198">
        <f t="shared" si="123"/>
        <v>5.3508593363771192E-3</v>
      </c>
      <c r="U375" s="199">
        <f t="shared" si="124"/>
        <v>34203</v>
      </c>
      <c r="V375" s="200">
        <f t="shared" si="125"/>
        <v>0.99464914066362287</v>
      </c>
      <c r="W375" s="197">
        <f t="shared" si="126"/>
        <v>21257</v>
      </c>
      <c r="X375" s="198">
        <f t="shared" si="127"/>
        <v>0.86572452553555423</v>
      </c>
      <c r="Y375" s="199">
        <f t="shared" si="128"/>
        <v>3297</v>
      </c>
      <c r="Z375" s="200">
        <f t="shared" si="129"/>
        <v>0.13427547446444571</v>
      </c>
      <c r="AA375" s="201">
        <f t="shared" si="130"/>
        <v>66089</v>
      </c>
      <c r="AD375" s="8" t="str">
        <f t="shared" si="145"/>
        <v>I551-2-Accommodation</v>
      </c>
      <c r="AE375" s="9">
        <f t="shared" si="146"/>
        <v>46004</v>
      </c>
      <c r="AF375" s="10">
        <f t="shared" si="147"/>
        <v>26764669577.520206</v>
      </c>
      <c r="AG375" s="9">
        <f t="shared" si="131"/>
        <v>581790.05255021749</v>
      </c>
      <c r="AH375" s="248">
        <f t="shared" si="148"/>
        <v>0.6122392147643968</v>
      </c>
      <c r="AK375" s="8" t="s">
        <v>31</v>
      </c>
      <c r="AL375" s="9">
        <v>7600</v>
      </c>
      <c r="AM375" s="10">
        <v>1112525208.2581987</v>
      </c>
      <c r="AN375" s="9">
        <v>146384.89582344721</v>
      </c>
      <c r="AO375" s="248">
        <v>1.1991860064748765</v>
      </c>
    </row>
    <row r="376" spans="2:41" x14ac:dyDescent="0.3">
      <c r="C376" s="2" t="s">
        <v>61</v>
      </c>
      <c r="D376" s="28">
        <v>2418</v>
      </c>
      <c r="E376" s="28">
        <v>4143</v>
      </c>
      <c r="F376" s="28">
        <v>160</v>
      </c>
      <c r="G376" s="28">
        <v>46333</v>
      </c>
      <c r="H376" s="28">
        <v>21582</v>
      </c>
      <c r="I376" s="28">
        <v>3082</v>
      </c>
      <c r="J376" s="28">
        <v>77718</v>
      </c>
      <c r="M376" s="195">
        <f t="shared" si="144"/>
        <v>0</v>
      </c>
      <c r="N376" s="206" t="str">
        <f t="shared" si="144"/>
        <v>Naother-Other administrative services</v>
      </c>
      <c r="O376" s="207">
        <f t="shared" si="144"/>
        <v>79197</v>
      </c>
      <c r="P376" s="208">
        <f t="shared" si="119"/>
        <v>0.55960910671132402</v>
      </c>
      <c r="Q376" s="209">
        <f t="shared" si="121"/>
        <v>62325</v>
      </c>
      <c r="R376" s="208">
        <f t="shared" si="120"/>
        <v>0.44039089328867598</v>
      </c>
      <c r="S376" s="207">
        <f t="shared" si="122"/>
        <v>1710</v>
      </c>
      <c r="T376" s="208">
        <f t="shared" si="123"/>
        <v>2.1654889446090723E-2</v>
      </c>
      <c r="U376" s="209">
        <f t="shared" si="124"/>
        <v>77256</v>
      </c>
      <c r="V376" s="210">
        <f t="shared" si="125"/>
        <v>0.97834511055390927</v>
      </c>
      <c r="W376" s="207">
        <f t="shared" si="126"/>
        <v>125187</v>
      </c>
      <c r="X376" s="208">
        <f t="shared" si="127"/>
        <v>0.81715285347815592</v>
      </c>
      <c r="Y376" s="209">
        <f t="shared" si="128"/>
        <v>28012</v>
      </c>
      <c r="Z376" s="210">
        <f t="shared" si="129"/>
        <v>0.18284714652184414</v>
      </c>
      <c r="AA376" s="211">
        <f t="shared" si="130"/>
        <v>373687</v>
      </c>
      <c r="AD376" s="12" t="str">
        <f t="shared" si="145"/>
        <v>I553-5-Food services</v>
      </c>
      <c r="AE376" s="13">
        <f t="shared" si="146"/>
        <v>178293</v>
      </c>
      <c r="AF376" s="14">
        <f t="shared" si="147"/>
        <v>61441690017.496292</v>
      </c>
      <c r="AG376" s="13">
        <f t="shared" si="131"/>
        <v>344610.78122807003</v>
      </c>
      <c r="AH376" s="246">
        <f t="shared" si="148"/>
        <v>0.49183867921836533</v>
      </c>
      <c r="AK376" s="8" t="s">
        <v>67</v>
      </c>
      <c r="AL376" s="9">
        <v>32394</v>
      </c>
      <c r="AM376" s="10">
        <v>805677383.7943002</v>
      </c>
      <c r="AN376" s="9">
        <v>24871.191695817131</v>
      </c>
      <c r="AO376" s="248">
        <v>0.68046987475210285</v>
      </c>
    </row>
    <row r="377" spans="2:41" x14ac:dyDescent="0.3">
      <c r="C377" s="2" t="s">
        <v>19</v>
      </c>
      <c r="D377" s="28">
        <v>190</v>
      </c>
      <c r="E377" s="28">
        <v>486</v>
      </c>
      <c r="F377" s="28">
        <v>12</v>
      </c>
      <c r="G377" s="28">
        <v>1198</v>
      </c>
      <c r="H377" s="28">
        <v>1074</v>
      </c>
      <c r="I377" s="28">
        <v>231</v>
      </c>
      <c r="J377" s="28">
        <v>3191</v>
      </c>
      <c r="M377" s="195">
        <f t="shared" si="144"/>
        <v>0</v>
      </c>
      <c r="N377" s="196" t="str">
        <f t="shared" si="144"/>
        <v>RS527 and 725-Repair services</v>
      </c>
      <c r="O377" s="216">
        <f t="shared" si="144"/>
        <v>862</v>
      </c>
      <c r="P377" s="217">
        <f t="shared" si="119"/>
        <v>0.35502471169686983</v>
      </c>
      <c r="Q377" s="218">
        <f t="shared" si="121"/>
        <v>1566</v>
      </c>
      <c r="R377" s="217">
        <f t="shared" si="120"/>
        <v>0.64497528830313011</v>
      </c>
      <c r="S377" s="197">
        <f t="shared" si="122"/>
        <v>54</v>
      </c>
      <c r="T377" s="198">
        <f t="shared" si="123"/>
        <v>2.8347944774003886E-3</v>
      </c>
      <c r="U377" s="199">
        <f t="shared" si="124"/>
        <v>18995</v>
      </c>
      <c r="V377" s="200">
        <f t="shared" si="125"/>
        <v>0.99716520552259957</v>
      </c>
      <c r="W377" s="197">
        <f t="shared" si="126"/>
        <v>11932</v>
      </c>
      <c r="X377" s="198">
        <f t="shared" si="127"/>
        <v>0.89411764705882357</v>
      </c>
      <c r="Y377" s="199">
        <f t="shared" si="128"/>
        <v>1413</v>
      </c>
      <c r="Z377" s="200">
        <f t="shared" si="129"/>
        <v>0.10588235294117647</v>
      </c>
      <c r="AA377" s="201">
        <f t="shared" si="130"/>
        <v>34822</v>
      </c>
      <c r="AD377" s="8" t="str">
        <f t="shared" si="145"/>
        <v>J22-Publishing</v>
      </c>
      <c r="AE377" s="9">
        <f t="shared" si="146"/>
        <v>24928</v>
      </c>
      <c r="AF377" s="10">
        <f t="shared" si="147"/>
        <v>27053206144.138298</v>
      </c>
      <c r="AG377" s="9">
        <f t="shared" si="131"/>
        <v>1085253.7766422615</v>
      </c>
      <c r="AH377" s="248">
        <f t="shared" si="148"/>
        <v>9.9333977423859601</v>
      </c>
      <c r="AK377" s="8" t="s">
        <v>17</v>
      </c>
      <c r="AL377" s="9">
        <v>1755</v>
      </c>
      <c r="AM377" s="10">
        <v>702603158.53350151</v>
      </c>
      <c r="AN377" s="9">
        <v>400343.68007606926</v>
      </c>
      <c r="AO377" s="248">
        <v>2.13579211012074</v>
      </c>
    </row>
    <row r="378" spans="2:41" x14ac:dyDescent="0.3">
      <c r="C378" s="2" t="s">
        <v>68</v>
      </c>
      <c r="D378" s="28">
        <v>2096</v>
      </c>
      <c r="E378" s="28">
        <v>5515</v>
      </c>
      <c r="F378" s="28">
        <v>144</v>
      </c>
      <c r="G378" s="28">
        <v>89159</v>
      </c>
      <c r="H378" s="28">
        <v>22326</v>
      </c>
      <c r="I378" s="28">
        <v>3012</v>
      </c>
      <c r="J378" s="28">
        <v>122252</v>
      </c>
      <c r="M378" s="195">
        <f t="shared" si="144"/>
        <v>0</v>
      </c>
      <c r="N378" s="206" t="str">
        <f t="shared" si="144"/>
        <v xml:space="preserve">RS926-Sporting and amusement activities </v>
      </c>
      <c r="O378" s="207">
        <f t="shared" si="144"/>
        <v>2418</v>
      </c>
      <c r="P378" s="208">
        <f t="shared" si="119"/>
        <v>0.3685413808870599</v>
      </c>
      <c r="Q378" s="209">
        <f t="shared" si="121"/>
        <v>4143</v>
      </c>
      <c r="R378" s="208">
        <f t="shared" si="120"/>
        <v>0.6314586191129401</v>
      </c>
      <c r="S378" s="207">
        <f t="shared" si="122"/>
        <v>160</v>
      </c>
      <c r="T378" s="208">
        <f t="shared" si="123"/>
        <v>3.4413782719979352E-3</v>
      </c>
      <c r="U378" s="209">
        <f t="shared" si="124"/>
        <v>46333</v>
      </c>
      <c r="V378" s="210">
        <f t="shared" si="125"/>
        <v>0.99655862172800203</v>
      </c>
      <c r="W378" s="207">
        <f t="shared" si="126"/>
        <v>21582</v>
      </c>
      <c r="X378" s="208">
        <f t="shared" si="127"/>
        <v>0.87504054492377559</v>
      </c>
      <c r="Y378" s="209">
        <f t="shared" si="128"/>
        <v>3082</v>
      </c>
      <c r="Z378" s="210">
        <f t="shared" si="129"/>
        <v>0.12495945507622445</v>
      </c>
      <c r="AA378" s="211">
        <f t="shared" si="130"/>
        <v>77718</v>
      </c>
      <c r="AD378" s="12" t="str">
        <f t="shared" si="145"/>
        <v>J642-Telecoms</v>
      </c>
      <c r="AE378" s="13">
        <f t="shared" si="146"/>
        <v>16693</v>
      </c>
      <c r="AF378" s="14">
        <f t="shared" si="147"/>
        <v>42351753878.679893</v>
      </c>
      <c r="AG378" s="13">
        <f t="shared" si="131"/>
        <v>2537096.6200610972</v>
      </c>
      <c r="AH378" s="246">
        <f t="shared" si="148"/>
        <v>2.1061823702847979</v>
      </c>
      <c r="AK378" s="8" t="s">
        <v>19</v>
      </c>
      <c r="AL378" s="9">
        <v>2515</v>
      </c>
      <c r="AM378" s="10">
        <v>631390030.29230011</v>
      </c>
      <c r="AN378" s="9">
        <v>251049.71383391655</v>
      </c>
      <c r="AO378" s="248">
        <v>0.77603628899174315</v>
      </c>
    </row>
    <row r="379" spans="2:41" x14ac:dyDescent="0.3">
      <c r="C379" s="2" t="s">
        <v>54</v>
      </c>
      <c r="D379" s="28">
        <v>7690</v>
      </c>
      <c r="E379" s="28">
        <v>9633</v>
      </c>
      <c r="F379" s="28">
        <v>277</v>
      </c>
      <c r="G379" s="28">
        <v>53650</v>
      </c>
      <c r="H379" s="28">
        <v>44913</v>
      </c>
      <c r="I379" s="28">
        <v>7861</v>
      </c>
      <c r="J379" s="28">
        <v>124024</v>
      </c>
      <c r="M379" s="195">
        <f t="shared" si="144"/>
        <v>0</v>
      </c>
      <c r="N379" s="196" t="str">
        <f t="shared" si="144"/>
        <v>RS9271-Gambling activities</v>
      </c>
      <c r="O379" s="216">
        <f t="shared" si="144"/>
        <v>190</v>
      </c>
      <c r="P379" s="217">
        <f t="shared" si="119"/>
        <v>0.28106508875739644</v>
      </c>
      <c r="Q379" s="218">
        <f t="shared" si="121"/>
        <v>486</v>
      </c>
      <c r="R379" s="217">
        <f t="shared" si="120"/>
        <v>0.71893491124260356</v>
      </c>
      <c r="S379" s="197">
        <f t="shared" si="122"/>
        <v>12</v>
      </c>
      <c r="T379" s="198">
        <f t="shared" si="123"/>
        <v>9.9173553719008271E-3</v>
      </c>
      <c r="U379" s="199">
        <f t="shared" si="124"/>
        <v>1198</v>
      </c>
      <c r="V379" s="200">
        <f t="shared" si="125"/>
        <v>0.99008264462809914</v>
      </c>
      <c r="W379" s="197">
        <f t="shared" si="126"/>
        <v>1074</v>
      </c>
      <c r="X379" s="198">
        <f t="shared" si="127"/>
        <v>0.82298850574712645</v>
      </c>
      <c r="Y379" s="199">
        <f t="shared" si="128"/>
        <v>231</v>
      </c>
      <c r="Z379" s="200">
        <f t="shared" si="129"/>
        <v>0.17701149425287357</v>
      </c>
      <c r="AA379" s="201">
        <f t="shared" si="130"/>
        <v>3191</v>
      </c>
      <c r="AD379" s="12" t="str">
        <f t="shared" si="145"/>
        <v>J72-Computer and information services</v>
      </c>
      <c r="AE379" s="13">
        <f t="shared" si="146"/>
        <v>174402</v>
      </c>
      <c r="AF379" s="14">
        <f t="shared" si="147"/>
        <v>75794995224.451721</v>
      </c>
      <c r="AG379" s="13">
        <f t="shared" si="131"/>
        <v>434599.34647797456</v>
      </c>
      <c r="AH379" s="246">
        <f t="shared" si="148"/>
        <v>3.4403481583259863</v>
      </c>
      <c r="AK379" s="12" t="s">
        <v>23</v>
      </c>
      <c r="AL379" s="13">
        <v>2937</v>
      </c>
      <c r="AM379" s="14">
        <v>573580821.84350038</v>
      </c>
      <c r="AN379" s="13">
        <v>195294.79804000695</v>
      </c>
      <c r="AO379" s="246">
        <v>0.64333465667536505</v>
      </c>
    </row>
    <row r="380" spans="2:41" x14ac:dyDescent="0.3">
      <c r="B380" s="2" t="s">
        <v>395</v>
      </c>
      <c r="D380" s="28">
        <v>207526</v>
      </c>
      <c r="E380" s="28">
        <v>257218</v>
      </c>
      <c r="F380" s="28">
        <v>10405</v>
      </c>
      <c r="G380" s="28">
        <v>1551453</v>
      </c>
      <c r="H380" s="28">
        <v>1285404</v>
      </c>
      <c r="I380" s="28">
        <v>211405</v>
      </c>
      <c r="J380" s="28">
        <v>3523411</v>
      </c>
      <c r="M380" s="195">
        <f t="shared" si="144"/>
        <v>0</v>
      </c>
      <c r="N380" s="206" t="str">
        <f t="shared" si="144"/>
        <v>RSMisc-Miscellaneous recreational activities</v>
      </c>
      <c r="O380" s="207">
        <f t="shared" si="144"/>
        <v>2096</v>
      </c>
      <c r="P380" s="208">
        <f t="shared" si="119"/>
        <v>0.27539088161870978</v>
      </c>
      <c r="Q380" s="209">
        <f t="shared" si="121"/>
        <v>5515</v>
      </c>
      <c r="R380" s="208">
        <f t="shared" si="120"/>
        <v>0.72460911838129027</v>
      </c>
      <c r="S380" s="207">
        <f t="shared" si="122"/>
        <v>144</v>
      </c>
      <c r="T380" s="208">
        <f t="shared" si="123"/>
        <v>1.6124878223575917E-3</v>
      </c>
      <c r="U380" s="209">
        <f t="shared" si="124"/>
        <v>89159</v>
      </c>
      <c r="V380" s="210">
        <f t="shared" si="125"/>
        <v>0.99838751217764243</v>
      </c>
      <c r="W380" s="207">
        <f t="shared" si="126"/>
        <v>22326</v>
      </c>
      <c r="X380" s="208">
        <f t="shared" si="127"/>
        <v>0.88112716078617093</v>
      </c>
      <c r="Y380" s="209">
        <f t="shared" si="128"/>
        <v>3012</v>
      </c>
      <c r="Z380" s="210">
        <f t="shared" si="129"/>
        <v>0.11887283921382903</v>
      </c>
      <c r="AA380" s="211">
        <f t="shared" si="130"/>
        <v>122252</v>
      </c>
      <c r="AD380" s="12" t="str">
        <f t="shared" si="145"/>
        <v>J92-Broadcasting</v>
      </c>
      <c r="AE380" s="13">
        <f t="shared" si="146"/>
        <v>28791</v>
      </c>
      <c r="AF380" s="14">
        <f t="shared" si="147"/>
        <v>34644517511.561211</v>
      </c>
      <c r="AG380" s="13">
        <f t="shared" si="131"/>
        <v>1203310.6704025983</v>
      </c>
      <c r="AH380" s="246">
        <f t="shared" si="148"/>
        <v>7.5006117930064988</v>
      </c>
      <c r="AK380" s="12" t="s">
        <v>13</v>
      </c>
      <c r="AL380" s="13">
        <v>765</v>
      </c>
      <c r="AM380" s="14">
        <v>404624618.42810005</v>
      </c>
      <c r="AN380" s="13">
        <v>528921.06984065368</v>
      </c>
      <c r="AO380" s="246">
        <v>2.1769506179051898</v>
      </c>
    </row>
    <row r="381" spans="2:41" x14ac:dyDescent="0.3">
      <c r="B381" s="2" t="s">
        <v>396</v>
      </c>
      <c r="C381" s="2" t="s">
        <v>397</v>
      </c>
      <c r="D381" s="28">
        <v>2206</v>
      </c>
      <c r="E381" s="28">
        <v>2272</v>
      </c>
      <c r="F381" s="28">
        <v>25</v>
      </c>
      <c r="G381" s="28">
        <v>3242</v>
      </c>
      <c r="H381" s="28">
        <v>9615</v>
      </c>
      <c r="I381" s="28">
        <v>2031</v>
      </c>
      <c r="J381" s="28">
        <v>19391</v>
      </c>
      <c r="M381" s="195">
        <f t="shared" si="144"/>
        <v>0</v>
      </c>
      <c r="N381" s="196" t="str">
        <f t="shared" si="144"/>
        <v>RSz9305-Other services acticities nec</v>
      </c>
      <c r="O381" s="216">
        <f t="shared" si="144"/>
        <v>7690</v>
      </c>
      <c r="P381" s="217">
        <f t="shared" si="119"/>
        <v>0.44391848986896032</v>
      </c>
      <c r="Q381" s="218">
        <f t="shared" si="121"/>
        <v>9633</v>
      </c>
      <c r="R381" s="217">
        <f t="shared" si="120"/>
        <v>0.55608151013103968</v>
      </c>
      <c r="S381" s="197">
        <f t="shared" si="122"/>
        <v>277</v>
      </c>
      <c r="T381" s="198">
        <f t="shared" si="123"/>
        <v>5.1365735160494742E-3</v>
      </c>
      <c r="U381" s="199">
        <f t="shared" si="124"/>
        <v>53650</v>
      </c>
      <c r="V381" s="200">
        <f t="shared" si="125"/>
        <v>0.99486342648395054</v>
      </c>
      <c r="W381" s="197">
        <f t="shared" si="126"/>
        <v>44913</v>
      </c>
      <c r="X381" s="198">
        <f t="shared" si="127"/>
        <v>0.85104407473377042</v>
      </c>
      <c r="Y381" s="199">
        <f t="shared" si="128"/>
        <v>7861</v>
      </c>
      <c r="Z381" s="200">
        <f t="shared" si="129"/>
        <v>0.14895592526622958</v>
      </c>
      <c r="AA381" s="201">
        <f t="shared" si="130"/>
        <v>124024</v>
      </c>
      <c r="AD381" s="8" t="str">
        <f t="shared" si="145"/>
        <v>L7012-Buying and selling of own real estate</v>
      </c>
      <c r="AE381" s="9">
        <f t="shared" si="146"/>
        <v>27100</v>
      </c>
      <c r="AF381" s="10">
        <f t="shared" si="147"/>
        <v>5767023365.0499992</v>
      </c>
      <c r="AG381" s="9">
        <f t="shared" si="131"/>
        <v>212805.2902232472</v>
      </c>
      <c r="AH381" s="248">
        <f t="shared" si="148"/>
        <v>11.014412925427925</v>
      </c>
      <c r="AK381" s="8" t="s">
        <v>57</v>
      </c>
      <c r="AL381" s="9">
        <v>2209</v>
      </c>
      <c r="AM381" s="10">
        <v>114503341.83350003</v>
      </c>
      <c r="AN381" s="9">
        <v>51834.921608646458</v>
      </c>
      <c r="AO381" s="248">
        <v>0.44701361889477831</v>
      </c>
    </row>
    <row r="382" spans="2:41" x14ac:dyDescent="0.3">
      <c r="C382" s="2" t="s">
        <v>398</v>
      </c>
      <c r="D382" s="28">
        <v>911</v>
      </c>
      <c r="E382" s="28">
        <v>1392</v>
      </c>
      <c r="F382" s="28">
        <v>40</v>
      </c>
      <c r="G382" s="28">
        <v>1985</v>
      </c>
      <c r="H382" s="28">
        <v>4919</v>
      </c>
      <c r="I382" s="28">
        <v>1070</v>
      </c>
      <c r="J382" s="28">
        <v>10317</v>
      </c>
      <c r="M382" s="227" t="str">
        <f>B380</f>
        <v>PNFC Total</v>
      </c>
      <c r="N382" s="228" t="s">
        <v>69</v>
      </c>
      <c r="O382" s="229">
        <f t="shared" ref="O382:O395" si="149">D380</f>
        <v>207526</v>
      </c>
      <c r="P382" s="230">
        <f t="shared" si="119"/>
        <v>0.44653830926273391</v>
      </c>
      <c r="Q382" s="229">
        <f t="shared" si="121"/>
        <v>257218</v>
      </c>
      <c r="R382" s="230">
        <f t="shared" si="120"/>
        <v>0.55346169073726614</v>
      </c>
      <c r="S382" s="229">
        <f t="shared" si="122"/>
        <v>10405</v>
      </c>
      <c r="T382" s="230">
        <f t="shared" si="123"/>
        <v>6.6619372567800657E-3</v>
      </c>
      <c r="U382" s="229">
        <f t="shared" si="124"/>
        <v>1551453</v>
      </c>
      <c r="V382" s="231">
        <f t="shared" si="125"/>
        <v>0.9933380627432199</v>
      </c>
      <c r="W382" s="229">
        <f t="shared" si="126"/>
        <v>1285404</v>
      </c>
      <c r="X382" s="230">
        <f t="shared" si="127"/>
        <v>0.8587628748891809</v>
      </c>
      <c r="Y382" s="229">
        <f t="shared" si="128"/>
        <v>211405</v>
      </c>
      <c r="Z382" s="231">
        <f t="shared" si="129"/>
        <v>0.1412371251108191</v>
      </c>
      <c r="AA382" s="229">
        <f t="shared" si="130"/>
        <v>3523411</v>
      </c>
      <c r="AD382" s="12" t="str">
        <f t="shared" si="145"/>
        <v>L7020-Letting of own property</v>
      </c>
      <c r="AE382" s="13">
        <f t="shared" si="146"/>
        <v>70660</v>
      </c>
      <c r="AF382" s="14">
        <f t="shared" si="147"/>
        <v>30164623421.112495</v>
      </c>
      <c r="AG382" s="13">
        <f t="shared" si="131"/>
        <v>426898.15201121563</v>
      </c>
      <c r="AH382" s="246">
        <f t="shared" si="148"/>
        <v>7.1075590411561507</v>
      </c>
      <c r="AK382" s="23" t="s">
        <v>69</v>
      </c>
      <c r="AL382" s="24">
        <v>3058651</v>
      </c>
      <c r="AM382" s="25">
        <v>239475943887.50464</v>
      </c>
      <c r="AN382" s="24">
        <v>78294.628542944134</v>
      </c>
      <c r="AO382" s="249">
        <v>4.5286105631904814</v>
      </c>
    </row>
    <row r="383" spans="2:41" x14ac:dyDescent="0.3">
      <c r="C383" s="2" t="s">
        <v>399</v>
      </c>
      <c r="D383" s="28">
        <v>4635</v>
      </c>
      <c r="E383" s="28">
        <v>5922</v>
      </c>
      <c r="F383" s="28">
        <v>211</v>
      </c>
      <c r="G383" s="28">
        <v>16718</v>
      </c>
      <c r="H383" s="28">
        <v>24287</v>
      </c>
      <c r="I383" s="28">
        <v>4472</v>
      </c>
      <c r="J383" s="28">
        <v>56245</v>
      </c>
      <c r="M383" s="195"/>
      <c r="N383" s="196" t="str">
        <f>C381</f>
        <v>K1BNK-Banking</v>
      </c>
      <c r="O383" s="216">
        <f t="shared" si="149"/>
        <v>2206</v>
      </c>
      <c r="P383" s="217">
        <f t="shared" si="119"/>
        <v>0.49263063867798124</v>
      </c>
      <c r="Q383" s="218">
        <f t="shared" si="121"/>
        <v>2272</v>
      </c>
      <c r="R383" s="217">
        <f t="shared" si="120"/>
        <v>0.50736936132201871</v>
      </c>
      <c r="S383" s="197">
        <f t="shared" si="122"/>
        <v>25</v>
      </c>
      <c r="T383" s="198">
        <f t="shared" si="123"/>
        <v>7.6522803795531068E-3</v>
      </c>
      <c r="U383" s="199">
        <f t="shared" si="124"/>
        <v>3242</v>
      </c>
      <c r="V383" s="200">
        <f t="shared" si="125"/>
        <v>0.99234771962044688</v>
      </c>
      <c r="W383" s="197">
        <f t="shared" si="126"/>
        <v>9615</v>
      </c>
      <c r="X383" s="198">
        <f t="shared" si="127"/>
        <v>0.82560535806285418</v>
      </c>
      <c r="Y383" s="199">
        <f t="shared" si="128"/>
        <v>2031</v>
      </c>
      <c r="Z383" s="200">
        <f t="shared" si="129"/>
        <v>0.17439464193714579</v>
      </c>
      <c r="AA383" s="201">
        <f t="shared" si="130"/>
        <v>19391</v>
      </c>
      <c r="AD383" s="8" t="str">
        <f t="shared" si="145"/>
        <v>L7030-Real estate on fee or contract basis</v>
      </c>
      <c r="AE383" s="9">
        <f t="shared" si="146"/>
        <v>56304</v>
      </c>
      <c r="AF383" s="10">
        <f t="shared" si="147"/>
        <v>20703639488.858002</v>
      </c>
      <c r="AG383" s="9">
        <f t="shared" si="131"/>
        <v>367711.69879330066</v>
      </c>
      <c r="AH383" s="248">
        <f t="shared" si="148"/>
        <v>4.8748791431682781</v>
      </c>
    </row>
    <row r="384" spans="2:41" x14ac:dyDescent="0.3">
      <c r="C384" s="2" t="s">
        <v>400</v>
      </c>
      <c r="D384" s="28">
        <v>43</v>
      </c>
      <c r="E384" s="28">
        <v>7</v>
      </c>
      <c r="G384" s="28">
        <v>2</v>
      </c>
      <c r="H384" s="28">
        <v>131</v>
      </c>
      <c r="I384" s="28">
        <v>20</v>
      </c>
      <c r="J384" s="28">
        <v>203</v>
      </c>
      <c r="M384" s="195">
        <f>B382</f>
        <v>0</v>
      </c>
      <c r="N384" s="206" t="str">
        <f>C382</f>
        <v>K2INSP- Insurance and pension funding</v>
      </c>
      <c r="O384" s="207">
        <f t="shared" si="149"/>
        <v>911</v>
      </c>
      <c r="P384" s="208">
        <f t="shared" si="119"/>
        <v>0.39557099435518889</v>
      </c>
      <c r="Q384" s="209">
        <f t="shared" si="121"/>
        <v>1392</v>
      </c>
      <c r="R384" s="208">
        <f t="shared" si="120"/>
        <v>0.60442900564481117</v>
      </c>
      <c r="S384" s="207">
        <f t="shared" si="122"/>
        <v>40</v>
      </c>
      <c r="T384" s="208">
        <f t="shared" si="123"/>
        <v>1.9753086419753086E-2</v>
      </c>
      <c r="U384" s="209">
        <f t="shared" si="124"/>
        <v>1985</v>
      </c>
      <c r="V384" s="210">
        <f t="shared" si="125"/>
        <v>0.98024691358024696</v>
      </c>
      <c r="W384" s="207">
        <f t="shared" si="126"/>
        <v>4919</v>
      </c>
      <c r="X384" s="208">
        <f t="shared" si="127"/>
        <v>0.82133912172315915</v>
      </c>
      <c r="Y384" s="209">
        <f t="shared" si="128"/>
        <v>1070</v>
      </c>
      <c r="Z384" s="210">
        <f t="shared" si="129"/>
        <v>0.17866087827684088</v>
      </c>
      <c r="AA384" s="211">
        <f t="shared" si="130"/>
        <v>10317</v>
      </c>
      <c r="AD384" s="12" t="str">
        <f t="shared" si="145"/>
        <v>M73-Research and development</v>
      </c>
      <c r="AE384" s="13">
        <f t="shared" si="146"/>
        <v>7644</v>
      </c>
      <c r="AF384" s="14">
        <f t="shared" si="147"/>
        <v>8767778322.1861</v>
      </c>
      <c r="AG384" s="13">
        <f t="shared" si="131"/>
        <v>1147014.4325204212</v>
      </c>
      <c r="AH384" s="246">
        <f t="shared" si="148"/>
        <v>14.308149952994963</v>
      </c>
    </row>
    <row r="385" spans="1:34" x14ac:dyDescent="0.3">
      <c r="C385" s="2" t="s">
        <v>401</v>
      </c>
      <c r="D385" s="28">
        <v>3</v>
      </c>
      <c r="H385" s="28">
        <v>49</v>
      </c>
      <c r="I385" s="28">
        <v>11</v>
      </c>
      <c r="J385" s="28">
        <v>63</v>
      </c>
      <c r="M385" s="195">
        <f>B383</f>
        <v>0</v>
      </c>
      <c r="N385" s="196" t="str">
        <f>C383</f>
        <v>K3AUX- Auxiliary financial services</v>
      </c>
      <c r="O385" s="216">
        <f t="shared" si="149"/>
        <v>4635</v>
      </c>
      <c r="P385" s="217">
        <f t="shared" si="119"/>
        <v>0.43904518329070757</v>
      </c>
      <c r="Q385" s="218">
        <f t="shared" si="121"/>
        <v>5922</v>
      </c>
      <c r="R385" s="217">
        <f t="shared" si="120"/>
        <v>0.56095481670929237</v>
      </c>
      <c r="S385" s="197">
        <f t="shared" si="122"/>
        <v>211</v>
      </c>
      <c r="T385" s="198">
        <f t="shared" si="123"/>
        <v>1.2463819481363341E-2</v>
      </c>
      <c r="U385" s="199">
        <f t="shared" si="124"/>
        <v>16718</v>
      </c>
      <c r="V385" s="200">
        <f t="shared" si="125"/>
        <v>0.98753618051863667</v>
      </c>
      <c r="W385" s="197">
        <f t="shared" si="126"/>
        <v>24287</v>
      </c>
      <c r="X385" s="198">
        <f t="shared" si="127"/>
        <v>0.84450085190722901</v>
      </c>
      <c r="Y385" s="199">
        <f t="shared" si="128"/>
        <v>4472</v>
      </c>
      <c r="Z385" s="200">
        <f t="shared" si="129"/>
        <v>0.15549914809277096</v>
      </c>
      <c r="AA385" s="201">
        <f t="shared" si="130"/>
        <v>56245</v>
      </c>
      <c r="AD385" s="8" t="str">
        <f t="shared" si="145"/>
        <v>M7411-12-Legal and accounting</v>
      </c>
      <c r="AE385" s="9">
        <f t="shared" si="146"/>
        <v>76820</v>
      </c>
      <c r="AF385" s="10">
        <f t="shared" si="147"/>
        <v>35435599582.061302</v>
      </c>
      <c r="AG385" s="9">
        <f t="shared" si="131"/>
        <v>461280.91098752018</v>
      </c>
      <c r="AH385" s="248">
        <f t="shared" si="148"/>
        <v>1.606123179568167</v>
      </c>
    </row>
    <row r="386" spans="1:34" x14ac:dyDescent="0.3">
      <c r="B386" s="2" t="s">
        <v>402</v>
      </c>
      <c r="D386" s="28">
        <v>7798</v>
      </c>
      <c r="E386" s="28">
        <v>9593</v>
      </c>
      <c r="F386" s="28">
        <v>276</v>
      </c>
      <c r="G386" s="28">
        <v>21947</v>
      </c>
      <c r="H386" s="28">
        <v>39001</v>
      </c>
      <c r="I386" s="28">
        <v>7604</v>
      </c>
      <c r="J386" s="28">
        <v>86219</v>
      </c>
      <c r="M386" s="195">
        <f>B384</f>
        <v>0</v>
      </c>
      <c r="N386" s="206" t="str">
        <f>C384</f>
        <v>7487fin</v>
      </c>
      <c r="O386" s="207">
        <f t="shared" si="149"/>
        <v>43</v>
      </c>
      <c r="P386" s="208">
        <f t="shared" si="119"/>
        <v>0.86</v>
      </c>
      <c r="Q386" s="209">
        <f t="shared" si="121"/>
        <v>7</v>
      </c>
      <c r="R386" s="208">
        <f t="shared" si="120"/>
        <v>0.14000000000000001</v>
      </c>
      <c r="S386" s="207">
        <f t="shared" si="122"/>
        <v>0</v>
      </c>
      <c r="T386" s="208">
        <f t="shared" si="123"/>
        <v>0</v>
      </c>
      <c r="U386" s="209">
        <f t="shared" si="124"/>
        <v>2</v>
      </c>
      <c r="V386" s="210">
        <f t="shared" si="125"/>
        <v>1</v>
      </c>
      <c r="W386" s="207">
        <f t="shared" si="126"/>
        <v>131</v>
      </c>
      <c r="X386" s="208">
        <f t="shared" si="127"/>
        <v>0.86754966887417218</v>
      </c>
      <c r="Y386" s="209">
        <f t="shared" si="128"/>
        <v>20</v>
      </c>
      <c r="Z386" s="210">
        <f t="shared" si="129"/>
        <v>0.13245033112582782</v>
      </c>
      <c r="AA386" s="211">
        <f t="shared" si="130"/>
        <v>203</v>
      </c>
      <c r="AD386" s="12" t="str">
        <f t="shared" si="145"/>
        <v>M7414-15-Management consultancy services</v>
      </c>
      <c r="AE386" s="13">
        <f t="shared" si="146"/>
        <v>143770</v>
      </c>
      <c r="AF386" s="14">
        <f t="shared" si="147"/>
        <v>56270395540.607819</v>
      </c>
      <c r="AG386" s="13">
        <f t="shared" si="131"/>
        <v>391391.77533983317</v>
      </c>
      <c r="AH386" s="246">
        <f t="shared" si="148"/>
        <v>5.0536537889669075</v>
      </c>
    </row>
    <row r="387" spans="1:34" x14ac:dyDescent="0.3">
      <c r="B387" s="2" t="s">
        <v>403</v>
      </c>
      <c r="C387" s="2" t="s">
        <v>404</v>
      </c>
      <c r="D387" s="28">
        <v>299</v>
      </c>
      <c r="E387" s="28">
        <v>493</v>
      </c>
      <c r="F387" s="28">
        <v>26</v>
      </c>
      <c r="G387" s="28">
        <v>10701</v>
      </c>
      <c r="H387" s="28">
        <v>2130</v>
      </c>
      <c r="I387" s="28">
        <v>297</v>
      </c>
      <c r="J387" s="28">
        <v>13946</v>
      </c>
      <c r="M387" s="195">
        <f>B385</f>
        <v>0</v>
      </c>
      <c r="N387" s="196" t="str">
        <f>C385</f>
        <v>7415fin</v>
      </c>
      <c r="O387" s="216">
        <f t="shared" si="149"/>
        <v>3</v>
      </c>
      <c r="P387" s="217">
        <f t="shared" si="119"/>
        <v>1</v>
      </c>
      <c r="Q387" s="218">
        <f t="shared" si="121"/>
        <v>0</v>
      </c>
      <c r="R387" s="217">
        <f t="shared" si="120"/>
        <v>0</v>
      </c>
      <c r="S387" s="197">
        <f t="shared" si="122"/>
        <v>0</v>
      </c>
      <c r="T387" s="198" t="e">
        <f t="shared" si="123"/>
        <v>#DIV/0!</v>
      </c>
      <c r="U387" s="199">
        <f t="shared" si="124"/>
        <v>0</v>
      </c>
      <c r="V387" s="200" t="e">
        <f t="shared" si="125"/>
        <v>#DIV/0!</v>
      </c>
      <c r="W387" s="197">
        <f t="shared" si="126"/>
        <v>49</v>
      </c>
      <c r="X387" s="198">
        <f t="shared" si="127"/>
        <v>0.81666666666666665</v>
      </c>
      <c r="Y387" s="199">
        <f t="shared" si="128"/>
        <v>11</v>
      </c>
      <c r="Z387" s="200">
        <f t="shared" si="129"/>
        <v>0.18333333333333332</v>
      </c>
      <c r="AA387" s="201">
        <f t="shared" si="130"/>
        <v>63</v>
      </c>
      <c r="AD387" s="8" t="str">
        <f t="shared" si="145"/>
        <v>M742-3-Architecture and technical services</v>
      </c>
      <c r="AE387" s="9">
        <f t="shared" si="146"/>
        <v>96387</v>
      </c>
      <c r="AF387" s="10">
        <f t="shared" si="147"/>
        <v>59862929308.389191</v>
      </c>
      <c r="AG387" s="9">
        <f t="shared" si="131"/>
        <v>621068.49791350693</v>
      </c>
      <c r="AH387" s="248">
        <f t="shared" si="148"/>
        <v>0.61703416475012896</v>
      </c>
    </row>
    <row r="388" spans="1:34" x14ac:dyDescent="0.3">
      <c r="C388" s="2" t="s">
        <v>405</v>
      </c>
      <c r="D388" s="28">
        <v>748</v>
      </c>
      <c r="E388" s="28">
        <v>2022</v>
      </c>
      <c r="F388" s="28">
        <v>32</v>
      </c>
      <c r="G388" s="28">
        <v>24204</v>
      </c>
      <c r="H388" s="28">
        <v>8721</v>
      </c>
      <c r="I388" s="28">
        <v>821</v>
      </c>
      <c r="J388" s="28">
        <v>36548</v>
      </c>
      <c r="M388" s="227">
        <f>B388</f>
        <v>0</v>
      </c>
      <c r="N388" s="228" t="s">
        <v>396</v>
      </c>
      <c r="O388" s="229">
        <f t="shared" si="149"/>
        <v>7798</v>
      </c>
      <c r="P388" s="230">
        <f t="shared" ref="P388:P395" si="150">D386/(D386+E386)</f>
        <v>0.44839284687482028</v>
      </c>
      <c r="Q388" s="229">
        <f t="shared" si="121"/>
        <v>9593</v>
      </c>
      <c r="R388" s="230">
        <f t="shared" ref="R388:R395" si="151">E386/(D386+E386)</f>
        <v>0.55160715312517972</v>
      </c>
      <c r="S388" s="229">
        <f t="shared" si="122"/>
        <v>276</v>
      </c>
      <c r="T388" s="230">
        <f t="shared" si="123"/>
        <v>1.2419565315213968E-2</v>
      </c>
      <c r="U388" s="229">
        <f t="shared" si="124"/>
        <v>21947</v>
      </c>
      <c r="V388" s="231">
        <f t="shared" si="125"/>
        <v>0.98758043468478607</v>
      </c>
      <c r="W388" s="229">
        <f t="shared" si="126"/>
        <v>39001</v>
      </c>
      <c r="X388" s="230">
        <f t="shared" si="127"/>
        <v>0.83684154060723104</v>
      </c>
      <c r="Y388" s="229">
        <f t="shared" si="128"/>
        <v>7604</v>
      </c>
      <c r="Z388" s="231">
        <f t="shared" si="129"/>
        <v>0.16315845939276902</v>
      </c>
      <c r="AA388" s="229">
        <f t="shared" si="130"/>
        <v>86219</v>
      </c>
      <c r="AD388" s="12" t="str">
        <f t="shared" si="145"/>
        <v>MPother-Other professional services</v>
      </c>
      <c r="AE388" s="13">
        <f t="shared" si="146"/>
        <v>61673</v>
      </c>
      <c r="AF388" s="14">
        <f t="shared" si="147"/>
        <v>31407784938.521297</v>
      </c>
      <c r="AG388" s="13">
        <f t="shared" si="131"/>
        <v>509263.12873577251</v>
      </c>
      <c r="AH388" s="246">
        <f t="shared" si="148"/>
        <v>0.93784481914350026</v>
      </c>
    </row>
    <row r="389" spans="1:34" x14ac:dyDescent="0.3">
      <c r="C389" s="2" t="s">
        <v>406</v>
      </c>
      <c r="D389" s="28">
        <v>2452</v>
      </c>
      <c r="E389" s="28">
        <v>3925</v>
      </c>
      <c r="F389" s="28">
        <v>104</v>
      </c>
      <c r="G389" s="28">
        <v>50127</v>
      </c>
      <c r="H389" s="28">
        <v>21391</v>
      </c>
      <c r="I389" s="28">
        <v>2438</v>
      </c>
      <c r="J389" s="28">
        <v>80437</v>
      </c>
      <c r="M389" s="195">
        <f>B389</f>
        <v>0</v>
      </c>
      <c r="N389" s="196" t="str">
        <f>C387</f>
        <v>O-Public administration and defence</v>
      </c>
      <c r="O389" s="216">
        <f t="shared" si="149"/>
        <v>299</v>
      </c>
      <c r="P389" s="217">
        <f t="shared" si="150"/>
        <v>0.37752525252525254</v>
      </c>
      <c r="Q389" s="218">
        <f t="shared" ref="Q389:Q395" si="152">E387</f>
        <v>493</v>
      </c>
      <c r="R389" s="217">
        <f t="shared" si="151"/>
        <v>0.62247474747474751</v>
      </c>
      <c r="S389" s="197">
        <f t="shared" ref="S389:S395" si="153">F387</f>
        <v>26</v>
      </c>
      <c r="T389" s="198">
        <f t="shared" ref="T389:T395" si="154">F387/(F387+G387)</f>
        <v>2.4237904353500515E-3</v>
      </c>
      <c r="U389" s="199">
        <f t="shared" ref="U389:U395" si="155">G387</f>
        <v>10701</v>
      </c>
      <c r="V389" s="200">
        <f t="shared" ref="V389:V395" si="156">G387/(F387+G387)</f>
        <v>0.99757620956464998</v>
      </c>
      <c r="W389" s="197">
        <f t="shared" ref="W389:W395" si="157">H387</f>
        <v>2130</v>
      </c>
      <c r="X389" s="198">
        <f t="shared" ref="X389:X395" si="158">H387/(H387+I387)</f>
        <v>0.87762669962917184</v>
      </c>
      <c r="Y389" s="199">
        <f t="shared" ref="Y389:Y395" si="159">I387</f>
        <v>297</v>
      </c>
      <c r="Z389" s="200">
        <f t="shared" ref="Z389:Z395" si="160">I387/(I387+H387)</f>
        <v>0.12237330037082818</v>
      </c>
      <c r="AA389" s="201">
        <f t="shared" ref="AA389:AA395" si="161">J387</f>
        <v>13946</v>
      </c>
      <c r="AD389" s="8" t="str">
        <f t="shared" si="145"/>
        <v>N71-Rental of machinery and equipment</v>
      </c>
      <c r="AE389" s="9">
        <f t="shared" si="146"/>
        <v>24976</v>
      </c>
      <c r="AF389" s="10">
        <f t="shared" si="147"/>
        <v>27415570543.079094</v>
      </c>
      <c r="AG389" s="9">
        <f t="shared" si="131"/>
        <v>1097676.5912507644</v>
      </c>
      <c r="AH389" s="248">
        <f t="shared" si="148"/>
        <v>1.8217834484978979</v>
      </c>
    </row>
    <row r="390" spans="1:34" x14ac:dyDescent="0.3">
      <c r="C390" s="2" t="s">
        <v>407</v>
      </c>
      <c r="D390" s="28">
        <v>3362</v>
      </c>
      <c r="E390" s="28">
        <v>5320</v>
      </c>
      <c r="F390" s="28">
        <v>103</v>
      </c>
      <c r="G390" s="28">
        <v>104619</v>
      </c>
      <c r="H390" s="28">
        <v>36786</v>
      </c>
      <c r="I390" s="28">
        <v>3809</v>
      </c>
      <c r="J390" s="28">
        <v>153999</v>
      </c>
      <c r="M390" s="195">
        <f>B390</f>
        <v>0</v>
      </c>
      <c r="N390" s="206" t="str">
        <f>C388</f>
        <v>P801-2-Nursery, primary and secondary education</v>
      </c>
      <c r="O390" s="207">
        <f t="shared" si="149"/>
        <v>748</v>
      </c>
      <c r="P390" s="208">
        <f t="shared" si="150"/>
        <v>0.2700361010830325</v>
      </c>
      <c r="Q390" s="209">
        <f t="shared" si="152"/>
        <v>2022</v>
      </c>
      <c r="R390" s="208">
        <f t="shared" si="151"/>
        <v>0.72996389891696756</v>
      </c>
      <c r="S390" s="207">
        <f t="shared" si="153"/>
        <v>32</v>
      </c>
      <c r="T390" s="208">
        <f t="shared" si="154"/>
        <v>1.3203498927215713E-3</v>
      </c>
      <c r="U390" s="209">
        <f t="shared" si="155"/>
        <v>24204</v>
      </c>
      <c r="V390" s="210">
        <f t="shared" si="156"/>
        <v>0.99867965010727844</v>
      </c>
      <c r="W390" s="207">
        <f t="shared" si="157"/>
        <v>8721</v>
      </c>
      <c r="X390" s="208">
        <f t="shared" si="158"/>
        <v>0.91395933766505977</v>
      </c>
      <c r="Y390" s="209">
        <f t="shared" si="159"/>
        <v>821</v>
      </c>
      <c r="Z390" s="210">
        <f t="shared" si="160"/>
        <v>8.604066233494026E-2</v>
      </c>
      <c r="AA390" s="211">
        <f t="shared" si="161"/>
        <v>36548</v>
      </c>
      <c r="AD390" s="12" t="str">
        <f t="shared" si="145"/>
        <v>N745-Employment services</v>
      </c>
      <c r="AE390" s="13">
        <f t="shared" si="146"/>
        <v>26303</v>
      </c>
      <c r="AF390" s="14">
        <f t="shared" si="147"/>
        <v>36694967254.017387</v>
      </c>
      <c r="AG390" s="13">
        <f t="shared" si="131"/>
        <v>1395086.7678218221</v>
      </c>
      <c r="AH390" s="246">
        <f t="shared" si="148"/>
        <v>0.33945334788991244</v>
      </c>
    </row>
    <row r="391" spans="1:34" x14ac:dyDescent="0.3">
      <c r="C391" s="2" t="s">
        <v>408</v>
      </c>
      <c r="D391" s="28">
        <v>1707</v>
      </c>
      <c r="E391" s="28">
        <v>2901</v>
      </c>
      <c r="F391" s="28">
        <v>113</v>
      </c>
      <c r="G391" s="28">
        <v>42164</v>
      </c>
      <c r="H391" s="28">
        <v>19339</v>
      </c>
      <c r="I391" s="28">
        <v>1578</v>
      </c>
      <c r="J391" s="28">
        <v>67802</v>
      </c>
      <c r="M391" s="195">
        <f>B391</f>
        <v>0</v>
      </c>
      <c r="N391" s="196" t="str">
        <f>C389</f>
        <v>P853-4-Higher and adult education</v>
      </c>
      <c r="O391" s="216">
        <f t="shared" si="149"/>
        <v>2452</v>
      </c>
      <c r="P391" s="217">
        <f t="shared" si="150"/>
        <v>0.38450682138936804</v>
      </c>
      <c r="Q391" s="218">
        <f t="shared" si="152"/>
        <v>3925</v>
      </c>
      <c r="R391" s="217">
        <f t="shared" si="151"/>
        <v>0.61549317861063191</v>
      </c>
      <c r="S391" s="197">
        <f t="shared" si="153"/>
        <v>104</v>
      </c>
      <c r="T391" s="198">
        <f t="shared" si="154"/>
        <v>2.0704345921841094E-3</v>
      </c>
      <c r="U391" s="199">
        <f t="shared" si="155"/>
        <v>50127</v>
      </c>
      <c r="V391" s="200">
        <f t="shared" si="156"/>
        <v>0.99792956540781586</v>
      </c>
      <c r="W391" s="197">
        <f t="shared" si="157"/>
        <v>21391</v>
      </c>
      <c r="X391" s="198">
        <f t="shared" si="158"/>
        <v>0.8976876914683789</v>
      </c>
      <c r="Y391" s="199">
        <f t="shared" si="159"/>
        <v>2438</v>
      </c>
      <c r="Z391" s="200">
        <f t="shared" si="160"/>
        <v>0.10231230853162114</v>
      </c>
      <c r="AA391" s="201">
        <f t="shared" si="161"/>
        <v>80437</v>
      </c>
      <c r="AD391" s="8" t="str">
        <f t="shared" si="145"/>
        <v>NAmisc-Miscellaneous administrative services</v>
      </c>
      <c r="AE391" s="9">
        <f t="shared" si="146"/>
        <v>58941</v>
      </c>
      <c r="AF391" s="10">
        <f t="shared" si="147"/>
        <v>59694388674.718071</v>
      </c>
      <c r="AG391" s="9">
        <f t="shared" ref="AG391:AG398" si="162">AF391/AE391</f>
        <v>1012782.0816531458</v>
      </c>
      <c r="AH391" s="248">
        <f t="shared" si="148"/>
        <v>1.0656484921044223</v>
      </c>
    </row>
    <row r="392" spans="1:34" x14ac:dyDescent="0.3">
      <c r="B392" s="2" t="s">
        <v>409</v>
      </c>
      <c r="D392" s="28">
        <v>8568</v>
      </c>
      <c r="E392" s="28">
        <v>14661</v>
      </c>
      <c r="F392" s="28">
        <v>378</v>
      </c>
      <c r="G392" s="28">
        <v>231815</v>
      </c>
      <c r="H392" s="28">
        <v>88367</v>
      </c>
      <c r="I392" s="28">
        <v>8943</v>
      </c>
      <c r="J392" s="28">
        <v>352732</v>
      </c>
      <c r="M392" s="227" t="str">
        <f>B395</f>
        <v>PNFC</v>
      </c>
      <c r="N392" s="206" t="str">
        <f>C390</f>
        <v>Q851- Human health activities</v>
      </c>
      <c r="O392" s="207">
        <f t="shared" si="149"/>
        <v>3362</v>
      </c>
      <c r="P392" s="208">
        <f t="shared" si="150"/>
        <v>0.38723796360285651</v>
      </c>
      <c r="Q392" s="209">
        <f t="shared" si="152"/>
        <v>5320</v>
      </c>
      <c r="R392" s="208">
        <f t="shared" si="151"/>
        <v>0.61276203639714355</v>
      </c>
      <c r="S392" s="207">
        <f t="shared" si="153"/>
        <v>103</v>
      </c>
      <c r="T392" s="208">
        <f t="shared" si="154"/>
        <v>9.8355646378029456E-4</v>
      </c>
      <c r="U392" s="209">
        <f t="shared" si="155"/>
        <v>104619</v>
      </c>
      <c r="V392" s="210">
        <f t="shared" si="156"/>
        <v>0.99901644353621966</v>
      </c>
      <c r="W392" s="207">
        <f t="shared" si="157"/>
        <v>36786</v>
      </c>
      <c r="X392" s="208">
        <f t="shared" si="158"/>
        <v>0.90617071067865496</v>
      </c>
      <c r="Y392" s="209">
        <f t="shared" si="159"/>
        <v>3809</v>
      </c>
      <c r="Z392" s="210">
        <f t="shared" si="160"/>
        <v>9.3829289321344989E-2</v>
      </c>
      <c r="AA392" s="211">
        <f t="shared" si="161"/>
        <v>153999</v>
      </c>
      <c r="AD392" s="12" t="str">
        <f t="shared" si="145"/>
        <v>Naother-Other administrative services</v>
      </c>
      <c r="AE392" s="13">
        <f t="shared" si="146"/>
        <v>232165</v>
      </c>
      <c r="AF392" s="14">
        <f t="shared" si="147"/>
        <v>110957849138.24318</v>
      </c>
      <c r="AG392" s="13">
        <f t="shared" si="162"/>
        <v>477926.68635773344</v>
      </c>
      <c r="AH392" s="246">
        <f t="shared" si="148"/>
        <v>3.981283685016809</v>
      </c>
    </row>
    <row r="393" spans="1:34" x14ac:dyDescent="0.3">
      <c r="B393" s="2" t="s">
        <v>410</v>
      </c>
      <c r="C393" s="2" t="s">
        <v>411</v>
      </c>
      <c r="D393" s="28">
        <v>8802</v>
      </c>
      <c r="E393" s="28">
        <v>17150</v>
      </c>
      <c r="F393" s="28">
        <v>360</v>
      </c>
      <c r="G393" s="28">
        <v>63743</v>
      </c>
      <c r="H393" s="28">
        <v>64911</v>
      </c>
      <c r="I393" s="28">
        <v>13560</v>
      </c>
      <c r="J393" s="28">
        <v>168526</v>
      </c>
      <c r="M393" s="195">
        <f>B396</f>
        <v>0</v>
      </c>
      <c r="N393" s="196" t="str">
        <f>C391</f>
        <v>Q853-Social work</v>
      </c>
      <c r="O393" s="216">
        <f t="shared" si="149"/>
        <v>1707</v>
      </c>
      <c r="P393" s="217">
        <f t="shared" si="150"/>
        <v>0.37044270833333331</v>
      </c>
      <c r="Q393" s="218">
        <f t="shared" si="152"/>
        <v>2901</v>
      </c>
      <c r="R393" s="217">
        <f t="shared" si="151"/>
        <v>0.62955729166666663</v>
      </c>
      <c r="S393" s="197">
        <f t="shared" si="153"/>
        <v>113</v>
      </c>
      <c r="T393" s="198">
        <f t="shared" si="154"/>
        <v>2.6728481207275822E-3</v>
      </c>
      <c r="U393" s="199">
        <f t="shared" si="155"/>
        <v>42164</v>
      </c>
      <c r="V393" s="200">
        <f t="shared" si="156"/>
        <v>0.99732715187927246</v>
      </c>
      <c r="W393" s="197">
        <f t="shared" si="157"/>
        <v>19339</v>
      </c>
      <c r="X393" s="198">
        <f t="shared" si="158"/>
        <v>0.9245589711717741</v>
      </c>
      <c r="Y393" s="199">
        <f t="shared" si="159"/>
        <v>1578</v>
      </c>
      <c r="Z393" s="200">
        <f t="shared" si="160"/>
        <v>7.5441028828225842E-2</v>
      </c>
      <c r="AA393" s="201">
        <f t="shared" si="161"/>
        <v>67802</v>
      </c>
      <c r="AD393" s="8" t="str">
        <f t="shared" si="145"/>
        <v>RS527 and 725-Repair services</v>
      </c>
      <c r="AE393" s="9">
        <f t="shared" si="146"/>
        <v>32394</v>
      </c>
      <c r="AF393" s="10">
        <f t="shared" si="147"/>
        <v>8222125726.0045977</v>
      </c>
      <c r="AG393" s="9">
        <f t="shared" si="162"/>
        <v>253816.3155524047</v>
      </c>
      <c r="AH393" s="248">
        <f t="shared" si="148"/>
        <v>0.68046987475210285</v>
      </c>
    </row>
    <row r="394" spans="1:34" x14ac:dyDescent="0.3">
      <c r="B394" s="2" t="s">
        <v>412</v>
      </c>
      <c r="D394" s="28">
        <v>8802</v>
      </c>
      <c r="E394" s="28">
        <v>17150</v>
      </c>
      <c r="F394" s="28">
        <v>360</v>
      </c>
      <c r="G394" s="28">
        <v>63743</v>
      </c>
      <c r="H394" s="28">
        <v>64911</v>
      </c>
      <c r="I394" s="28">
        <v>13560</v>
      </c>
      <c r="J394" s="28">
        <v>168526</v>
      </c>
      <c r="M394" s="195">
        <f>B397</f>
        <v>0</v>
      </c>
      <c r="N394" s="228" t="s">
        <v>403</v>
      </c>
      <c r="O394" s="229">
        <f t="shared" si="149"/>
        <v>8568</v>
      </c>
      <c r="P394" s="230">
        <f t="shared" si="150"/>
        <v>0.36884928322355676</v>
      </c>
      <c r="Q394" s="229">
        <f t="shared" si="152"/>
        <v>14661</v>
      </c>
      <c r="R394" s="230">
        <f t="shared" si="151"/>
        <v>0.63115071677644319</v>
      </c>
      <c r="S394" s="229">
        <f t="shared" si="153"/>
        <v>378</v>
      </c>
      <c r="T394" s="230">
        <f t="shared" si="154"/>
        <v>1.6279560538000715E-3</v>
      </c>
      <c r="U394" s="229">
        <f t="shared" si="155"/>
        <v>231815</v>
      </c>
      <c r="V394" s="231">
        <f t="shared" si="156"/>
        <v>0.99837204394619994</v>
      </c>
      <c r="W394" s="229">
        <f t="shared" si="157"/>
        <v>88367</v>
      </c>
      <c r="X394" s="230">
        <f t="shared" si="158"/>
        <v>0.90809783167197611</v>
      </c>
      <c r="Y394" s="229">
        <f t="shared" si="159"/>
        <v>8943</v>
      </c>
      <c r="Z394" s="231">
        <f t="shared" si="160"/>
        <v>9.1902168328023837E-2</v>
      </c>
      <c r="AA394" s="229">
        <f t="shared" si="161"/>
        <v>352732</v>
      </c>
      <c r="AD394" s="12" t="str">
        <f t="shared" si="145"/>
        <v xml:space="preserve">RS926-Sporting and amusement activities </v>
      </c>
      <c r="AE394" s="13">
        <f t="shared" si="146"/>
        <v>71157</v>
      </c>
      <c r="AF394" s="14">
        <f t="shared" si="147"/>
        <v>20969321456.262508</v>
      </c>
      <c r="AG394" s="13">
        <f t="shared" si="162"/>
        <v>294690.91524744593</v>
      </c>
      <c r="AH394" s="246">
        <f t="shared" si="148"/>
        <v>1.9110564345415388</v>
      </c>
    </row>
    <row r="395" spans="1:34" x14ac:dyDescent="0.3">
      <c r="A395" s="2" t="s">
        <v>423</v>
      </c>
      <c r="B395" s="2" t="s">
        <v>69</v>
      </c>
      <c r="C395" s="2" t="s">
        <v>66</v>
      </c>
      <c r="D395" s="28">
        <v>24662673708.060867</v>
      </c>
      <c r="E395" s="28">
        <v>1195663466.4200988</v>
      </c>
      <c r="F395" s="28">
        <v>343558501.10890001</v>
      </c>
      <c r="G395" s="28">
        <v>13364640888.195898</v>
      </c>
      <c r="H395" s="28">
        <v>12600911076.750795</v>
      </c>
      <c r="I395" s="28">
        <v>1928009833.5300004</v>
      </c>
      <c r="J395" s="28">
        <v>54095457474.066551</v>
      </c>
      <c r="M395" s="227">
        <f>B398</f>
        <v>0</v>
      </c>
      <c r="N395" s="228" t="s">
        <v>414</v>
      </c>
      <c r="O395" s="229">
        <f t="shared" si="149"/>
        <v>8802</v>
      </c>
      <c r="P395" s="230">
        <f t="shared" si="150"/>
        <v>0.33916461159062883</v>
      </c>
      <c r="Q395" s="229">
        <f t="shared" si="152"/>
        <v>17150</v>
      </c>
      <c r="R395" s="230">
        <f t="shared" si="151"/>
        <v>0.66083538840937117</v>
      </c>
      <c r="S395" s="229">
        <f t="shared" si="153"/>
        <v>360</v>
      </c>
      <c r="T395" s="230">
        <f t="shared" si="154"/>
        <v>5.6159618114596825E-3</v>
      </c>
      <c r="U395" s="229">
        <f t="shared" si="155"/>
        <v>63743</v>
      </c>
      <c r="V395" s="231">
        <f t="shared" si="156"/>
        <v>0.99438403818854026</v>
      </c>
      <c r="W395" s="229">
        <f t="shared" si="157"/>
        <v>64911</v>
      </c>
      <c r="X395" s="230">
        <f t="shared" si="158"/>
        <v>0.82719730855985019</v>
      </c>
      <c r="Y395" s="229">
        <f t="shared" si="159"/>
        <v>13560</v>
      </c>
      <c r="Z395" s="231">
        <f t="shared" si="160"/>
        <v>0.17280269144014987</v>
      </c>
      <c r="AA395" s="229">
        <f t="shared" si="161"/>
        <v>168526</v>
      </c>
      <c r="AD395" s="8" t="str">
        <f t="shared" si="145"/>
        <v>RS9271-Gambling activities</v>
      </c>
      <c r="AE395" s="9">
        <f t="shared" si="146"/>
        <v>2515</v>
      </c>
      <c r="AF395" s="10">
        <f t="shared" si="147"/>
        <v>28532269656.931988</v>
      </c>
      <c r="AG395" s="9">
        <f t="shared" si="162"/>
        <v>11344838.829794031</v>
      </c>
      <c r="AH395" s="248">
        <f t="shared" si="148"/>
        <v>0.77603628899174371</v>
      </c>
    </row>
    <row r="396" spans="1:34" x14ac:dyDescent="0.3">
      <c r="C396" s="2" t="s">
        <v>17</v>
      </c>
      <c r="D396" s="28">
        <v>161214506624.03961</v>
      </c>
      <c r="E396" s="28">
        <v>9522469277.0993614</v>
      </c>
      <c r="F396" s="28">
        <v>68278473.344599992</v>
      </c>
      <c r="G396" s="28">
        <v>374079314.78479999</v>
      </c>
      <c r="H396" s="28">
        <v>6045019314.3058996</v>
      </c>
      <c r="I396" s="28">
        <v>1489284836.9133</v>
      </c>
      <c r="J396" s="28">
        <v>178713637840.48758</v>
      </c>
      <c r="M396" s="227">
        <f>B399</f>
        <v>0</v>
      </c>
      <c r="N396" s="23" t="s">
        <v>168</v>
      </c>
      <c r="O396" s="232">
        <f>D468</f>
        <v>232694</v>
      </c>
      <c r="P396" s="233">
        <f>D468/(D468+E468)</f>
        <v>0.43795782547485868</v>
      </c>
      <c r="Q396" s="232">
        <f>E468</f>
        <v>298622</v>
      </c>
      <c r="R396" s="233">
        <f>E468/(D468+E468)</f>
        <v>0.56204217452514138</v>
      </c>
      <c r="S396" s="232">
        <f>F468</f>
        <v>11419</v>
      </c>
      <c r="T396" s="233">
        <f>F468/(F468+G468)</f>
        <v>6.0727183963641337E-3</v>
      </c>
      <c r="U396" s="232">
        <f>G468</f>
        <v>1868958</v>
      </c>
      <c r="V396" s="234">
        <f>G468/(F468+G468)</f>
        <v>0.99392728160363586</v>
      </c>
      <c r="W396" s="232">
        <f>H468</f>
        <v>1477683</v>
      </c>
      <c r="X396" s="233">
        <f>H468/(H468+I468)</f>
        <v>0.85952029874447056</v>
      </c>
      <c r="Y396" s="232">
        <f>I468</f>
        <v>241512</v>
      </c>
      <c r="Z396" s="234">
        <f>I468/(I468+H468)</f>
        <v>0.14047970125552947</v>
      </c>
      <c r="AA396" s="232">
        <f>J468</f>
        <v>4130888</v>
      </c>
      <c r="AD396" s="12" t="str">
        <f t="shared" si="145"/>
        <v>RSMisc-Miscellaneous recreational activities</v>
      </c>
      <c r="AE396" s="13">
        <f t="shared" si="146"/>
        <v>114641</v>
      </c>
      <c r="AF396" s="14">
        <f t="shared" si="147"/>
        <v>12187096336.606499</v>
      </c>
      <c r="AG396" s="13">
        <f t="shared" si="162"/>
        <v>106306.61226442982</v>
      </c>
      <c r="AH396" s="246">
        <f t="shared" si="148"/>
        <v>1.0010234384926033</v>
      </c>
    </row>
    <row r="397" spans="1:34" x14ac:dyDescent="0.3">
      <c r="C397" s="2" t="s">
        <v>14</v>
      </c>
      <c r="D397" s="28">
        <v>129669506997.56123</v>
      </c>
      <c r="E397" s="28">
        <v>11922561396.404024</v>
      </c>
      <c r="F397" s="28">
        <v>3581997.3185999999</v>
      </c>
      <c r="G397" s="28">
        <v>468877750.8624</v>
      </c>
      <c r="H397" s="28">
        <v>20051546552.632198</v>
      </c>
      <c r="I397" s="28">
        <v>15420633142.216799</v>
      </c>
      <c r="J397" s="28">
        <v>177536707836.99527</v>
      </c>
      <c r="AD397" s="8" t="str">
        <f t="shared" si="145"/>
        <v>RSz9305-Other services acticities nec</v>
      </c>
      <c r="AE397" s="9">
        <f t="shared" si="146"/>
        <v>106701</v>
      </c>
      <c r="AF397" s="10">
        <f t="shared" si="147"/>
        <v>36643569069.596603</v>
      </c>
      <c r="AG397" s="9">
        <f t="shared" si="162"/>
        <v>343422.92077484378</v>
      </c>
      <c r="AH397" s="248">
        <f t="shared" si="148"/>
        <v>27.244083455165796</v>
      </c>
    </row>
    <row r="398" spans="1:34" x14ac:dyDescent="0.3">
      <c r="C398" s="2" t="s">
        <v>11</v>
      </c>
      <c r="D398" s="28">
        <v>62973165409.753464</v>
      </c>
      <c r="E398" s="28">
        <v>601130235.5835917</v>
      </c>
      <c r="F398" s="28">
        <v>41887473.601800002</v>
      </c>
      <c r="G398" s="28">
        <v>229511942</v>
      </c>
      <c r="H398" s="28">
        <v>29110324394.207005</v>
      </c>
      <c r="I398" s="28">
        <v>3586282417.5337005</v>
      </c>
      <c r="J398" s="28">
        <v>96542301872.679565</v>
      </c>
      <c r="AD398" s="23" t="s">
        <v>415</v>
      </c>
      <c r="AE398" s="24">
        <f>S396+U396+W396+Y396</f>
        <v>3599572</v>
      </c>
      <c r="AF398" s="25">
        <f>S475+U475+W475+Y475</f>
        <v>3439635291447.2461</v>
      </c>
      <c r="AG398" s="24">
        <f t="shared" si="162"/>
        <v>955567.85402465798</v>
      </c>
      <c r="AH398" s="249">
        <f>D624/D625</f>
        <v>126.20988334915444</v>
      </c>
    </row>
    <row r="399" spans="1:34" ht="15" thickBot="1" x14ac:dyDescent="0.35">
      <c r="C399" s="2" t="s">
        <v>18</v>
      </c>
      <c r="D399" s="28">
        <v>50394327311.108063</v>
      </c>
      <c r="E399" s="28">
        <v>16930349476.104477</v>
      </c>
      <c r="F399" s="28">
        <v>51975165.738299996</v>
      </c>
      <c r="G399" s="28">
        <v>1278723993.1184001</v>
      </c>
      <c r="H399" s="28">
        <v>23585584825.398109</v>
      </c>
      <c r="I399" s="28">
        <v>3391743713.8839998</v>
      </c>
      <c r="J399" s="28">
        <v>95632704485.351349</v>
      </c>
      <c r="N399" s="487" t="s">
        <v>90</v>
      </c>
      <c r="O399" s="488"/>
      <c r="P399" s="488"/>
      <c r="Q399" s="488"/>
      <c r="R399" s="488"/>
      <c r="S399" s="488"/>
      <c r="T399" s="488"/>
      <c r="U399" s="488"/>
      <c r="V399" s="488"/>
      <c r="W399" s="488"/>
      <c r="X399" s="488"/>
      <c r="Y399" s="488"/>
      <c r="Z399" s="488"/>
      <c r="AA399" s="487"/>
    </row>
    <row r="400" spans="1:34" x14ac:dyDescent="0.3">
      <c r="C400" s="2" t="s">
        <v>29</v>
      </c>
      <c r="D400" s="28">
        <v>31384747068.808998</v>
      </c>
      <c r="E400" s="28">
        <v>2809382312.9620037</v>
      </c>
      <c r="F400" s="28">
        <v>157717654.94600001</v>
      </c>
      <c r="G400" s="28">
        <v>4027105277.8235998</v>
      </c>
      <c r="H400" s="28">
        <v>36459175114.550797</v>
      </c>
      <c r="I400" s="28">
        <v>4969882263.6387005</v>
      </c>
      <c r="J400" s="28">
        <v>79808009692.730103</v>
      </c>
      <c r="N400" s="489" t="s">
        <v>3</v>
      </c>
      <c r="O400" s="491" t="s">
        <v>388</v>
      </c>
      <c r="P400" s="492"/>
      <c r="Q400" s="492"/>
      <c r="R400" s="493"/>
      <c r="S400" s="491" t="s">
        <v>389</v>
      </c>
      <c r="T400" s="492"/>
      <c r="U400" s="492"/>
      <c r="V400" s="493"/>
      <c r="W400" s="491" t="s">
        <v>390</v>
      </c>
      <c r="X400" s="492"/>
      <c r="Y400" s="492"/>
      <c r="Z400" s="493"/>
      <c r="AA400" s="494" t="s">
        <v>168</v>
      </c>
    </row>
    <row r="401" spans="3:27" x14ac:dyDescent="0.3">
      <c r="C401" s="2" t="s">
        <v>21</v>
      </c>
      <c r="D401" s="28">
        <v>61240347298.450516</v>
      </c>
      <c r="E401" s="28">
        <v>3995871419.4875827</v>
      </c>
      <c r="F401" s="28">
        <v>53153441.031299993</v>
      </c>
      <c r="G401" s="28">
        <v>6723429559.7954006</v>
      </c>
      <c r="H401" s="28">
        <v>72592585886.554703</v>
      </c>
      <c r="I401" s="28">
        <v>6522938819.6554995</v>
      </c>
      <c r="J401" s="28">
        <v>151128326424.97501</v>
      </c>
      <c r="N401" s="490"/>
      <c r="O401" s="483" t="s">
        <v>391</v>
      </c>
      <c r="P401" s="484"/>
      <c r="Q401" s="485" t="s">
        <v>392</v>
      </c>
      <c r="R401" s="486"/>
      <c r="S401" s="483" t="s">
        <v>391</v>
      </c>
      <c r="T401" s="484"/>
      <c r="U401" s="485" t="s">
        <v>392</v>
      </c>
      <c r="V401" s="486"/>
      <c r="W401" s="483" t="s">
        <v>391</v>
      </c>
      <c r="X401" s="484"/>
      <c r="Y401" s="485" t="s">
        <v>392</v>
      </c>
      <c r="Z401" s="486"/>
      <c r="AA401" s="495"/>
    </row>
    <row r="402" spans="3:27" x14ac:dyDescent="0.3">
      <c r="C402" s="2" t="s">
        <v>16</v>
      </c>
      <c r="D402" s="28">
        <v>39391043866.457817</v>
      </c>
      <c r="E402" s="28">
        <v>720746805.93470001</v>
      </c>
      <c r="F402" s="28">
        <v>493498822.60499996</v>
      </c>
      <c r="G402" s="28">
        <v>1089768023</v>
      </c>
      <c r="H402" s="28">
        <v>53378417385.856903</v>
      </c>
      <c r="I402" s="28">
        <v>1613415518.9817002</v>
      </c>
      <c r="J402" s="28">
        <v>96686890422.836136</v>
      </c>
      <c r="N402" s="490"/>
      <c r="O402" s="181" t="s">
        <v>393</v>
      </c>
      <c r="P402" s="182" t="s">
        <v>369</v>
      </c>
      <c r="Q402" s="182" t="s">
        <v>393</v>
      </c>
      <c r="R402" s="183" t="s">
        <v>369</v>
      </c>
      <c r="S402" s="181" t="s">
        <v>393</v>
      </c>
      <c r="T402" s="182" t="s">
        <v>369</v>
      </c>
      <c r="U402" s="182" t="s">
        <v>393</v>
      </c>
      <c r="V402" s="183" t="s">
        <v>369</v>
      </c>
      <c r="W402" s="181" t="s">
        <v>393</v>
      </c>
      <c r="X402" s="182" t="s">
        <v>369</v>
      </c>
      <c r="Y402" s="182" t="s">
        <v>393</v>
      </c>
      <c r="Z402" s="183" t="s">
        <v>369</v>
      </c>
      <c r="AA402" s="495"/>
    </row>
    <row r="403" spans="3:27" x14ac:dyDescent="0.3">
      <c r="C403" s="2" t="s">
        <v>13</v>
      </c>
      <c r="D403" s="28">
        <v>3111987832.5233369</v>
      </c>
      <c r="E403" s="28">
        <v>201472577</v>
      </c>
      <c r="F403" s="28">
        <v>67313</v>
      </c>
      <c r="G403" s="28">
        <v>246092366</v>
      </c>
      <c r="H403" s="28">
        <v>8528268103.4301014</v>
      </c>
      <c r="I403" s="28">
        <v>215845458.87559998</v>
      </c>
      <c r="J403" s="28">
        <v>12303733650.829039</v>
      </c>
      <c r="M403" s="184">
        <f t="shared" ref="M403:M466" si="163">B399</f>
        <v>0</v>
      </c>
      <c r="N403" s="185" t="str">
        <f t="shared" ref="N403:O434" si="164">C395</f>
        <v>A-Agriculture, forrestry and fishing</v>
      </c>
      <c r="O403" s="186">
        <f t="shared" si="164"/>
        <v>24662673708.060867</v>
      </c>
      <c r="P403" s="187">
        <f>P324</f>
        <v>0.28537786341254551</v>
      </c>
      <c r="Q403" s="188">
        <f>E395</f>
        <v>1195663466.4200988</v>
      </c>
      <c r="R403" s="187">
        <f>R324</f>
        <v>0.71462213658745455</v>
      </c>
      <c r="S403" s="186">
        <f>F395</f>
        <v>343558501.10890001</v>
      </c>
      <c r="T403" s="187">
        <f>T324</f>
        <v>1.4224751066856331E-3</v>
      </c>
      <c r="U403" s="188">
        <f>G395</f>
        <v>13364640888.195898</v>
      </c>
      <c r="V403" s="189">
        <f>V324</f>
        <v>0.99857752489331442</v>
      </c>
      <c r="W403" s="186">
        <f>H395</f>
        <v>12600911076.750795</v>
      </c>
      <c r="X403" s="187">
        <f>X324</f>
        <v>0.80919045952297619</v>
      </c>
      <c r="Y403" s="188">
        <f>I395</f>
        <v>1928009833.5300004</v>
      </c>
      <c r="Z403" s="189">
        <f>Z324</f>
        <v>0.19080954047702386</v>
      </c>
      <c r="AA403" s="190">
        <f>J395</f>
        <v>54095457474.066551</v>
      </c>
    </row>
    <row r="404" spans="3:27" x14ac:dyDescent="0.3">
      <c r="C404" s="2" t="s">
        <v>57</v>
      </c>
      <c r="D404" s="28">
        <v>1781832330.8249998</v>
      </c>
      <c r="E404" s="28">
        <v>200661790.08916909</v>
      </c>
      <c r="F404" s="28">
        <v>3103847.3232999998</v>
      </c>
      <c r="G404" s="28">
        <v>382427369.5984</v>
      </c>
      <c r="H404" s="28">
        <v>2480393772.7335</v>
      </c>
      <c r="I404" s="28">
        <v>463680373.36869991</v>
      </c>
      <c r="J404" s="28">
        <v>5312099483.9380684</v>
      </c>
      <c r="M404" s="195">
        <f t="shared" si="163"/>
        <v>0</v>
      </c>
      <c r="N404" s="196" t="str">
        <f t="shared" si="164"/>
        <v>BMQ-Other mining and quarrying</v>
      </c>
      <c r="O404" s="197">
        <f t="shared" si="164"/>
        <v>161214506624.03961</v>
      </c>
      <c r="P404" s="198">
        <f t="shared" ref="P404:P467" si="165">P325</f>
        <v>0.45874999999999999</v>
      </c>
      <c r="Q404" s="199">
        <f t="shared" ref="Q404:Q467" si="166">E396</f>
        <v>9522469277.0993614</v>
      </c>
      <c r="R404" s="198">
        <f t="shared" ref="R404:R467" si="167">R325</f>
        <v>0.54125000000000001</v>
      </c>
      <c r="S404" s="197">
        <f t="shared" ref="S404:S467" si="168">F396</f>
        <v>68278473.344599992</v>
      </c>
      <c r="T404" s="198">
        <f t="shared" ref="T404:T467" si="169">T325</f>
        <v>1.7889087656529516E-2</v>
      </c>
      <c r="U404" s="199">
        <f t="shared" ref="U404:U467" si="170">G396</f>
        <v>374079314.78479999</v>
      </c>
      <c r="V404" s="200">
        <f t="shared" ref="V404:V467" si="171">V325</f>
        <v>0.98211091234347048</v>
      </c>
      <c r="W404" s="197">
        <f t="shared" ref="W404:W467" si="172">H396</f>
        <v>6045019314.3058996</v>
      </c>
      <c r="X404" s="198">
        <f t="shared" ref="X404:X467" si="173">X325</f>
        <v>0.76170568561872909</v>
      </c>
      <c r="Y404" s="199">
        <f t="shared" ref="Y404:Y467" si="174">I396</f>
        <v>1489284836.9133</v>
      </c>
      <c r="Z404" s="200">
        <f t="shared" ref="Z404:Z467" si="175">Z325</f>
        <v>0.23829431438127091</v>
      </c>
      <c r="AA404" s="201">
        <f t="shared" ref="AA404:AA467" si="176">J396</f>
        <v>178713637840.48758</v>
      </c>
    </row>
    <row r="405" spans="3:27" x14ac:dyDescent="0.3">
      <c r="C405" s="2" t="s">
        <v>34</v>
      </c>
      <c r="D405" s="28">
        <v>753830222819.27124</v>
      </c>
      <c r="E405" s="28">
        <v>4471655575.5786724</v>
      </c>
      <c r="F405" s="28">
        <v>124065809.5801</v>
      </c>
      <c r="G405" s="28">
        <v>4469339121.3168001</v>
      </c>
      <c r="H405" s="28">
        <v>49076492355.54361</v>
      </c>
      <c r="I405" s="28">
        <v>33096721889.858101</v>
      </c>
      <c r="J405" s="28">
        <v>845068497571.14844</v>
      </c>
      <c r="M405" s="195">
        <f t="shared" si="163"/>
        <v>0</v>
      </c>
      <c r="N405" s="206" t="str">
        <f t="shared" si="164"/>
        <v>BOG-Oil and gas</v>
      </c>
      <c r="O405" s="207">
        <f t="shared" si="164"/>
        <v>129669506997.56123</v>
      </c>
      <c r="P405" s="208">
        <f t="shared" si="165"/>
        <v>0.52627189324437029</v>
      </c>
      <c r="Q405" s="209">
        <f t="shared" si="166"/>
        <v>11922561396.404024</v>
      </c>
      <c r="R405" s="208">
        <f t="shared" si="167"/>
        <v>0.47372810675562971</v>
      </c>
      <c r="S405" s="207">
        <f t="shared" si="168"/>
        <v>3581997.3185999999</v>
      </c>
      <c r="T405" s="208">
        <f t="shared" si="169"/>
        <v>1.1796733212341199E-2</v>
      </c>
      <c r="U405" s="209">
        <f t="shared" si="170"/>
        <v>468877750.8624</v>
      </c>
      <c r="V405" s="210">
        <f t="shared" si="171"/>
        <v>0.9882032667876588</v>
      </c>
      <c r="W405" s="207">
        <f t="shared" si="172"/>
        <v>20051546552.632198</v>
      </c>
      <c r="X405" s="208">
        <f t="shared" si="173"/>
        <v>0.87829246139872841</v>
      </c>
      <c r="Y405" s="209">
        <f t="shared" si="174"/>
        <v>15420633142.216799</v>
      </c>
      <c r="Z405" s="210">
        <f t="shared" si="175"/>
        <v>0.12170753860127158</v>
      </c>
      <c r="AA405" s="211">
        <f t="shared" si="176"/>
        <v>177536707836.99527</v>
      </c>
    </row>
    <row r="406" spans="3:27" x14ac:dyDescent="0.3">
      <c r="C406" s="2" t="s">
        <v>37</v>
      </c>
      <c r="D406" s="28">
        <v>104202725398.06946</v>
      </c>
      <c r="E406" s="28">
        <v>10576487195.362745</v>
      </c>
      <c r="F406" s="28">
        <v>538343885.97259998</v>
      </c>
      <c r="G406" s="28">
        <v>7422763221.7118006</v>
      </c>
      <c r="H406" s="28">
        <v>56571306712.490372</v>
      </c>
      <c r="I406" s="28">
        <v>6697906186.075202</v>
      </c>
      <c r="J406" s="28">
        <v>186009532599.68219</v>
      </c>
      <c r="M406" s="195">
        <f t="shared" si="163"/>
        <v>0</v>
      </c>
      <c r="N406" s="196" t="str">
        <f t="shared" si="164"/>
        <v>CHMH244-Pharmaceuticals</v>
      </c>
      <c r="O406" s="216">
        <f t="shared" si="164"/>
        <v>62973165409.753464</v>
      </c>
      <c r="P406" s="217">
        <f t="shared" si="165"/>
        <v>0.39800995024875624</v>
      </c>
      <c r="Q406" s="218">
        <f t="shared" si="166"/>
        <v>601130235.5835917</v>
      </c>
      <c r="R406" s="217">
        <f t="shared" si="167"/>
        <v>0.60199004975124382</v>
      </c>
      <c r="S406" s="197">
        <f t="shared" si="168"/>
        <v>41887473.601800002</v>
      </c>
      <c r="T406" s="198">
        <f t="shared" si="169"/>
        <v>1.6949152542372881E-2</v>
      </c>
      <c r="U406" s="199">
        <f t="shared" si="170"/>
        <v>229511942</v>
      </c>
      <c r="V406" s="200">
        <f t="shared" si="171"/>
        <v>0.98305084745762716</v>
      </c>
      <c r="W406" s="197">
        <f t="shared" si="172"/>
        <v>29110324394.207005</v>
      </c>
      <c r="X406" s="198">
        <f t="shared" si="173"/>
        <v>0.80727272727272725</v>
      </c>
      <c r="Y406" s="199">
        <f t="shared" si="174"/>
        <v>3586282417.5337005</v>
      </c>
      <c r="Z406" s="200">
        <f t="shared" si="175"/>
        <v>0.19272727272727272</v>
      </c>
      <c r="AA406" s="201">
        <f t="shared" si="176"/>
        <v>96542301872.679565</v>
      </c>
    </row>
    <row r="407" spans="3:27" x14ac:dyDescent="0.3">
      <c r="C407" s="2" t="s">
        <v>23</v>
      </c>
      <c r="D407" s="28">
        <v>12408009427.557224</v>
      </c>
      <c r="E407" s="28">
        <v>158513053.14848173</v>
      </c>
      <c r="F407" s="28">
        <v>111238328.37180001</v>
      </c>
      <c r="G407" s="28">
        <v>428783488.6864</v>
      </c>
      <c r="H407" s="28">
        <v>3025155927.1468997</v>
      </c>
      <c r="I407" s="28">
        <v>1777267561.1471</v>
      </c>
      <c r="J407" s="28">
        <v>17908967786.057903</v>
      </c>
      <c r="M407" s="195">
        <f t="shared" si="163"/>
        <v>0</v>
      </c>
      <c r="N407" s="206" t="str">
        <f t="shared" si="164"/>
        <v>CHMH24other-Chemicals excluding pharma</v>
      </c>
      <c r="O407" s="207">
        <f t="shared" si="164"/>
        <v>50394327311.108063</v>
      </c>
      <c r="P407" s="208">
        <f t="shared" si="165"/>
        <v>0.38811881188118813</v>
      </c>
      <c r="Q407" s="209">
        <f t="shared" si="166"/>
        <v>16930349476.104477</v>
      </c>
      <c r="R407" s="208">
        <f t="shared" si="167"/>
        <v>0.61188118811881187</v>
      </c>
      <c r="S407" s="207">
        <f t="shared" si="168"/>
        <v>51975165.738299996</v>
      </c>
      <c r="T407" s="208">
        <f t="shared" si="169"/>
        <v>5.6625141562853904E-3</v>
      </c>
      <c r="U407" s="209">
        <f t="shared" si="170"/>
        <v>1278723993.1184001</v>
      </c>
      <c r="V407" s="210">
        <f t="shared" si="171"/>
        <v>0.99433748584371462</v>
      </c>
      <c r="W407" s="207">
        <f t="shared" si="172"/>
        <v>23585584825.398109</v>
      </c>
      <c r="X407" s="208">
        <f t="shared" si="173"/>
        <v>0.82579972183588313</v>
      </c>
      <c r="Y407" s="209">
        <f t="shared" si="174"/>
        <v>3391743713.8839998</v>
      </c>
      <c r="Z407" s="210">
        <f t="shared" si="175"/>
        <v>0.17420027816411682</v>
      </c>
      <c r="AA407" s="211">
        <f t="shared" si="176"/>
        <v>95632704485.351349</v>
      </c>
    </row>
    <row r="408" spans="3:27" x14ac:dyDescent="0.3">
      <c r="C408" s="2" t="s">
        <v>24</v>
      </c>
      <c r="D408" s="28">
        <v>141922941578.24982</v>
      </c>
      <c r="E408" s="28">
        <v>4124068859.7453613</v>
      </c>
      <c r="F408" s="28">
        <v>1206058916.7726002</v>
      </c>
      <c r="G408" s="28">
        <v>4732473372.5734005</v>
      </c>
      <c r="H408" s="28">
        <v>76540719391.874115</v>
      </c>
      <c r="I408" s="28">
        <v>11976896031.605904</v>
      </c>
      <c r="J408" s="28">
        <v>240503158150.8212</v>
      </c>
      <c r="M408" s="195">
        <f t="shared" si="163"/>
        <v>0</v>
      </c>
      <c r="N408" s="196" t="str">
        <f t="shared" si="164"/>
        <v>CHMH29-Machinery and equipment</v>
      </c>
      <c r="O408" s="216">
        <f t="shared" si="164"/>
        <v>31384747068.808998</v>
      </c>
      <c r="P408" s="217">
        <f t="shared" si="165"/>
        <v>0.35877862595419846</v>
      </c>
      <c r="Q408" s="218">
        <f t="shared" si="166"/>
        <v>2809382312.9620037</v>
      </c>
      <c r="R408" s="217">
        <f t="shared" si="167"/>
        <v>0.64122137404580148</v>
      </c>
      <c r="S408" s="197">
        <f t="shared" si="168"/>
        <v>157717654.94600001</v>
      </c>
      <c r="T408" s="198">
        <f t="shared" si="169"/>
        <v>5.6792367105860976E-3</v>
      </c>
      <c r="U408" s="199">
        <f t="shared" si="170"/>
        <v>4027105277.8235998</v>
      </c>
      <c r="V408" s="200">
        <f t="shared" si="171"/>
        <v>0.99432076328941388</v>
      </c>
      <c r="W408" s="197">
        <f t="shared" si="172"/>
        <v>36459175114.550797</v>
      </c>
      <c r="X408" s="198">
        <f t="shared" si="173"/>
        <v>0.88020833333333337</v>
      </c>
      <c r="Y408" s="199">
        <f t="shared" si="174"/>
        <v>4969882263.6387005</v>
      </c>
      <c r="Z408" s="200">
        <f t="shared" si="175"/>
        <v>0.11979166666666667</v>
      </c>
      <c r="AA408" s="201">
        <f t="shared" si="176"/>
        <v>79808009692.730103</v>
      </c>
    </row>
    <row r="409" spans="3:27" x14ac:dyDescent="0.3">
      <c r="C409" s="2" t="s">
        <v>53</v>
      </c>
      <c r="D409" s="28">
        <v>6819274217.3324299</v>
      </c>
      <c r="E409" s="28">
        <v>1271420530.9410067</v>
      </c>
      <c r="F409" s="28">
        <v>424112350.39289993</v>
      </c>
      <c r="G409" s="28">
        <v>3694103246.1201</v>
      </c>
      <c r="H409" s="28">
        <v>13378179829.924601</v>
      </c>
      <c r="I409" s="28">
        <v>1421533310.7929001</v>
      </c>
      <c r="J409" s="28">
        <v>27008623485.503937</v>
      </c>
      <c r="M409" s="195">
        <f t="shared" si="163"/>
        <v>0</v>
      </c>
      <c r="N409" s="206" t="str">
        <f t="shared" si="164"/>
        <v xml:space="preserve">CHMH30to33-Electrical and electronic </v>
      </c>
      <c r="O409" s="207">
        <f t="shared" si="164"/>
        <v>61240347298.450516</v>
      </c>
      <c r="P409" s="208">
        <f t="shared" si="165"/>
        <v>0.39666666666666667</v>
      </c>
      <c r="Q409" s="209">
        <f t="shared" si="166"/>
        <v>3995871419.4875827</v>
      </c>
      <c r="R409" s="208">
        <f t="shared" si="167"/>
        <v>0.60333333333333339</v>
      </c>
      <c r="S409" s="207">
        <f t="shared" si="168"/>
        <v>53153441.031299993</v>
      </c>
      <c r="T409" s="208">
        <f t="shared" si="169"/>
        <v>5.4679961402380184E-3</v>
      </c>
      <c r="U409" s="209">
        <f t="shared" si="170"/>
        <v>6723429559.7954006</v>
      </c>
      <c r="V409" s="210">
        <f t="shared" si="171"/>
        <v>0.99453200385976193</v>
      </c>
      <c r="W409" s="207">
        <f t="shared" si="172"/>
        <v>72592585886.554703</v>
      </c>
      <c r="X409" s="208">
        <f t="shared" si="173"/>
        <v>0.89119747161418705</v>
      </c>
      <c r="Y409" s="209">
        <f t="shared" si="174"/>
        <v>6522938819.6554995</v>
      </c>
      <c r="Z409" s="210">
        <f t="shared" si="175"/>
        <v>0.10880252838581295</v>
      </c>
      <c r="AA409" s="211">
        <f t="shared" si="176"/>
        <v>151128326424.97501</v>
      </c>
    </row>
    <row r="410" spans="3:27" x14ac:dyDescent="0.3">
      <c r="C410" s="2" t="s">
        <v>48</v>
      </c>
      <c r="D410" s="28">
        <v>89495972597.94342</v>
      </c>
      <c r="E410" s="28">
        <v>3248764247.7730103</v>
      </c>
      <c r="F410" s="28">
        <v>351883805.44599998</v>
      </c>
      <c r="G410" s="28">
        <v>7010952595.5239</v>
      </c>
      <c r="H410" s="28">
        <v>33878597916.273903</v>
      </c>
      <c r="I410" s="28">
        <v>4266055188.1493011</v>
      </c>
      <c r="J410" s="28">
        <v>138252226351.10953</v>
      </c>
      <c r="M410" s="195">
        <f t="shared" si="163"/>
        <v>0</v>
      </c>
      <c r="N410" s="196" t="str">
        <f t="shared" si="164"/>
        <v>CHMH34-Automotive</v>
      </c>
      <c r="O410" s="216">
        <f t="shared" si="164"/>
        <v>39391043866.457817</v>
      </c>
      <c r="P410" s="217">
        <f t="shared" si="165"/>
        <v>0.40677966101694918</v>
      </c>
      <c r="Q410" s="218">
        <f t="shared" si="166"/>
        <v>720746805.93470001</v>
      </c>
      <c r="R410" s="217">
        <f t="shared" si="167"/>
        <v>0.59322033898305082</v>
      </c>
      <c r="S410" s="197">
        <f t="shared" si="168"/>
        <v>493498822.60499996</v>
      </c>
      <c r="T410" s="198">
        <f t="shared" si="169"/>
        <v>6.9150979638878214E-3</v>
      </c>
      <c r="U410" s="199">
        <f t="shared" si="170"/>
        <v>1089768023</v>
      </c>
      <c r="V410" s="200">
        <f t="shared" si="171"/>
        <v>0.99308490203611222</v>
      </c>
      <c r="W410" s="197">
        <f t="shared" si="172"/>
        <v>53378417385.856903</v>
      </c>
      <c r="X410" s="198">
        <f t="shared" si="173"/>
        <v>0.85731707317073169</v>
      </c>
      <c r="Y410" s="199">
        <f t="shared" si="174"/>
        <v>1613415518.9817002</v>
      </c>
      <c r="Z410" s="200">
        <f t="shared" si="175"/>
        <v>0.14268292682926828</v>
      </c>
      <c r="AA410" s="201">
        <f t="shared" si="176"/>
        <v>96686890422.836136</v>
      </c>
    </row>
    <row r="411" spans="3:27" x14ac:dyDescent="0.3">
      <c r="C411" s="2" t="s">
        <v>49</v>
      </c>
      <c r="D411" s="28">
        <v>37374263998.975029</v>
      </c>
      <c r="E411" s="28">
        <v>3343371773.9822669</v>
      </c>
      <c r="F411" s="28">
        <v>147034418.7827</v>
      </c>
      <c r="G411" s="28">
        <v>5653348490.2999992</v>
      </c>
      <c r="H411" s="28">
        <v>27511140775.961304</v>
      </c>
      <c r="I411" s="28">
        <v>3176009180.5288</v>
      </c>
      <c r="J411" s="28">
        <v>77205168638.53009</v>
      </c>
      <c r="M411" s="195">
        <f t="shared" si="163"/>
        <v>0</v>
      </c>
      <c r="N411" s="206" t="str">
        <f t="shared" si="164"/>
        <v>CHMH353-Aerospace</v>
      </c>
      <c r="O411" s="207">
        <f t="shared" si="164"/>
        <v>3111987832.5233369</v>
      </c>
      <c r="P411" s="208">
        <f t="shared" si="165"/>
        <v>0.39669421487603307</v>
      </c>
      <c r="Q411" s="209">
        <f t="shared" si="166"/>
        <v>201472577</v>
      </c>
      <c r="R411" s="208">
        <f t="shared" si="167"/>
        <v>0.60330578512396693</v>
      </c>
      <c r="S411" s="207">
        <f t="shared" si="168"/>
        <v>67313</v>
      </c>
      <c r="T411" s="208">
        <f t="shared" si="169"/>
        <v>4.9751243781094526E-3</v>
      </c>
      <c r="U411" s="209">
        <f t="shared" si="170"/>
        <v>246092366</v>
      </c>
      <c r="V411" s="210">
        <f t="shared" si="171"/>
        <v>0.99502487562189057</v>
      </c>
      <c r="W411" s="207">
        <f t="shared" si="172"/>
        <v>8528268103.4301014</v>
      </c>
      <c r="X411" s="208">
        <f t="shared" si="173"/>
        <v>0.86702127659574468</v>
      </c>
      <c r="Y411" s="209">
        <f t="shared" si="174"/>
        <v>215845458.87559998</v>
      </c>
      <c r="Z411" s="210">
        <f t="shared" si="175"/>
        <v>0.13297872340425532</v>
      </c>
      <c r="AA411" s="211">
        <f t="shared" si="176"/>
        <v>12303733650.829039</v>
      </c>
    </row>
    <row r="412" spans="3:27" x14ac:dyDescent="0.3">
      <c r="C412" s="2" t="s">
        <v>12</v>
      </c>
      <c r="D412" s="28">
        <v>48211130854.202927</v>
      </c>
      <c r="E412" s="28">
        <v>3258131854.3000002</v>
      </c>
      <c r="F412" s="28">
        <v>2089261.7393999998</v>
      </c>
      <c r="G412" s="28">
        <v>2360783428.7756</v>
      </c>
      <c r="H412" s="28">
        <v>41163280823.985008</v>
      </c>
      <c r="I412" s="28">
        <v>24013652491.9967</v>
      </c>
      <c r="J412" s="28">
        <v>119009068714.99963</v>
      </c>
      <c r="M412" s="195">
        <f t="shared" si="163"/>
        <v>0</v>
      </c>
      <c r="N412" s="196" t="str">
        <f t="shared" si="164"/>
        <v>CHMH35other-Other transport</v>
      </c>
      <c r="O412" s="216">
        <f t="shared" si="164"/>
        <v>1781832330.8249998</v>
      </c>
      <c r="P412" s="217">
        <f t="shared" si="165"/>
        <v>0.33673469387755101</v>
      </c>
      <c r="Q412" s="218">
        <f t="shared" si="166"/>
        <v>200661790.08916909</v>
      </c>
      <c r="R412" s="217">
        <f t="shared" si="167"/>
        <v>0.66326530612244894</v>
      </c>
      <c r="S412" s="197">
        <f t="shared" si="168"/>
        <v>3103847.3232999998</v>
      </c>
      <c r="T412" s="198">
        <f t="shared" si="169"/>
        <v>4.2857142857142859E-3</v>
      </c>
      <c r="U412" s="199">
        <f t="shared" si="170"/>
        <v>382427369.5984</v>
      </c>
      <c r="V412" s="200">
        <f t="shared" si="171"/>
        <v>0.99571428571428566</v>
      </c>
      <c r="W412" s="197">
        <f t="shared" si="172"/>
        <v>2480393772.7335</v>
      </c>
      <c r="X412" s="198">
        <f t="shared" si="173"/>
        <v>0.83189122373300373</v>
      </c>
      <c r="Y412" s="199">
        <f t="shared" si="174"/>
        <v>463680373.36869991</v>
      </c>
      <c r="Z412" s="200">
        <f t="shared" si="175"/>
        <v>0.1681087762669963</v>
      </c>
      <c r="AA412" s="201">
        <f t="shared" si="176"/>
        <v>5312099483.9380684</v>
      </c>
    </row>
    <row r="413" spans="3:27" x14ac:dyDescent="0.3">
      <c r="C413" s="2" t="s">
        <v>26</v>
      </c>
      <c r="D413" s="28">
        <v>15034381489.217424</v>
      </c>
      <c r="E413" s="28">
        <v>1271051394.3803999</v>
      </c>
      <c r="F413" s="28">
        <v>23381002.203699999</v>
      </c>
      <c r="G413" s="28">
        <v>3971418161.6588001</v>
      </c>
      <c r="H413" s="28">
        <v>22161472873.860703</v>
      </c>
      <c r="I413" s="28">
        <v>2223296481.0005999</v>
      </c>
      <c r="J413" s="28">
        <v>44685001402.321632</v>
      </c>
      <c r="M413" s="195">
        <f t="shared" si="163"/>
        <v>0</v>
      </c>
      <c r="N413" s="206" t="str">
        <f t="shared" si="164"/>
        <v>CML23,25-26-Fuels, Rubber and non-metalic products</v>
      </c>
      <c r="O413" s="207">
        <f t="shared" si="164"/>
        <v>753830222819.27124</v>
      </c>
      <c r="P413" s="208">
        <f t="shared" si="165"/>
        <v>0.34062500000000001</v>
      </c>
      <c r="Q413" s="209">
        <f t="shared" si="166"/>
        <v>4471655575.5786724</v>
      </c>
      <c r="R413" s="208">
        <f t="shared" si="167"/>
        <v>0.65937500000000004</v>
      </c>
      <c r="S413" s="207">
        <f t="shared" si="168"/>
        <v>124065809.5801</v>
      </c>
      <c r="T413" s="208">
        <f t="shared" si="169"/>
        <v>5.3850843324527537E-3</v>
      </c>
      <c r="U413" s="209">
        <f t="shared" si="170"/>
        <v>4469339121.3168001</v>
      </c>
      <c r="V413" s="210">
        <f t="shared" si="171"/>
        <v>0.99461491566754723</v>
      </c>
      <c r="W413" s="207">
        <f t="shared" si="172"/>
        <v>49076492355.54361</v>
      </c>
      <c r="X413" s="208">
        <f t="shared" si="173"/>
        <v>0.85255286832573896</v>
      </c>
      <c r="Y413" s="209">
        <f t="shared" si="174"/>
        <v>33096721889.858101</v>
      </c>
      <c r="Z413" s="210">
        <f t="shared" si="175"/>
        <v>0.14744713167426102</v>
      </c>
      <c r="AA413" s="211">
        <f t="shared" si="176"/>
        <v>845068497571.14844</v>
      </c>
    </row>
    <row r="414" spans="3:27" x14ac:dyDescent="0.3">
      <c r="C414" s="2" t="s">
        <v>41</v>
      </c>
      <c r="D414" s="28">
        <v>92797057276.920547</v>
      </c>
      <c r="E414" s="28">
        <v>5725075760.7320271</v>
      </c>
      <c r="F414" s="28">
        <v>326348087.2155</v>
      </c>
      <c r="G414" s="28">
        <v>7471231688.2406006</v>
      </c>
      <c r="H414" s="28">
        <v>72025509012.101059</v>
      </c>
      <c r="I414" s="28">
        <v>13106793449.7999</v>
      </c>
      <c r="J414" s="28">
        <v>191452015275.00961</v>
      </c>
      <c r="M414" s="195">
        <f t="shared" si="163"/>
        <v>0</v>
      </c>
      <c r="N414" s="196" t="str">
        <f t="shared" si="164"/>
        <v>CML27-28-Metals and metal products</v>
      </c>
      <c r="O414" s="216">
        <f t="shared" si="164"/>
        <v>104202725398.06946</v>
      </c>
      <c r="P414" s="217">
        <f t="shared" si="165"/>
        <v>0.34426229508196721</v>
      </c>
      <c r="Q414" s="218">
        <f t="shared" si="166"/>
        <v>10576487195.362745</v>
      </c>
      <c r="R414" s="217">
        <f t="shared" si="167"/>
        <v>0.65573770491803274</v>
      </c>
      <c r="S414" s="197">
        <f t="shared" si="168"/>
        <v>538343885.97259998</v>
      </c>
      <c r="T414" s="198">
        <f t="shared" si="169"/>
        <v>1.205040371910937E-2</v>
      </c>
      <c r="U414" s="199">
        <f t="shared" si="170"/>
        <v>7422763221.7118006</v>
      </c>
      <c r="V414" s="200">
        <f t="shared" si="171"/>
        <v>0.98794959628089063</v>
      </c>
      <c r="W414" s="197">
        <f t="shared" si="172"/>
        <v>56571306712.490372</v>
      </c>
      <c r="X414" s="198">
        <f t="shared" si="173"/>
        <v>0.88530565350025747</v>
      </c>
      <c r="Y414" s="199">
        <f t="shared" si="174"/>
        <v>6697906186.075202</v>
      </c>
      <c r="Z414" s="200">
        <f t="shared" si="175"/>
        <v>0.11469434649974249</v>
      </c>
      <c r="AA414" s="201">
        <f t="shared" si="176"/>
        <v>186009532599.68219</v>
      </c>
    </row>
    <row r="415" spans="3:27" x14ac:dyDescent="0.3">
      <c r="C415" s="2" t="s">
        <v>63</v>
      </c>
      <c r="D415" s="28">
        <v>76764976149.255356</v>
      </c>
      <c r="E415" s="28">
        <v>5130743674.2126722</v>
      </c>
      <c r="F415" s="28">
        <v>488266273.13959998</v>
      </c>
      <c r="G415" s="28">
        <v>23389815924.453804</v>
      </c>
      <c r="H415" s="28">
        <v>86483844503.263077</v>
      </c>
      <c r="I415" s="28">
        <v>13598692546.7834</v>
      </c>
      <c r="J415" s="28">
        <v>205856339071.10791</v>
      </c>
      <c r="M415" s="195">
        <f t="shared" si="163"/>
        <v>0</v>
      </c>
      <c r="N415" s="206" t="str">
        <f t="shared" si="164"/>
        <v>CMLother-Other Medium-low technology</v>
      </c>
      <c r="O415" s="207">
        <f t="shared" si="164"/>
        <v>12408009427.557224</v>
      </c>
      <c r="P415" s="208">
        <f t="shared" si="165"/>
        <v>0.40886699507389163</v>
      </c>
      <c r="Q415" s="209">
        <f t="shared" si="166"/>
        <v>158513053.14848173</v>
      </c>
      <c r="R415" s="208">
        <f t="shared" si="167"/>
        <v>0.59113300492610843</v>
      </c>
      <c r="S415" s="207">
        <f t="shared" si="168"/>
        <v>111238328.37180001</v>
      </c>
      <c r="T415" s="208">
        <f t="shared" si="169"/>
        <v>1.6379310344827588E-2</v>
      </c>
      <c r="U415" s="209">
        <f t="shared" si="170"/>
        <v>428783488.6864</v>
      </c>
      <c r="V415" s="210">
        <f t="shared" si="171"/>
        <v>0.98362068965517246</v>
      </c>
      <c r="W415" s="207">
        <f t="shared" si="172"/>
        <v>3025155927.1468997</v>
      </c>
      <c r="X415" s="208">
        <f t="shared" si="173"/>
        <v>0.83736634777715246</v>
      </c>
      <c r="Y415" s="209">
        <f t="shared" si="174"/>
        <v>1777267561.1471</v>
      </c>
      <c r="Z415" s="210">
        <f t="shared" si="175"/>
        <v>0.16263365222284751</v>
      </c>
      <c r="AA415" s="211">
        <f t="shared" si="176"/>
        <v>17908967786.057903</v>
      </c>
    </row>
    <row r="416" spans="3:27" x14ac:dyDescent="0.3">
      <c r="C416" s="2" t="s">
        <v>25</v>
      </c>
      <c r="D416" s="28">
        <v>23335107071.498455</v>
      </c>
      <c r="E416" s="28">
        <v>5195572349.9917793</v>
      </c>
      <c r="F416" s="28">
        <v>290513417.33490002</v>
      </c>
      <c r="G416" s="28">
        <v>958078879.4555999</v>
      </c>
      <c r="H416" s="28">
        <v>12762133251.373497</v>
      </c>
      <c r="I416" s="28">
        <v>2629431258.4049006</v>
      </c>
      <c r="J416" s="28">
        <v>45170836228.059135</v>
      </c>
      <c r="M416" s="195">
        <f t="shared" si="163"/>
        <v>0</v>
      </c>
      <c r="N416" s="196" t="str">
        <f t="shared" si="164"/>
        <v>CZL15-16-Food, beverages and tobacco</v>
      </c>
      <c r="O416" s="216">
        <f t="shared" si="164"/>
        <v>141922941578.24982</v>
      </c>
      <c r="P416" s="217">
        <f t="shared" si="165"/>
        <v>0.38236344162799002</v>
      </c>
      <c r="Q416" s="218">
        <f t="shared" si="166"/>
        <v>4124068859.7453613</v>
      </c>
      <c r="R416" s="217">
        <f t="shared" si="167"/>
        <v>0.61763655837201004</v>
      </c>
      <c r="S416" s="197">
        <f t="shared" si="168"/>
        <v>1206058916.7726002</v>
      </c>
      <c r="T416" s="198">
        <f t="shared" si="169"/>
        <v>5.7458803122289676E-3</v>
      </c>
      <c r="U416" s="199">
        <f t="shared" si="170"/>
        <v>4732473372.5734005</v>
      </c>
      <c r="V416" s="200">
        <f t="shared" si="171"/>
        <v>0.994254119687771</v>
      </c>
      <c r="W416" s="197">
        <f t="shared" si="172"/>
        <v>76540719391.874115</v>
      </c>
      <c r="X416" s="198">
        <f t="shared" si="173"/>
        <v>0.81545741324921139</v>
      </c>
      <c r="Y416" s="199">
        <f t="shared" si="174"/>
        <v>11976896031.605904</v>
      </c>
      <c r="Z416" s="200">
        <f t="shared" si="175"/>
        <v>0.18454258675078863</v>
      </c>
      <c r="AA416" s="201">
        <f t="shared" si="176"/>
        <v>240503158150.8212</v>
      </c>
    </row>
    <row r="417" spans="3:27" x14ac:dyDescent="0.3">
      <c r="C417" s="2" t="s">
        <v>65</v>
      </c>
      <c r="D417" s="28">
        <v>42219232812.908638</v>
      </c>
      <c r="E417" s="28">
        <v>3236513120.3607717</v>
      </c>
      <c r="F417" s="28">
        <v>60247216.31840001</v>
      </c>
      <c r="G417" s="28">
        <v>17916489673.642998</v>
      </c>
      <c r="H417" s="28">
        <v>31058462609.057106</v>
      </c>
      <c r="I417" s="28">
        <v>3453816253.1464</v>
      </c>
      <c r="J417" s="28">
        <v>97944761685.434296</v>
      </c>
      <c r="M417" s="195">
        <f t="shared" si="163"/>
        <v>0</v>
      </c>
      <c r="N417" s="206" t="str">
        <f t="shared" si="164"/>
        <v>CZL17-19-Textiles and clothing</v>
      </c>
      <c r="O417" s="207">
        <f t="shared" si="164"/>
        <v>6819274217.3324299</v>
      </c>
      <c r="P417" s="208">
        <f t="shared" si="165"/>
        <v>0.37324744221295947</v>
      </c>
      <c r="Q417" s="209">
        <f t="shared" si="166"/>
        <v>1271420530.9410067</v>
      </c>
      <c r="R417" s="208">
        <f t="shared" si="167"/>
        <v>0.62675255778704053</v>
      </c>
      <c r="S417" s="207">
        <f t="shared" si="168"/>
        <v>424112350.39289993</v>
      </c>
      <c r="T417" s="208">
        <f t="shared" si="169"/>
        <v>6.5098868907152736E-3</v>
      </c>
      <c r="U417" s="209">
        <f t="shared" si="170"/>
        <v>3694103246.1201</v>
      </c>
      <c r="V417" s="210">
        <f t="shared" si="171"/>
        <v>0.9934901131092847</v>
      </c>
      <c r="W417" s="207">
        <f t="shared" si="172"/>
        <v>13378179829.924601</v>
      </c>
      <c r="X417" s="208">
        <f t="shared" si="173"/>
        <v>0.84906645776210998</v>
      </c>
      <c r="Y417" s="209">
        <f t="shared" si="174"/>
        <v>1421533310.7929001</v>
      </c>
      <c r="Z417" s="210">
        <f t="shared" si="175"/>
        <v>0.15093354223789007</v>
      </c>
      <c r="AA417" s="211">
        <f t="shared" si="176"/>
        <v>27008623485.503937</v>
      </c>
    </row>
    <row r="418" spans="3:27" x14ac:dyDescent="0.3">
      <c r="C418" s="2" t="s">
        <v>35</v>
      </c>
      <c r="D418" s="28">
        <v>50336352024.630646</v>
      </c>
      <c r="E418" s="28">
        <v>4552477304.9039993</v>
      </c>
      <c r="F418" s="28">
        <v>362516364.05579996</v>
      </c>
      <c r="G418" s="28">
        <v>15369811701.263498</v>
      </c>
      <c r="H418" s="28">
        <v>77472324387.374374</v>
      </c>
      <c r="I418" s="28">
        <v>11057157300.794899</v>
      </c>
      <c r="J418" s="28">
        <v>159150639083.02322</v>
      </c>
      <c r="M418" s="195">
        <f t="shared" si="163"/>
        <v>0</v>
      </c>
      <c r="N418" s="196" t="str">
        <f t="shared" si="164"/>
        <v>CZL20-22-Wood, paper and printing</v>
      </c>
      <c r="O418" s="216">
        <f t="shared" si="164"/>
        <v>89495972597.94342</v>
      </c>
      <c r="P418" s="217">
        <f t="shared" si="165"/>
        <v>0.33756421879721971</v>
      </c>
      <c r="Q418" s="218">
        <f t="shared" si="166"/>
        <v>3248764247.7730103</v>
      </c>
      <c r="R418" s="217">
        <f t="shared" si="167"/>
        <v>0.66243578120278035</v>
      </c>
      <c r="S418" s="197">
        <f t="shared" si="168"/>
        <v>351883805.44599998</v>
      </c>
      <c r="T418" s="198">
        <f t="shared" si="169"/>
        <v>5.9688294462252678E-3</v>
      </c>
      <c r="U418" s="199">
        <f t="shared" si="170"/>
        <v>7010952595.5239</v>
      </c>
      <c r="V418" s="200">
        <f t="shared" si="171"/>
        <v>0.99403117055377477</v>
      </c>
      <c r="W418" s="197">
        <f t="shared" si="172"/>
        <v>33878597916.273903</v>
      </c>
      <c r="X418" s="198">
        <f t="shared" si="173"/>
        <v>0.85478781634361523</v>
      </c>
      <c r="Y418" s="199">
        <f t="shared" si="174"/>
        <v>4266055188.1493011</v>
      </c>
      <c r="Z418" s="200">
        <f t="shared" si="175"/>
        <v>0.14521218365638483</v>
      </c>
      <c r="AA418" s="201">
        <f t="shared" si="176"/>
        <v>138252226351.10953</v>
      </c>
    </row>
    <row r="419" spans="3:27" x14ac:dyDescent="0.3">
      <c r="C419" s="2" t="s">
        <v>46</v>
      </c>
      <c r="D419" s="28">
        <v>184354433554.98026</v>
      </c>
      <c r="E419" s="28">
        <v>2785249451.6794252</v>
      </c>
      <c r="F419" s="28">
        <v>41250847.229499996</v>
      </c>
      <c r="G419" s="28">
        <v>2072260609.7379</v>
      </c>
      <c r="H419" s="28">
        <v>22498833630.985107</v>
      </c>
      <c r="I419" s="28">
        <v>2015268029.4168994</v>
      </c>
      <c r="J419" s="28">
        <v>213767296124.02908</v>
      </c>
      <c r="M419" s="195">
        <f t="shared" si="163"/>
        <v>0</v>
      </c>
      <c r="N419" s="206" t="str">
        <f t="shared" si="164"/>
        <v>CZL36-Other Low technology</v>
      </c>
      <c r="O419" s="207">
        <f t="shared" si="164"/>
        <v>37374263998.975029</v>
      </c>
      <c r="P419" s="208">
        <f t="shared" si="165"/>
        <v>0.39592988112029015</v>
      </c>
      <c r="Q419" s="209">
        <f t="shared" si="166"/>
        <v>3343371773.9822669</v>
      </c>
      <c r="R419" s="208">
        <f t="shared" si="167"/>
        <v>0.60407011887970985</v>
      </c>
      <c r="S419" s="207">
        <f t="shared" si="168"/>
        <v>147034418.7827</v>
      </c>
      <c r="T419" s="208">
        <f t="shared" si="169"/>
        <v>3.9247668076864261E-3</v>
      </c>
      <c r="U419" s="209">
        <f t="shared" si="170"/>
        <v>5653348490.2999992</v>
      </c>
      <c r="V419" s="210">
        <f t="shared" si="171"/>
        <v>0.99607523319231361</v>
      </c>
      <c r="W419" s="207">
        <f t="shared" si="172"/>
        <v>27511140775.961304</v>
      </c>
      <c r="X419" s="208">
        <f t="shared" si="173"/>
        <v>0.83475921070787917</v>
      </c>
      <c r="Y419" s="209">
        <f t="shared" si="174"/>
        <v>3176009180.5288</v>
      </c>
      <c r="Z419" s="210">
        <f t="shared" si="175"/>
        <v>0.16524078929212088</v>
      </c>
      <c r="AA419" s="211">
        <f t="shared" si="176"/>
        <v>77205168638.53009</v>
      </c>
    </row>
    <row r="420" spans="3:27" x14ac:dyDescent="0.3">
      <c r="C420" s="2" t="s">
        <v>36</v>
      </c>
      <c r="D420" s="28">
        <v>53319823543.74585</v>
      </c>
      <c r="E420" s="28">
        <v>3338370544.249486</v>
      </c>
      <c r="F420" s="28">
        <v>359371236.07730001</v>
      </c>
      <c r="G420" s="28">
        <v>6095027236.2083998</v>
      </c>
      <c r="H420" s="28">
        <v>56583788735.889511</v>
      </c>
      <c r="I420" s="28">
        <v>4771120820.2225008</v>
      </c>
      <c r="J420" s="28">
        <v>124467502116.39305</v>
      </c>
      <c r="M420" s="195">
        <f t="shared" si="163"/>
        <v>0</v>
      </c>
      <c r="N420" s="196" t="str">
        <f t="shared" si="164"/>
        <v>D-Electricity and gas</v>
      </c>
      <c r="O420" s="216">
        <f t="shared" si="164"/>
        <v>48211130854.202927</v>
      </c>
      <c r="P420" s="217">
        <f t="shared" si="165"/>
        <v>0.45361990950226244</v>
      </c>
      <c r="Q420" s="218">
        <f t="shared" si="166"/>
        <v>3258131854.3000002</v>
      </c>
      <c r="R420" s="217">
        <f t="shared" si="167"/>
        <v>0.5463800904977375</v>
      </c>
      <c r="S420" s="197">
        <f t="shared" si="168"/>
        <v>2089261.7393999998</v>
      </c>
      <c r="T420" s="198">
        <f t="shared" si="169"/>
        <v>1.0101010101010102E-2</v>
      </c>
      <c r="U420" s="199">
        <f t="shared" si="170"/>
        <v>2360783428.7756</v>
      </c>
      <c r="V420" s="200">
        <f t="shared" si="171"/>
        <v>0.98989898989898994</v>
      </c>
      <c r="W420" s="197">
        <f t="shared" si="172"/>
        <v>41163280823.985008</v>
      </c>
      <c r="X420" s="198">
        <f t="shared" si="173"/>
        <v>0.73426212590299278</v>
      </c>
      <c r="Y420" s="199">
        <f t="shared" si="174"/>
        <v>24013652491.9967</v>
      </c>
      <c r="Z420" s="200">
        <f t="shared" si="175"/>
        <v>0.26573787409700722</v>
      </c>
      <c r="AA420" s="201">
        <f t="shared" si="176"/>
        <v>119009068714.99963</v>
      </c>
    </row>
    <row r="421" spans="3:27" x14ac:dyDescent="0.3">
      <c r="C421" s="2" t="s">
        <v>27</v>
      </c>
      <c r="D421" s="28">
        <v>41193033321.593269</v>
      </c>
      <c r="E421" s="28">
        <v>3611618168.7625346</v>
      </c>
      <c r="F421" s="28">
        <v>105139864.35610001</v>
      </c>
      <c r="G421" s="28">
        <v>5897374661.1903</v>
      </c>
      <c r="H421" s="28">
        <v>55503522532.098511</v>
      </c>
      <c r="I421" s="28">
        <v>7772079190.7001019</v>
      </c>
      <c r="J421" s="28">
        <v>114082767738.70082</v>
      </c>
      <c r="M421" s="195">
        <f t="shared" si="163"/>
        <v>0</v>
      </c>
      <c r="N421" s="206" t="str">
        <f t="shared" si="164"/>
        <v>E-Water and waste</v>
      </c>
      <c r="O421" s="207">
        <f t="shared" si="164"/>
        <v>15034381489.217424</v>
      </c>
      <c r="P421" s="208">
        <f t="shared" si="165"/>
        <v>0.43223647518126046</v>
      </c>
      <c r="Q421" s="209">
        <f t="shared" si="166"/>
        <v>1271051394.3803999</v>
      </c>
      <c r="R421" s="208">
        <f t="shared" si="167"/>
        <v>0.5677635248187396</v>
      </c>
      <c r="S421" s="207">
        <f t="shared" si="168"/>
        <v>23381002.203699999</v>
      </c>
      <c r="T421" s="208">
        <f t="shared" si="169"/>
        <v>5.006626417317037E-3</v>
      </c>
      <c r="U421" s="209">
        <f t="shared" si="170"/>
        <v>3971418161.6588001</v>
      </c>
      <c r="V421" s="210">
        <f t="shared" si="171"/>
        <v>0.99499337358268292</v>
      </c>
      <c r="W421" s="207">
        <f t="shared" si="172"/>
        <v>22161472873.860703</v>
      </c>
      <c r="X421" s="208">
        <f t="shared" si="173"/>
        <v>0.85673146148308132</v>
      </c>
      <c r="Y421" s="209">
        <f t="shared" si="174"/>
        <v>2223296481.0005999</v>
      </c>
      <c r="Z421" s="210">
        <f t="shared" si="175"/>
        <v>0.14326853851691865</v>
      </c>
      <c r="AA421" s="211">
        <f t="shared" si="176"/>
        <v>44685001402.321632</v>
      </c>
    </row>
    <row r="422" spans="3:27" x14ac:dyDescent="0.3">
      <c r="C422" s="2" t="s">
        <v>30</v>
      </c>
      <c r="D422" s="28">
        <v>239809212066.28854</v>
      </c>
      <c r="E422" s="28">
        <v>109170873290.00223</v>
      </c>
      <c r="F422" s="28">
        <v>151903133.56600001</v>
      </c>
      <c r="G422" s="28">
        <v>11819265402.7402</v>
      </c>
      <c r="H422" s="28">
        <v>134228131357.6593</v>
      </c>
      <c r="I422" s="28">
        <v>16141449397.4144</v>
      </c>
      <c r="J422" s="28">
        <v>511320834647.67065</v>
      </c>
      <c r="M422" s="195">
        <f t="shared" si="163"/>
        <v>0</v>
      </c>
      <c r="N422" s="196" t="str">
        <f t="shared" si="164"/>
        <v>F4521-Buildings</v>
      </c>
      <c r="O422" s="216">
        <f t="shared" si="164"/>
        <v>92797057276.920547</v>
      </c>
      <c r="P422" s="217">
        <f t="shared" si="165"/>
        <v>0.40726107052333382</v>
      </c>
      <c r="Q422" s="218">
        <f t="shared" si="166"/>
        <v>5725075760.7320271</v>
      </c>
      <c r="R422" s="217">
        <f t="shared" si="167"/>
        <v>0.59273892947666618</v>
      </c>
      <c r="S422" s="197">
        <f t="shared" si="168"/>
        <v>326348087.2155</v>
      </c>
      <c r="T422" s="198">
        <f t="shared" si="169"/>
        <v>1.2490351554276894E-2</v>
      </c>
      <c r="U422" s="199">
        <f t="shared" si="170"/>
        <v>7471231688.2406006</v>
      </c>
      <c r="V422" s="200">
        <f t="shared" si="171"/>
        <v>0.98750964844572309</v>
      </c>
      <c r="W422" s="197">
        <f t="shared" si="172"/>
        <v>72025509012.101059</v>
      </c>
      <c r="X422" s="198">
        <f t="shared" si="173"/>
        <v>0.81501292802714198</v>
      </c>
      <c r="Y422" s="199">
        <f t="shared" si="174"/>
        <v>13106793449.7999</v>
      </c>
      <c r="Z422" s="200">
        <f t="shared" si="175"/>
        <v>0.18498707197285799</v>
      </c>
      <c r="AA422" s="201">
        <f t="shared" si="176"/>
        <v>191452015275.00961</v>
      </c>
    </row>
    <row r="423" spans="3:27" x14ac:dyDescent="0.3">
      <c r="C423" s="2" t="s">
        <v>60</v>
      </c>
      <c r="D423" s="28">
        <v>106941417040.2294</v>
      </c>
      <c r="E423" s="28">
        <v>3260826183.3007812</v>
      </c>
      <c r="F423" s="28">
        <v>460032610.44389993</v>
      </c>
      <c r="G423" s="28">
        <v>20053129446.445999</v>
      </c>
      <c r="H423" s="28">
        <v>59028616908.591705</v>
      </c>
      <c r="I423" s="28">
        <v>4924148751.6497993</v>
      </c>
      <c r="J423" s="28">
        <v>194668170940.66159</v>
      </c>
      <c r="M423" s="195">
        <f t="shared" si="163"/>
        <v>0</v>
      </c>
      <c r="N423" s="206" t="str">
        <f t="shared" si="164"/>
        <v>F45other-Other construction</v>
      </c>
      <c r="O423" s="207">
        <f t="shared" si="164"/>
        <v>76764976149.255356</v>
      </c>
      <c r="P423" s="208">
        <f t="shared" si="165"/>
        <v>0.38613516472578879</v>
      </c>
      <c r="Q423" s="209">
        <f t="shared" si="166"/>
        <v>5130743674.2126722</v>
      </c>
      <c r="R423" s="208">
        <f t="shared" si="167"/>
        <v>0.61386483527421121</v>
      </c>
      <c r="S423" s="207">
        <f t="shared" si="168"/>
        <v>488266273.13959998</v>
      </c>
      <c r="T423" s="208">
        <f t="shared" si="169"/>
        <v>4.8241100247930022E-3</v>
      </c>
      <c r="U423" s="209">
        <f t="shared" si="170"/>
        <v>23389815924.453804</v>
      </c>
      <c r="V423" s="210">
        <f t="shared" si="171"/>
        <v>0.99517588997520701</v>
      </c>
      <c r="W423" s="207">
        <f t="shared" si="172"/>
        <v>86483844503.263077</v>
      </c>
      <c r="X423" s="208">
        <f t="shared" si="173"/>
        <v>0.86016018549512996</v>
      </c>
      <c r="Y423" s="209">
        <f t="shared" si="174"/>
        <v>13598692546.7834</v>
      </c>
      <c r="Z423" s="210">
        <f t="shared" si="175"/>
        <v>0.13983981450487007</v>
      </c>
      <c r="AA423" s="211">
        <f t="shared" si="176"/>
        <v>205856339071.10791</v>
      </c>
    </row>
    <row r="424" spans="3:27" x14ac:dyDescent="0.3">
      <c r="C424" s="2" t="s">
        <v>56</v>
      </c>
      <c r="D424" s="28">
        <v>137027587749.99345</v>
      </c>
      <c r="E424" s="28">
        <v>1102832233.5797176</v>
      </c>
      <c r="F424" s="28">
        <v>298940369.92739999</v>
      </c>
      <c r="G424" s="28">
        <v>12387698592.4657</v>
      </c>
      <c r="H424" s="28">
        <v>105309702456.72438</v>
      </c>
      <c r="I424" s="28">
        <v>1017479346.6478</v>
      </c>
      <c r="J424" s="28">
        <v>257144240749.33847</v>
      </c>
      <c r="M424" s="195">
        <f t="shared" si="163"/>
        <v>0</v>
      </c>
      <c r="N424" s="196" t="str">
        <f t="shared" si="164"/>
        <v>F7011-Real estate development</v>
      </c>
      <c r="O424" s="216">
        <f t="shared" si="164"/>
        <v>23335107071.498455</v>
      </c>
      <c r="P424" s="217">
        <f t="shared" si="165"/>
        <v>0.39701733172108022</v>
      </c>
      <c r="Q424" s="218">
        <f t="shared" si="166"/>
        <v>5195572349.9917793</v>
      </c>
      <c r="R424" s="217">
        <f t="shared" si="167"/>
        <v>0.60298266827891978</v>
      </c>
      <c r="S424" s="197">
        <f t="shared" si="168"/>
        <v>290513417.33490002</v>
      </c>
      <c r="T424" s="198">
        <f t="shared" si="169"/>
        <v>0.12379471228615863</v>
      </c>
      <c r="U424" s="199">
        <f t="shared" si="170"/>
        <v>958078879.4555999</v>
      </c>
      <c r="V424" s="200">
        <f t="shared" si="171"/>
        <v>0.87620528771384132</v>
      </c>
      <c r="W424" s="197">
        <f t="shared" si="172"/>
        <v>12762133251.373497</v>
      </c>
      <c r="X424" s="198">
        <f t="shared" si="173"/>
        <v>0.77727791154479786</v>
      </c>
      <c r="Y424" s="199">
        <f t="shared" si="174"/>
        <v>2629431258.4049006</v>
      </c>
      <c r="Z424" s="200">
        <f t="shared" si="175"/>
        <v>0.22272208845520214</v>
      </c>
      <c r="AA424" s="201">
        <f t="shared" si="176"/>
        <v>45170836228.059135</v>
      </c>
    </row>
    <row r="425" spans="3:27" x14ac:dyDescent="0.3">
      <c r="C425" s="2" t="s">
        <v>58</v>
      </c>
      <c r="D425" s="28">
        <v>83923711443.740326</v>
      </c>
      <c r="E425" s="28">
        <v>11906251453.400934</v>
      </c>
      <c r="F425" s="28">
        <v>210460928.49389997</v>
      </c>
      <c r="G425" s="28">
        <v>38619642097.0924</v>
      </c>
      <c r="H425" s="28">
        <v>114122583020.03947</v>
      </c>
      <c r="I425" s="28">
        <v>9685837988.8546047</v>
      </c>
      <c r="J425" s="28">
        <v>258468486931.62164</v>
      </c>
      <c r="M425" s="195">
        <f t="shared" si="163"/>
        <v>0</v>
      </c>
      <c r="N425" s="206" t="str">
        <f t="shared" si="164"/>
        <v>G45other-Other motor trades</v>
      </c>
      <c r="O425" s="207">
        <f t="shared" si="164"/>
        <v>42219232812.908638</v>
      </c>
      <c r="P425" s="208">
        <f t="shared" si="165"/>
        <v>0.26532414767708884</v>
      </c>
      <c r="Q425" s="209">
        <f t="shared" si="166"/>
        <v>3236513120.3607717</v>
      </c>
      <c r="R425" s="208">
        <f t="shared" si="167"/>
        <v>0.7346758523229111</v>
      </c>
      <c r="S425" s="207">
        <f t="shared" si="168"/>
        <v>60247216.31840001</v>
      </c>
      <c r="T425" s="208">
        <f t="shared" si="169"/>
        <v>2.53411306042885E-3</v>
      </c>
      <c r="U425" s="209">
        <f t="shared" si="170"/>
        <v>17916489673.642998</v>
      </c>
      <c r="V425" s="210">
        <f t="shared" si="171"/>
        <v>0.99746588693957117</v>
      </c>
      <c r="W425" s="207">
        <f t="shared" si="172"/>
        <v>31058462609.057106</v>
      </c>
      <c r="X425" s="208">
        <f t="shared" si="173"/>
        <v>0.88263010442312595</v>
      </c>
      <c r="Y425" s="209">
        <f t="shared" si="174"/>
        <v>3453816253.1464</v>
      </c>
      <c r="Z425" s="210">
        <f t="shared" si="175"/>
        <v>0.11736989557687409</v>
      </c>
      <c r="AA425" s="211">
        <f t="shared" si="176"/>
        <v>97944761685.434296</v>
      </c>
    </row>
    <row r="426" spans="3:27" x14ac:dyDescent="0.3">
      <c r="C426" s="2" t="s">
        <v>51</v>
      </c>
      <c r="D426" s="28">
        <v>33844393763.883492</v>
      </c>
      <c r="E426" s="28">
        <v>2488217222.2594728</v>
      </c>
      <c r="F426" s="28">
        <v>135422374.7773</v>
      </c>
      <c r="G426" s="28">
        <v>4437400311.2371006</v>
      </c>
      <c r="H426" s="28">
        <v>39285731342.535103</v>
      </c>
      <c r="I426" s="28">
        <v>4227103609.6849995</v>
      </c>
      <c r="J426" s="28">
        <v>84418268624.377472</v>
      </c>
      <c r="M426" s="195">
        <f t="shared" si="163"/>
        <v>0</v>
      </c>
      <c r="N426" s="196" t="str">
        <f t="shared" si="164"/>
        <v>G45s501-Sale of motor vehilces</v>
      </c>
      <c r="O426" s="216">
        <f t="shared" si="164"/>
        <v>50336352024.630646</v>
      </c>
      <c r="P426" s="217">
        <f t="shared" si="165"/>
        <v>0.37069547602970965</v>
      </c>
      <c r="Q426" s="218">
        <f t="shared" si="166"/>
        <v>4552477304.9039993</v>
      </c>
      <c r="R426" s="217">
        <f t="shared" si="167"/>
        <v>0.62930452397029035</v>
      </c>
      <c r="S426" s="197">
        <f t="shared" si="168"/>
        <v>362516364.05579996</v>
      </c>
      <c r="T426" s="198">
        <f t="shared" si="169"/>
        <v>9.7183330588041517E-3</v>
      </c>
      <c r="U426" s="199">
        <f t="shared" si="170"/>
        <v>15369811701.263498</v>
      </c>
      <c r="V426" s="200">
        <f t="shared" si="171"/>
        <v>0.9902816669411959</v>
      </c>
      <c r="W426" s="197">
        <f t="shared" si="172"/>
        <v>77472324387.374374</v>
      </c>
      <c r="X426" s="198">
        <f t="shared" si="173"/>
        <v>0.81226802109787066</v>
      </c>
      <c r="Y426" s="199">
        <f t="shared" si="174"/>
        <v>11057157300.794899</v>
      </c>
      <c r="Z426" s="200">
        <f t="shared" si="175"/>
        <v>0.18773197890212931</v>
      </c>
      <c r="AA426" s="201">
        <f t="shared" si="176"/>
        <v>159150639083.02322</v>
      </c>
    </row>
    <row r="427" spans="3:27" x14ac:dyDescent="0.3">
      <c r="C427" s="2" t="s">
        <v>33</v>
      </c>
      <c r="D427" s="28">
        <v>112713817032.48999</v>
      </c>
      <c r="E427" s="28">
        <v>2032768425.6066182</v>
      </c>
      <c r="F427" s="28">
        <v>53612918.794</v>
      </c>
      <c r="G427" s="28">
        <v>5522489873.1226997</v>
      </c>
      <c r="H427" s="28">
        <v>34777940672.695084</v>
      </c>
      <c r="I427" s="28">
        <v>3552862413.7951007</v>
      </c>
      <c r="J427" s="28">
        <v>158653491336.50348</v>
      </c>
      <c r="M427" s="195">
        <f t="shared" si="163"/>
        <v>0</v>
      </c>
      <c r="N427" s="206" t="str">
        <f t="shared" si="164"/>
        <v>G46s511-Wholesale agents</v>
      </c>
      <c r="O427" s="207">
        <f t="shared" si="164"/>
        <v>184354433554.98026</v>
      </c>
      <c r="P427" s="208">
        <f t="shared" si="165"/>
        <v>0.432373046875</v>
      </c>
      <c r="Q427" s="209">
        <f t="shared" si="166"/>
        <v>2785249451.6794252</v>
      </c>
      <c r="R427" s="208">
        <f t="shared" si="167"/>
        <v>0.567626953125</v>
      </c>
      <c r="S427" s="207">
        <f t="shared" si="168"/>
        <v>41250847.229499996</v>
      </c>
      <c r="T427" s="208">
        <f t="shared" si="169"/>
        <v>1.7656500802568219E-2</v>
      </c>
      <c r="U427" s="209">
        <f t="shared" si="170"/>
        <v>2072260609.7379</v>
      </c>
      <c r="V427" s="210">
        <f t="shared" si="171"/>
        <v>0.9823434991974318</v>
      </c>
      <c r="W427" s="207">
        <f t="shared" si="172"/>
        <v>22498833630.985107</v>
      </c>
      <c r="X427" s="208">
        <f t="shared" si="173"/>
        <v>0.85375368203168533</v>
      </c>
      <c r="Y427" s="209">
        <f t="shared" si="174"/>
        <v>2015268029.4168994</v>
      </c>
      <c r="Z427" s="210">
        <f t="shared" si="175"/>
        <v>0.14624631796831464</v>
      </c>
      <c r="AA427" s="211">
        <f t="shared" si="176"/>
        <v>213767296124.02908</v>
      </c>
    </row>
    <row r="428" spans="3:27" x14ac:dyDescent="0.3">
      <c r="C428" s="2" t="s">
        <v>31</v>
      </c>
      <c r="D428" s="28">
        <v>12969778715.453266</v>
      </c>
      <c r="E428" s="28">
        <v>523942827.74227929</v>
      </c>
      <c r="F428" s="28">
        <v>31513295.204300001</v>
      </c>
      <c r="G428" s="28">
        <v>1227878252.1726999</v>
      </c>
      <c r="H428" s="28">
        <v>12063529711.539202</v>
      </c>
      <c r="I428" s="28">
        <v>1004809577.0808002</v>
      </c>
      <c r="J428" s="28">
        <v>27821452379.192547</v>
      </c>
      <c r="M428" s="195">
        <f t="shared" si="163"/>
        <v>0</v>
      </c>
      <c r="N428" s="196" t="str">
        <f t="shared" si="164"/>
        <v>G46s512-3-Wholesale of food products</v>
      </c>
      <c r="O428" s="216">
        <f t="shared" si="164"/>
        <v>53319823543.74585</v>
      </c>
      <c r="P428" s="217">
        <f t="shared" si="165"/>
        <v>0.45120174799708668</v>
      </c>
      <c r="Q428" s="218">
        <f t="shared" si="166"/>
        <v>3338370544.249486</v>
      </c>
      <c r="R428" s="217">
        <f t="shared" si="167"/>
        <v>0.54879825200291332</v>
      </c>
      <c r="S428" s="197">
        <f t="shared" si="168"/>
        <v>359371236.07730001</v>
      </c>
      <c r="T428" s="198">
        <f t="shared" si="169"/>
        <v>9.5505617977528091E-3</v>
      </c>
      <c r="U428" s="199">
        <f t="shared" si="170"/>
        <v>6095027236.2083998</v>
      </c>
      <c r="V428" s="200">
        <f t="shared" si="171"/>
        <v>0.99044943820224718</v>
      </c>
      <c r="W428" s="197">
        <f t="shared" si="172"/>
        <v>56583788735.889511</v>
      </c>
      <c r="X428" s="198">
        <f t="shared" si="173"/>
        <v>0.84373596766951053</v>
      </c>
      <c r="Y428" s="199">
        <f t="shared" si="174"/>
        <v>4771120820.2225008</v>
      </c>
      <c r="Z428" s="200">
        <f t="shared" si="175"/>
        <v>0.15626403233048944</v>
      </c>
      <c r="AA428" s="201">
        <f t="shared" si="176"/>
        <v>124467502116.39305</v>
      </c>
    </row>
    <row r="429" spans="3:27" x14ac:dyDescent="0.3">
      <c r="C429" s="2" t="s">
        <v>20</v>
      </c>
      <c r="D429" s="28">
        <v>267294244328.26395</v>
      </c>
      <c r="E429" s="28">
        <v>29992165364.343811</v>
      </c>
      <c r="F429" s="28">
        <v>40318123.318599999</v>
      </c>
      <c r="G429" s="28">
        <v>13904892959.892099</v>
      </c>
      <c r="H429" s="28">
        <v>45210391314.824387</v>
      </c>
      <c r="I429" s="28">
        <v>3546860476.1181002</v>
      </c>
      <c r="J429" s="28">
        <v>359988872566.76099</v>
      </c>
      <c r="M429" s="195">
        <f t="shared" si="163"/>
        <v>0</v>
      </c>
      <c r="N429" s="206" t="str">
        <f t="shared" si="164"/>
        <v>G46s514-Wholsesale household goods</v>
      </c>
      <c r="O429" s="207">
        <f t="shared" si="164"/>
        <v>41193033321.593269</v>
      </c>
      <c r="P429" s="208">
        <f t="shared" si="165"/>
        <v>0.40547811200782585</v>
      </c>
      <c r="Q429" s="209">
        <f t="shared" si="166"/>
        <v>3611618168.7625346</v>
      </c>
      <c r="R429" s="208">
        <f t="shared" si="167"/>
        <v>0.59452188799217409</v>
      </c>
      <c r="S429" s="207">
        <f t="shared" si="168"/>
        <v>105139864.35610001</v>
      </c>
      <c r="T429" s="208">
        <f t="shared" si="169"/>
        <v>9.7087378640776691E-3</v>
      </c>
      <c r="U429" s="209">
        <f t="shared" si="170"/>
        <v>5897374661.1903</v>
      </c>
      <c r="V429" s="210">
        <f t="shared" si="171"/>
        <v>0.99029126213592233</v>
      </c>
      <c r="W429" s="207">
        <f t="shared" si="172"/>
        <v>55503522532.098511</v>
      </c>
      <c r="X429" s="208">
        <f t="shared" si="173"/>
        <v>0.87504632489190859</v>
      </c>
      <c r="Y429" s="209">
        <f t="shared" si="174"/>
        <v>7772079190.7001019</v>
      </c>
      <c r="Z429" s="210">
        <f t="shared" si="175"/>
        <v>0.12495367510809141</v>
      </c>
      <c r="AA429" s="211">
        <f t="shared" si="176"/>
        <v>114082767738.70082</v>
      </c>
    </row>
    <row r="430" spans="3:27" x14ac:dyDescent="0.3">
      <c r="C430" s="2" t="s">
        <v>59</v>
      </c>
      <c r="D430" s="28">
        <v>8654348085.1763496</v>
      </c>
      <c r="E430" s="28">
        <v>1168133377.4966002</v>
      </c>
      <c r="F430" s="28">
        <v>45270564.718899995</v>
      </c>
      <c r="G430" s="28">
        <v>8604155648.2276001</v>
      </c>
      <c r="H430" s="28">
        <v>16771868846.172302</v>
      </c>
      <c r="I430" s="28">
        <v>1343374518.4014006</v>
      </c>
      <c r="J430" s="28">
        <v>36587151040.193153</v>
      </c>
      <c r="M430" s="195">
        <f t="shared" si="163"/>
        <v>0</v>
      </c>
      <c r="N430" s="196" t="str">
        <f t="shared" si="164"/>
        <v>G46s515-9-Wholesale machinery etc</v>
      </c>
      <c r="O430" s="216">
        <f t="shared" si="164"/>
        <v>239809212066.28854</v>
      </c>
      <c r="P430" s="217">
        <f t="shared" si="165"/>
        <v>0.41304347826086957</v>
      </c>
      <c r="Q430" s="218">
        <f t="shared" si="166"/>
        <v>109170873290.00223</v>
      </c>
      <c r="R430" s="217">
        <f t="shared" si="167"/>
        <v>0.58695652173913049</v>
      </c>
      <c r="S430" s="197">
        <f t="shared" si="168"/>
        <v>151903133.56600001</v>
      </c>
      <c r="T430" s="198">
        <f t="shared" si="169"/>
        <v>9.3334590364853396E-3</v>
      </c>
      <c r="U430" s="199">
        <f t="shared" si="170"/>
        <v>11819265402.7402</v>
      </c>
      <c r="V430" s="200">
        <f t="shared" si="171"/>
        <v>0.9906665409635147</v>
      </c>
      <c r="W430" s="197">
        <f t="shared" si="172"/>
        <v>134228131357.6593</v>
      </c>
      <c r="X430" s="198">
        <f t="shared" si="173"/>
        <v>0.87522571964734619</v>
      </c>
      <c r="Y430" s="199">
        <f t="shared" si="174"/>
        <v>16141449397.4144</v>
      </c>
      <c r="Z430" s="200">
        <f t="shared" si="175"/>
        <v>0.12477428035265375</v>
      </c>
      <c r="AA430" s="201">
        <f t="shared" si="176"/>
        <v>511320834647.67065</v>
      </c>
    </row>
    <row r="431" spans="3:27" x14ac:dyDescent="0.3">
      <c r="C431" s="2" t="s">
        <v>64</v>
      </c>
      <c r="D431" s="28">
        <v>36025945947.172722</v>
      </c>
      <c r="E431" s="28">
        <v>2877315879.8189602</v>
      </c>
      <c r="F431" s="28">
        <v>188048291.76619998</v>
      </c>
      <c r="G431" s="28">
        <v>22325166008.266899</v>
      </c>
      <c r="H431" s="28">
        <v>34846243830.629196</v>
      </c>
      <c r="I431" s="28">
        <v>4082231886.8340001</v>
      </c>
      <c r="J431" s="28">
        <v>100344951844.48798</v>
      </c>
      <c r="M431" s="195">
        <f t="shared" si="163"/>
        <v>0</v>
      </c>
      <c r="N431" s="206" t="str">
        <f t="shared" si="164"/>
        <v>G47other-Other retail</v>
      </c>
      <c r="O431" s="207">
        <f t="shared" si="164"/>
        <v>106941417040.2294</v>
      </c>
      <c r="P431" s="208">
        <f t="shared" si="165"/>
        <v>0.40595300261096606</v>
      </c>
      <c r="Q431" s="209">
        <f t="shared" si="166"/>
        <v>3260826183.3007812</v>
      </c>
      <c r="R431" s="208">
        <f t="shared" si="167"/>
        <v>0.59404699738903399</v>
      </c>
      <c r="S431" s="207">
        <f t="shared" si="168"/>
        <v>460032610.44389993</v>
      </c>
      <c r="T431" s="208">
        <f t="shared" si="169"/>
        <v>4.6755189826070695E-3</v>
      </c>
      <c r="U431" s="209">
        <f t="shared" si="170"/>
        <v>20053129446.445999</v>
      </c>
      <c r="V431" s="210">
        <f t="shared" si="171"/>
        <v>0.9953244810173929</v>
      </c>
      <c r="W431" s="207">
        <f t="shared" si="172"/>
        <v>59028616908.591705</v>
      </c>
      <c r="X431" s="208">
        <f t="shared" si="173"/>
        <v>0.88224395825954283</v>
      </c>
      <c r="Y431" s="209">
        <f t="shared" si="174"/>
        <v>4924148751.6497993</v>
      </c>
      <c r="Z431" s="210">
        <f t="shared" si="175"/>
        <v>0.11775604174045719</v>
      </c>
      <c r="AA431" s="211">
        <f t="shared" si="176"/>
        <v>194668170940.66159</v>
      </c>
    </row>
    <row r="432" spans="3:27" x14ac:dyDescent="0.3">
      <c r="C432" s="2" t="s">
        <v>28</v>
      </c>
      <c r="D432" s="28">
        <v>24263010767.364872</v>
      </c>
      <c r="E432" s="28">
        <v>5414014631.6786642</v>
      </c>
      <c r="F432" s="28">
        <v>54051404.620400004</v>
      </c>
      <c r="G432" s="28">
        <v>3816849642.6886997</v>
      </c>
      <c r="H432" s="28">
        <v>19936039956.394398</v>
      </c>
      <c r="I432" s="28">
        <v>3246265140.4348006</v>
      </c>
      <c r="J432" s="28">
        <v>56730231543.181839</v>
      </c>
      <c r="M432" s="195">
        <f t="shared" si="163"/>
        <v>0</v>
      </c>
      <c r="N432" s="196" t="str">
        <f t="shared" si="164"/>
        <v>G47s5211-Retail supermarkets etc</v>
      </c>
      <c r="O432" s="216">
        <f t="shared" si="164"/>
        <v>137027587749.99345</v>
      </c>
      <c r="P432" s="217">
        <f t="shared" si="165"/>
        <v>0.21877979027645378</v>
      </c>
      <c r="Q432" s="218">
        <f t="shared" si="166"/>
        <v>1102832233.5797176</v>
      </c>
      <c r="R432" s="217">
        <f t="shared" si="167"/>
        <v>0.78122020972354622</v>
      </c>
      <c r="S432" s="197">
        <f t="shared" si="168"/>
        <v>298940369.92739999</v>
      </c>
      <c r="T432" s="198">
        <f t="shared" si="169"/>
        <v>3.3550501306909061E-3</v>
      </c>
      <c r="U432" s="199">
        <f t="shared" si="170"/>
        <v>12387698592.4657</v>
      </c>
      <c r="V432" s="200">
        <f t="shared" si="171"/>
        <v>0.99664494986930907</v>
      </c>
      <c r="W432" s="197">
        <f t="shared" si="172"/>
        <v>105309702456.72438</v>
      </c>
      <c r="X432" s="198">
        <f t="shared" si="173"/>
        <v>0.92723669309173273</v>
      </c>
      <c r="Y432" s="199">
        <f t="shared" si="174"/>
        <v>1017479346.6478</v>
      </c>
      <c r="Z432" s="200">
        <f t="shared" si="175"/>
        <v>7.2763306908267267E-2</v>
      </c>
      <c r="AA432" s="201">
        <f t="shared" si="176"/>
        <v>257144240749.33847</v>
      </c>
    </row>
    <row r="433" spans="3:27" x14ac:dyDescent="0.3">
      <c r="C433" s="2" t="s">
        <v>15</v>
      </c>
      <c r="D433" s="28">
        <v>71338682533.167282</v>
      </c>
      <c r="E433" s="28">
        <v>2418442098.3489094</v>
      </c>
      <c r="F433" s="28">
        <v>174523557.49990001</v>
      </c>
      <c r="G433" s="28">
        <v>1785625809.5548</v>
      </c>
      <c r="H433" s="28">
        <v>37239400143.645187</v>
      </c>
      <c r="I433" s="28">
        <v>3152204367.98</v>
      </c>
      <c r="J433" s="28">
        <v>116108878510.19606</v>
      </c>
      <c r="M433" s="195">
        <f t="shared" si="163"/>
        <v>0</v>
      </c>
      <c r="N433" s="206" t="str">
        <f t="shared" si="164"/>
        <v>G47s524-Retail specialised stores</v>
      </c>
      <c r="O433" s="207">
        <f t="shared" si="164"/>
        <v>83923711443.740326</v>
      </c>
      <c r="P433" s="208">
        <f t="shared" si="165"/>
        <v>0.31563042985570749</v>
      </c>
      <c r="Q433" s="209">
        <f t="shared" si="166"/>
        <v>11906251453.400934</v>
      </c>
      <c r="R433" s="208">
        <f t="shared" si="167"/>
        <v>0.68436957014429256</v>
      </c>
      <c r="S433" s="207">
        <f t="shared" si="168"/>
        <v>210460928.49389997</v>
      </c>
      <c r="T433" s="208">
        <f t="shared" si="169"/>
        <v>3.1998809346628961E-3</v>
      </c>
      <c r="U433" s="209">
        <f t="shared" si="170"/>
        <v>38619642097.0924</v>
      </c>
      <c r="V433" s="210">
        <f t="shared" si="171"/>
        <v>0.99680011906533705</v>
      </c>
      <c r="W433" s="207">
        <f t="shared" si="172"/>
        <v>114122583020.03947</v>
      </c>
      <c r="X433" s="208">
        <f t="shared" si="173"/>
        <v>0.86542909673210366</v>
      </c>
      <c r="Y433" s="209">
        <f t="shared" si="174"/>
        <v>9685837988.8546047</v>
      </c>
      <c r="Z433" s="210">
        <f t="shared" si="175"/>
        <v>0.13457090326789634</v>
      </c>
      <c r="AA433" s="211">
        <f t="shared" si="176"/>
        <v>258468486931.62164</v>
      </c>
    </row>
    <row r="434" spans="3:27" x14ac:dyDescent="0.3">
      <c r="C434" s="2" t="s">
        <v>52</v>
      </c>
      <c r="D434" s="28">
        <v>67325978209.044907</v>
      </c>
      <c r="E434" s="28">
        <v>4218125975.5869322</v>
      </c>
      <c r="F434" s="28">
        <v>164732577.69029999</v>
      </c>
      <c r="G434" s="28">
        <v>6688959733.2262993</v>
      </c>
      <c r="H434" s="28">
        <v>58569638328.914513</v>
      </c>
      <c r="I434" s="28">
        <v>10371664584.620602</v>
      </c>
      <c r="J434" s="28">
        <v>147339099409.08356</v>
      </c>
      <c r="M434" s="195">
        <f t="shared" si="163"/>
        <v>0</v>
      </c>
      <c r="N434" s="196" t="str">
        <f t="shared" si="164"/>
        <v>H6024-Road Freight transport</v>
      </c>
      <c r="O434" s="216">
        <f t="shared" si="164"/>
        <v>33844393763.883492</v>
      </c>
      <c r="P434" s="217">
        <f t="shared" si="165"/>
        <v>0.40284054228534538</v>
      </c>
      <c r="Q434" s="218">
        <f t="shared" si="166"/>
        <v>2488217222.2594728</v>
      </c>
      <c r="R434" s="217">
        <f t="shared" si="167"/>
        <v>0.59715945771465462</v>
      </c>
      <c r="S434" s="197">
        <f t="shared" si="168"/>
        <v>135422374.7773</v>
      </c>
      <c r="T434" s="198">
        <f t="shared" si="169"/>
        <v>9.861388869733121E-3</v>
      </c>
      <c r="U434" s="199">
        <f t="shared" si="170"/>
        <v>4437400311.2371006</v>
      </c>
      <c r="V434" s="200">
        <f t="shared" si="171"/>
        <v>0.99013861113026691</v>
      </c>
      <c r="W434" s="197">
        <f t="shared" si="172"/>
        <v>39285731342.535103</v>
      </c>
      <c r="X434" s="198">
        <f t="shared" si="173"/>
        <v>0.85145729846190676</v>
      </c>
      <c r="Y434" s="199">
        <f t="shared" si="174"/>
        <v>4227103609.6849995</v>
      </c>
      <c r="Z434" s="200">
        <f t="shared" si="175"/>
        <v>0.14854270153809324</v>
      </c>
      <c r="AA434" s="201">
        <f t="shared" si="176"/>
        <v>84418268624.377472</v>
      </c>
    </row>
    <row r="435" spans="3:27" x14ac:dyDescent="0.3">
      <c r="C435" s="2" t="s">
        <v>32</v>
      </c>
      <c r="D435" s="28">
        <v>22007595409.629551</v>
      </c>
      <c r="E435" s="28">
        <v>2079038942.431674</v>
      </c>
      <c r="F435" s="28">
        <v>130448308.85180001</v>
      </c>
      <c r="G435" s="28">
        <v>2610240965.6445999</v>
      </c>
      <c r="H435" s="28">
        <v>26758310181.336208</v>
      </c>
      <c r="I435" s="28">
        <v>5145518055.7286015</v>
      </c>
      <c r="J435" s="28">
        <v>58731151863.622429</v>
      </c>
      <c r="M435" s="195">
        <f t="shared" si="163"/>
        <v>0</v>
      </c>
      <c r="N435" s="206" t="str">
        <f t="shared" ref="N435:O460" si="177">C427</f>
        <v>H63-Transport support services</v>
      </c>
      <c r="O435" s="207">
        <f t="shared" si="177"/>
        <v>112713817032.48999</v>
      </c>
      <c r="P435" s="208">
        <f t="shared" si="165"/>
        <v>0.40831134564643801</v>
      </c>
      <c r="Q435" s="209">
        <f t="shared" si="166"/>
        <v>2032768425.6066182</v>
      </c>
      <c r="R435" s="208">
        <f t="shared" si="167"/>
        <v>0.59168865435356199</v>
      </c>
      <c r="S435" s="207">
        <f t="shared" si="168"/>
        <v>53612918.794</v>
      </c>
      <c r="T435" s="208">
        <f t="shared" si="169"/>
        <v>5.3906049456661246E-3</v>
      </c>
      <c r="U435" s="209">
        <f t="shared" si="170"/>
        <v>5522489873.1226997</v>
      </c>
      <c r="V435" s="210">
        <f t="shared" si="171"/>
        <v>0.99460939505433388</v>
      </c>
      <c r="W435" s="207">
        <f t="shared" si="172"/>
        <v>34777940672.695084</v>
      </c>
      <c r="X435" s="208">
        <f t="shared" si="173"/>
        <v>0.8772455089820359</v>
      </c>
      <c r="Y435" s="209">
        <f t="shared" si="174"/>
        <v>3552862413.7951007</v>
      </c>
      <c r="Z435" s="210">
        <f t="shared" si="175"/>
        <v>0.12275449101796407</v>
      </c>
      <c r="AA435" s="211">
        <f t="shared" si="176"/>
        <v>158653491336.50348</v>
      </c>
    </row>
    <row r="436" spans="3:27" x14ac:dyDescent="0.3">
      <c r="C436" s="2" t="s">
        <v>42</v>
      </c>
      <c r="D436" s="28">
        <v>3827724576.6042323</v>
      </c>
      <c r="E436" s="28">
        <v>569080484.05434084</v>
      </c>
      <c r="F436" s="28">
        <v>46296955.807000004</v>
      </c>
      <c r="G436" s="28">
        <v>119954189.03389999</v>
      </c>
      <c r="H436" s="28">
        <v>3817139077.8377991</v>
      </c>
      <c r="I436" s="28">
        <v>1783633142.3713002</v>
      </c>
      <c r="J436" s="28">
        <v>10163828425.708572</v>
      </c>
      <c r="M436" s="195">
        <f t="shared" si="163"/>
        <v>0</v>
      </c>
      <c r="N436" s="196" t="str">
        <f t="shared" si="177"/>
        <v>H64-Postal</v>
      </c>
      <c r="O436" s="216">
        <f t="shared" si="177"/>
        <v>12969778715.453266</v>
      </c>
      <c r="P436" s="217">
        <f t="shared" si="165"/>
        <v>0.35360000000000003</v>
      </c>
      <c r="Q436" s="218">
        <f t="shared" si="166"/>
        <v>523942827.74227929</v>
      </c>
      <c r="R436" s="217">
        <f t="shared" si="167"/>
        <v>0.64639999999999997</v>
      </c>
      <c r="S436" s="197">
        <f t="shared" si="168"/>
        <v>31513295.204300001</v>
      </c>
      <c r="T436" s="198">
        <f t="shared" si="169"/>
        <v>6.9414316702819953E-3</v>
      </c>
      <c r="U436" s="199">
        <f t="shared" si="170"/>
        <v>1227878252.1726999</v>
      </c>
      <c r="V436" s="200">
        <f t="shared" si="171"/>
        <v>0.99305856832971795</v>
      </c>
      <c r="W436" s="197">
        <f t="shared" si="172"/>
        <v>12063529711.539202</v>
      </c>
      <c r="X436" s="198">
        <f t="shared" si="173"/>
        <v>0.85351170568561874</v>
      </c>
      <c r="Y436" s="199">
        <f t="shared" si="174"/>
        <v>1004809577.0808002</v>
      </c>
      <c r="Z436" s="200">
        <f t="shared" si="175"/>
        <v>0.14648829431438126</v>
      </c>
      <c r="AA436" s="201">
        <f t="shared" si="176"/>
        <v>27821452379.192547</v>
      </c>
    </row>
    <row r="437" spans="3:27" x14ac:dyDescent="0.3">
      <c r="C437" s="2" t="s">
        <v>38</v>
      </c>
      <c r="D437" s="28">
        <v>18733668753.093086</v>
      </c>
      <c r="E437" s="28">
        <v>1981045379.0201173</v>
      </c>
      <c r="F437" s="28">
        <v>880914412.86690009</v>
      </c>
      <c r="G437" s="28">
        <v>4566276375.0496998</v>
      </c>
      <c r="H437" s="28">
        <v>20758542583.332897</v>
      </c>
      <c r="I437" s="28">
        <v>3958890049.8629999</v>
      </c>
      <c r="J437" s="28">
        <v>50879337553.2257</v>
      </c>
      <c r="M437" s="195">
        <f t="shared" si="163"/>
        <v>0</v>
      </c>
      <c r="N437" s="206" t="str">
        <f t="shared" si="177"/>
        <v>Hother-Other transport</v>
      </c>
      <c r="O437" s="207">
        <f t="shared" si="177"/>
        <v>267294244328.26395</v>
      </c>
      <c r="P437" s="208">
        <f t="shared" si="165"/>
        <v>0.37369075093200782</v>
      </c>
      <c r="Q437" s="209">
        <f t="shared" si="166"/>
        <v>29992165364.343811</v>
      </c>
      <c r="R437" s="208">
        <f t="shared" si="167"/>
        <v>0.62630924906799224</v>
      </c>
      <c r="S437" s="207">
        <f t="shared" si="168"/>
        <v>40318123.318599999</v>
      </c>
      <c r="T437" s="208">
        <f t="shared" si="169"/>
        <v>3.4082609754118314E-3</v>
      </c>
      <c r="U437" s="209">
        <f t="shared" si="170"/>
        <v>13904892959.892099</v>
      </c>
      <c r="V437" s="210">
        <f t="shared" si="171"/>
        <v>0.9965917390245882</v>
      </c>
      <c r="W437" s="207">
        <f t="shared" si="172"/>
        <v>45210391314.824387</v>
      </c>
      <c r="X437" s="208">
        <f t="shared" si="173"/>
        <v>0.81887497082393212</v>
      </c>
      <c r="Y437" s="209">
        <f t="shared" si="174"/>
        <v>3546860476.1181002</v>
      </c>
      <c r="Z437" s="210">
        <f t="shared" si="175"/>
        <v>0.18112502917606785</v>
      </c>
      <c r="AA437" s="211">
        <f t="shared" si="176"/>
        <v>359988872566.76099</v>
      </c>
    </row>
    <row r="438" spans="3:27" x14ac:dyDescent="0.3">
      <c r="C438" s="2" t="s">
        <v>47</v>
      </c>
      <c r="D438" s="28">
        <v>14378037604.520798</v>
      </c>
      <c r="E438" s="28">
        <v>965664873.01335299</v>
      </c>
      <c r="F438" s="28">
        <v>127458030.58160001</v>
      </c>
      <c r="G438" s="28">
        <v>2758587233.4064999</v>
      </c>
      <c r="H438" s="28">
        <v>15026772927.533701</v>
      </c>
      <c r="I438" s="28">
        <v>2790821297.3361993</v>
      </c>
      <c r="J438" s="28">
        <v>36047341966.392151</v>
      </c>
      <c r="M438" s="195">
        <f t="shared" si="163"/>
        <v>0</v>
      </c>
      <c r="N438" s="196" t="str">
        <f t="shared" si="177"/>
        <v>I551-2-Accommodation</v>
      </c>
      <c r="O438" s="216">
        <f t="shared" si="177"/>
        <v>8654348085.1763496</v>
      </c>
      <c r="P438" s="217">
        <f t="shared" si="165"/>
        <v>0.33104125736738704</v>
      </c>
      <c r="Q438" s="218">
        <f t="shared" si="166"/>
        <v>1168133377.4966002</v>
      </c>
      <c r="R438" s="217">
        <f t="shared" si="167"/>
        <v>0.66895874263261301</v>
      </c>
      <c r="S438" s="197">
        <f t="shared" si="168"/>
        <v>45270564.718899995</v>
      </c>
      <c r="T438" s="198">
        <f t="shared" si="169"/>
        <v>2.3010489197023577E-3</v>
      </c>
      <c r="U438" s="199">
        <f t="shared" si="170"/>
        <v>8604155648.2276001</v>
      </c>
      <c r="V438" s="200">
        <f t="shared" si="171"/>
        <v>0.9976989510802976</v>
      </c>
      <c r="W438" s="197">
        <f t="shared" si="172"/>
        <v>16771868846.172302</v>
      </c>
      <c r="X438" s="198">
        <f t="shared" si="173"/>
        <v>0.8459452994179093</v>
      </c>
      <c r="Y438" s="199">
        <f t="shared" si="174"/>
        <v>1343374518.4014006</v>
      </c>
      <c r="Z438" s="200">
        <f t="shared" si="175"/>
        <v>0.15405470058209075</v>
      </c>
      <c r="AA438" s="201">
        <f t="shared" si="176"/>
        <v>36587151040.193153</v>
      </c>
    </row>
    <row r="439" spans="3:27" x14ac:dyDescent="0.3">
      <c r="C439" s="2" t="s">
        <v>22</v>
      </c>
      <c r="D439" s="28">
        <v>4428518789.4915686</v>
      </c>
      <c r="E439" s="28">
        <v>328660177.71301353</v>
      </c>
      <c r="F439" s="28">
        <v>2678733.7119</v>
      </c>
      <c r="G439" s="28">
        <v>1120720534.168</v>
      </c>
      <c r="H439" s="28">
        <v>6310449591.039299</v>
      </c>
      <c r="I439" s="28">
        <v>1333929463.2669001</v>
      </c>
      <c r="J439" s="28">
        <v>13524957289.390682</v>
      </c>
      <c r="M439" s="195">
        <f t="shared" si="163"/>
        <v>0</v>
      </c>
      <c r="N439" s="206" t="str">
        <f t="shared" si="177"/>
        <v>I553-5-Food services</v>
      </c>
      <c r="O439" s="207">
        <f t="shared" si="177"/>
        <v>36025945947.172722</v>
      </c>
      <c r="P439" s="208">
        <f t="shared" si="165"/>
        <v>0.23259894716318971</v>
      </c>
      <c r="Q439" s="209">
        <f t="shared" si="166"/>
        <v>2877315879.8189602</v>
      </c>
      <c r="R439" s="208">
        <f t="shared" si="167"/>
        <v>0.76740105283681026</v>
      </c>
      <c r="S439" s="207">
        <f t="shared" si="168"/>
        <v>188048291.76619998</v>
      </c>
      <c r="T439" s="208">
        <f t="shared" si="169"/>
        <v>4.2070757424695609E-3</v>
      </c>
      <c r="U439" s="209">
        <f t="shared" si="170"/>
        <v>22325166008.266899</v>
      </c>
      <c r="V439" s="210">
        <f t="shared" si="171"/>
        <v>0.99579292425753041</v>
      </c>
      <c r="W439" s="207">
        <f t="shared" si="172"/>
        <v>34846243830.629196</v>
      </c>
      <c r="X439" s="208">
        <f t="shared" si="173"/>
        <v>0.90744493104124457</v>
      </c>
      <c r="Y439" s="209">
        <f t="shared" si="174"/>
        <v>4082231886.8340001</v>
      </c>
      <c r="Z439" s="210">
        <f t="shared" si="175"/>
        <v>9.2555068958755468E-2</v>
      </c>
      <c r="AA439" s="211">
        <f t="shared" si="176"/>
        <v>100344951844.48798</v>
      </c>
    </row>
    <row r="440" spans="3:27" x14ac:dyDescent="0.3">
      <c r="C440" s="2" t="s">
        <v>62</v>
      </c>
      <c r="D440" s="28">
        <v>31487459358.856724</v>
      </c>
      <c r="E440" s="28">
        <v>5546818567.73773</v>
      </c>
      <c r="F440" s="28">
        <v>88779708.64349997</v>
      </c>
      <c r="G440" s="28">
        <v>14131471895.429298</v>
      </c>
      <c r="H440" s="28">
        <v>16557712196.483103</v>
      </c>
      <c r="I440" s="28">
        <v>4657635781.5053997</v>
      </c>
      <c r="J440" s="28">
        <v>72469877508.655746</v>
      </c>
      <c r="M440" s="195">
        <f t="shared" si="163"/>
        <v>0</v>
      </c>
      <c r="N440" s="196" t="str">
        <f t="shared" si="177"/>
        <v>J22-Publishing</v>
      </c>
      <c r="O440" s="216">
        <f t="shared" si="177"/>
        <v>24263010767.364872</v>
      </c>
      <c r="P440" s="217">
        <f t="shared" si="165"/>
        <v>0.39806201550387599</v>
      </c>
      <c r="Q440" s="218">
        <f t="shared" si="166"/>
        <v>5414014631.6786642</v>
      </c>
      <c r="R440" s="217">
        <f t="shared" si="167"/>
        <v>0.60193798449612401</v>
      </c>
      <c r="S440" s="197">
        <f t="shared" si="168"/>
        <v>54051404.620400004</v>
      </c>
      <c r="T440" s="198">
        <f t="shared" si="169"/>
        <v>6.001154068090017E-3</v>
      </c>
      <c r="U440" s="199">
        <f t="shared" si="170"/>
        <v>3816849642.6886997</v>
      </c>
      <c r="V440" s="200">
        <f t="shared" si="171"/>
        <v>0.99399884593191001</v>
      </c>
      <c r="W440" s="197">
        <f t="shared" si="172"/>
        <v>19936039956.394398</v>
      </c>
      <c r="X440" s="198">
        <f t="shared" si="173"/>
        <v>0.84541597491237774</v>
      </c>
      <c r="Y440" s="199">
        <f t="shared" si="174"/>
        <v>3246265140.4348006</v>
      </c>
      <c r="Z440" s="200">
        <f t="shared" si="175"/>
        <v>0.1545840250876222</v>
      </c>
      <c r="AA440" s="201">
        <f t="shared" si="176"/>
        <v>56730231543.181839</v>
      </c>
    </row>
    <row r="441" spans="3:27" x14ac:dyDescent="0.3">
      <c r="C441" s="2" t="s">
        <v>39</v>
      </c>
      <c r="D441" s="28">
        <v>464994512354.37915</v>
      </c>
      <c r="E441" s="28">
        <v>23311060397.314201</v>
      </c>
      <c r="F441" s="28">
        <v>203038569.26470003</v>
      </c>
      <c r="G441" s="28">
        <v>6981145158.9450006</v>
      </c>
      <c r="H441" s="28">
        <v>37465384253.840515</v>
      </c>
      <c r="I441" s="28">
        <v>11620827558.557602</v>
      </c>
      <c r="J441" s="28">
        <v>544575968292.30121</v>
      </c>
      <c r="M441" s="195">
        <f t="shared" si="163"/>
        <v>0</v>
      </c>
      <c r="N441" s="206" t="str">
        <f t="shared" si="177"/>
        <v>J642-Telecoms</v>
      </c>
      <c r="O441" s="207">
        <f t="shared" si="177"/>
        <v>71338682533.167282</v>
      </c>
      <c r="P441" s="208">
        <f t="shared" si="165"/>
        <v>0.43681227075691897</v>
      </c>
      <c r="Q441" s="209">
        <f t="shared" si="166"/>
        <v>2418442098.3489094</v>
      </c>
      <c r="R441" s="208">
        <f t="shared" si="167"/>
        <v>0.56318772924308103</v>
      </c>
      <c r="S441" s="207">
        <f t="shared" si="168"/>
        <v>174523557.49990001</v>
      </c>
      <c r="T441" s="208">
        <f t="shared" si="169"/>
        <v>1.6561130053580127E-2</v>
      </c>
      <c r="U441" s="209">
        <f t="shared" si="170"/>
        <v>1785625809.5548</v>
      </c>
      <c r="V441" s="210">
        <f t="shared" si="171"/>
        <v>0.98343886994641982</v>
      </c>
      <c r="W441" s="207">
        <f t="shared" si="172"/>
        <v>37239400143.645187</v>
      </c>
      <c r="X441" s="208">
        <f t="shared" si="173"/>
        <v>0.8733624454148472</v>
      </c>
      <c r="Y441" s="209">
        <f t="shared" si="174"/>
        <v>3152204367.98</v>
      </c>
      <c r="Z441" s="210">
        <f t="shared" si="175"/>
        <v>0.12663755458515283</v>
      </c>
      <c r="AA441" s="211">
        <f t="shared" si="176"/>
        <v>116108878510.19606</v>
      </c>
    </row>
    <row r="442" spans="3:27" x14ac:dyDescent="0.3">
      <c r="C442" s="2" t="s">
        <v>55</v>
      </c>
      <c r="D442" s="28">
        <v>87826923239.043091</v>
      </c>
      <c r="E442" s="28">
        <v>2429616910.4330597</v>
      </c>
      <c r="F442" s="28">
        <v>654943644.61160004</v>
      </c>
      <c r="G442" s="28">
        <v>7031852277.8102999</v>
      </c>
      <c r="H442" s="28">
        <v>48498020040.863693</v>
      </c>
      <c r="I442" s="28">
        <v>3678113345.1035991</v>
      </c>
      <c r="J442" s="28">
        <v>150119469457.86536</v>
      </c>
      <c r="M442" s="195">
        <f t="shared" si="163"/>
        <v>0</v>
      </c>
      <c r="N442" s="196" t="str">
        <f t="shared" si="177"/>
        <v>J72-Computer and information services</v>
      </c>
      <c r="O442" s="216">
        <f t="shared" si="177"/>
        <v>67325978209.044907</v>
      </c>
      <c r="P442" s="217">
        <f t="shared" si="165"/>
        <v>0.4694002447980416</v>
      </c>
      <c r="Q442" s="218">
        <f t="shared" si="166"/>
        <v>4218125975.5869322</v>
      </c>
      <c r="R442" s="217">
        <f t="shared" si="167"/>
        <v>0.53059975520195835</v>
      </c>
      <c r="S442" s="197">
        <f t="shared" si="168"/>
        <v>164732577.69029999</v>
      </c>
      <c r="T442" s="198">
        <f t="shared" si="169"/>
        <v>1.3593209196202409E-2</v>
      </c>
      <c r="U442" s="199">
        <f t="shared" si="170"/>
        <v>6688959733.2262993</v>
      </c>
      <c r="V442" s="200">
        <f t="shared" si="171"/>
        <v>0.98640679080379756</v>
      </c>
      <c r="W442" s="197">
        <f t="shared" si="172"/>
        <v>58569638328.914513</v>
      </c>
      <c r="X442" s="198">
        <f t="shared" si="173"/>
        <v>0.92020214370134901</v>
      </c>
      <c r="Y442" s="199">
        <f t="shared" si="174"/>
        <v>10371664584.620602</v>
      </c>
      <c r="Z442" s="200">
        <f t="shared" si="175"/>
        <v>7.9797856298651021E-2</v>
      </c>
      <c r="AA442" s="201">
        <f t="shared" si="176"/>
        <v>147339099409.08356</v>
      </c>
    </row>
    <row r="443" spans="3:27" x14ac:dyDescent="0.3">
      <c r="C443" s="2" t="s">
        <v>45</v>
      </c>
      <c r="D443" s="28">
        <v>23324538503.995014</v>
      </c>
      <c r="E443" s="28">
        <v>1861075981.1412833</v>
      </c>
      <c r="F443" s="28">
        <v>64951591.026700005</v>
      </c>
      <c r="G443" s="28">
        <v>6087321765.0612011</v>
      </c>
      <c r="H443" s="28">
        <v>21248029560.976994</v>
      </c>
      <c r="I443" s="28">
        <v>4007482021.4564009</v>
      </c>
      <c r="J443" s="28">
        <v>56593399423.657585</v>
      </c>
      <c r="M443" s="195">
        <f t="shared" si="163"/>
        <v>0</v>
      </c>
      <c r="N443" s="206" t="str">
        <f t="shared" si="177"/>
        <v>J92-Broadcasting</v>
      </c>
      <c r="O443" s="207">
        <f t="shared" si="177"/>
        <v>22007595409.629551</v>
      </c>
      <c r="P443" s="208">
        <f t="shared" si="165"/>
        <v>0.42823529411764705</v>
      </c>
      <c r="Q443" s="209">
        <f t="shared" si="166"/>
        <v>2079038942.431674</v>
      </c>
      <c r="R443" s="208">
        <f t="shared" si="167"/>
        <v>0.57176470588235295</v>
      </c>
      <c r="S443" s="207">
        <f t="shared" si="168"/>
        <v>130448308.85180001</v>
      </c>
      <c r="T443" s="208">
        <f t="shared" si="169"/>
        <v>5.3262316910785623E-3</v>
      </c>
      <c r="U443" s="209">
        <f t="shared" si="170"/>
        <v>2610240965.6445999</v>
      </c>
      <c r="V443" s="210">
        <f t="shared" si="171"/>
        <v>0.9946737683089214</v>
      </c>
      <c r="W443" s="207">
        <f t="shared" si="172"/>
        <v>26758310181.336208</v>
      </c>
      <c r="X443" s="208">
        <f t="shared" si="173"/>
        <v>0.85547614042463738</v>
      </c>
      <c r="Y443" s="209">
        <f t="shared" si="174"/>
        <v>5145518055.7286015</v>
      </c>
      <c r="Z443" s="210">
        <f t="shared" si="175"/>
        <v>0.14452385957536262</v>
      </c>
      <c r="AA443" s="211">
        <f t="shared" si="176"/>
        <v>58731151863.622429</v>
      </c>
    </row>
    <row r="444" spans="3:27" x14ac:dyDescent="0.3">
      <c r="C444" s="2" t="s">
        <v>40</v>
      </c>
      <c r="D444" s="28">
        <v>18247996644.137825</v>
      </c>
      <c r="E444" s="28">
        <v>1153499259.3784394</v>
      </c>
      <c r="F444" s="28">
        <v>42578590.110700004</v>
      </c>
      <c r="G444" s="28">
        <v>3348226285.2567</v>
      </c>
      <c r="H444" s="28">
        <v>17561172555.519596</v>
      </c>
      <c r="I444" s="28">
        <v>6463593112.1920986</v>
      </c>
      <c r="J444" s="28">
        <v>46817066446.59536</v>
      </c>
      <c r="M444" s="195">
        <f t="shared" si="163"/>
        <v>0</v>
      </c>
      <c r="N444" s="196" t="str">
        <f t="shared" si="177"/>
        <v>L7012-Buying and selling of own real estate</v>
      </c>
      <c r="O444" s="216">
        <f t="shared" si="177"/>
        <v>3827724576.6042323</v>
      </c>
      <c r="P444" s="217">
        <f t="shared" si="165"/>
        <v>0.4404708012675419</v>
      </c>
      <c r="Q444" s="218">
        <f t="shared" si="166"/>
        <v>569080484.05434084</v>
      </c>
      <c r="R444" s="217">
        <f t="shared" si="167"/>
        <v>0.5595291987324581</v>
      </c>
      <c r="S444" s="197">
        <f t="shared" si="168"/>
        <v>46296955.807000004</v>
      </c>
      <c r="T444" s="198">
        <f t="shared" si="169"/>
        <v>2.7871054398925454E-2</v>
      </c>
      <c r="U444" s="199">
        <f t="shared" si="170"/>
        <v>119954189.03389999</v>
      </c>
      <c r="V444" s="200">
        <f t="shared" si="171"/>
        <v>0.97212894560107455</v>
      </c>
      <c r="W444" s="197">
        <f t="shared" si="172"/>
        <v>3817139077.8377991</v>
      </c>
      <c r="X444" s="198">
        <f t="shared" si="173"/>
        <v>0.7523008042450875</v>
      </c>
      <c r="Y444" s="199">
        <f t="shared" si="174"/>
        <v>1783633142.3713002</v>
      </c>
      <c r="Z444" s="200">
        <f t="shared" si="175"/>
        <v>0.24769919575491253</v>
      </c>
      <c r="AA444" s="201">
        <f t="shared" si="176"/>
        <v>10163828425.708572</v>
      </c>
    </row>
    <row r="445" spans="3:27" x14ac:dyDescent="0.3">
      <c r="C445" s="2" t="s">
        <v>50</v>
      </c>
      <c r="D445" s="28">
        <v>15999596852.938639</v>
      </c>
      <c r="E445" s="28">
        <v>1883718702.6248407</v>
      </c>
      <c r="F445" s="28">
        <v>118154354.26440001</v>
      </c>
      <c r="G445" s="28">
        <v>3921188441.2154999</v>
      </c>
      <c r="H445" s="28">
        <v>28838350794.417889</v>
      </c>
      <c r="I445" s="28">
        <v>3817273664.1196017</v>
      </c>
      <c r="J445" s="28">
        <v>54578282809.580872</v>
      </c>
      <c r="M445" s="195">
        <f t="shared" si="163"/>
        <v>0</v>
      </c>
      <c r="N445" s="206" t="str">
        <f t="shared" si="177"/>
        <v>L7020-Letting of own property</v>
      </c>
      <c r="O445" s="207">
        <f t="shared" si="177"/>
        <v>18733668753.093086</v>
      </c>
      <c r="P445" s="208">
        <f t="shared" si="165"/>
        <v>0.42710577613624706</v>
      </c>
      <c r="Q445" s="209">
        <f t="shared" si="166"/>
        <v>1981045379.0201173</v>
      </c>
      <c r="R445" s="208">
        <f t="shared" si="167"/>
        <v>0.57289422386375299</v>
      </c>
      <c r="S445" s="207">
        <f t="shared" si="168"/>
        <v>880914412.86690009</v>
      </c>
      <c r="T445" s="208">
        <f t="shared" si="169"/>
        <v>2.9252344489374516E-2</v>
      </c>
      <c r="U445" s="209">
        <f t="shared" si="170"/>
        <v>4566276375.0496998</v>
      </c>
      <c r="V445" s="210">
        <f t="shared" si="171"/>
        <v>0.97074765551062547</v>
      </c>
      <c r="W445" s="207">
        <f t="shared" si="172"/>
        <v>20758542583.332897</v>
      </c>
      <c r="X445" s="208">
        <f t="shared" si="173"/>
        <v>0.83039449836543189</v>
      </c>
      <c r="Y445" s="209">
        <f t="shared" si="174"/>
        <v>3958890049.8629999</v>
      </c>
      <c r="Z445" s="210">
        <f t="shared" si="175"/>
        <v>0.16960550163456814</v>
      </c>
      <c r="AA445" s="211">
        <f t="shared" si="176"/>
        <v>50879337553.2257</v>
      </c>
    </row>
    <row r="446" spans="3:27" x14ac:dyDescent="0.3">
      <c r="C446" s="2" t="s">
        <v>44</v>
      </c>
      <c r="D446" s="28">
        <v>43748846306.63623</v>
      </c>
      <c r="E446" s="28">
        <v>3103353121.4172301</v>
      </c>
      <c r="F446" s="28">
        <v>114797955.28429998</v>
      </c>
      <c r="G446" s="28">
        <v>11407682503.583399</v>
      </c>
      <c r="H446" s="28">
        <v>42389008669.608673</v>
      </c>
      <c r="I446" s="28">
        <v>5782899546.2416992</v>
      </c>
      <c r="J446" s="28">
        <v>106546588102.77153</v>
      </c>
      <c r="M446" s="195">
        <f t="shared" si="163"/>
        <v>0</v>
      </c>
      <c r="N446" s="196" t="str">
        <f t="shared" si="177"/>
        <v>L7030-Real estate on fee or contract basis</v>
      </c>
      <c r="O446" s="216">
        <f t="shared" si="177"/>
        <v>14378037604.520798</v>
      </c>
      <c r="P446" s="217">
        <f t="shared" si="165"/>
        <v>0.39903126376045794</v>
      </c>
      <c r="Q446" s="218">
        <f t="shared" si="166"/>
        <v>965664873.01335299</v>
      </c>
      <c r="R446" s="217">
        <f t="shared" si="167"/>
        <v>0.60096873623954206</v>
      </c>
      <c r="S446" s="197">
        <f t="shared" si="168"/>
        <v>127458030.58160001</v>
      </c>
      <c r="T446" s="198">
        <f t="shared" si="169"/>
        <v>1.2471058724479057E-2</v>
      </c>
      <c r="U446" s="199">
        <f t="shared" si="170"/>
        <v>2758587233.4064999</v>
      </c>
      <c r="V446" s="200">
        <f t="shared" si="171"/>
        <v>0.98752894127552093</v>
      </c>
      <c r="W446" s="197">
        <f t="shared" si="172"/>
        <v>15026772927.533701</v>
      </c>
      <c r="X446" s="198">
        <f t="shared" si="173"/>
        <v>0.84243967828418231</v>
      </c>
      <c r="Y446" s="199">
        <f t="shared" si="174"/>
        <v>2790821297.3361993</v>
      </c>
      <c r="Z446" s="200">
        <f t="shared" si="175"/>
        <v>0.15756032171581769</v>
      </c>
      <c r="AA446" s="201">
        <f t="shared" si="176"/>
        <v>36047341966.392151</v>
      </c>
    </row>
    <row r="447" spans="3:27" x14ac:dyDescent="0.3">
      <c r="C447" s="2" t="s">
        <v>43</v>
      </c>
      <c r="D447" s="28">
        <v>265258127001.40948</v>
      </c>
      <c r="E447" s="28">
        <v>18336252740.570118</v>
      </c>
      <c r="F447" s="28">
        <v>8345786448.9294004</v>
      </c>
      <c r="G447" s="28">
        <v>7997544447.4935007</v>
      </c>
      <c r="H447" s="28">
        <v>78700184512.004684</v>
      </c>
      <c r="I447" s="28">
        <v>15914333729.815599</v>
      </c>
      <c r="J447" s="28">
        <v>394552228880.22284</v>
      </c>
      <c r="M447" s="195">
        <f t="shared" si="163"/>
        <v>0</v>
      </c>
      <c r="N447" s="206" t="str">
        <f t="shared" si="177"/>
        <v>M73-Research and development</v>
      </c>
      <c r="O447" s="207">
        <f t="shared" si="177"/>
        <v>4428518789.4915686</v>
      </c>
      <c r="P447" s="208">
        <f t="shared" si="165"/>
        <v>0.51322482197355035</v>
      </c>
      <c r="Q447" s="209">
        <f t="shared" si="166"/>
        <v>328660177.71301353</v>
      </c>
      <c r="R447" s="208">
        <f t="shared" si="167"/>
        <v>0.48677517802644965</v>
      </c>
      <c r="S447" s="207">
        <f t="shared" si="168"/>
        <v>2678733.7119</v>
      </c>
      <c r="T447" s="208">
        <f t="shared" si="169"/>
        <v>1.1815252416756176E-2</v>
      </c>
      <c r="U447" s="209">
        <f t="shared" si="170"/>
        <v>1120720534.168</v>
      </c>
      <c r="V447" s="210">
        <f t="shared" si="171"/>
        <v>0.98818474758324382</v>
      </c>
      <c r="W447" s="207">
        <f t="shared" si="172"/>
        <v>6310449591.039299</v>
      </c>
      <c r="X447" s="208">
        <f t="shared" si="173"/>
        <v>0.87599446558284333</v>
      </c>
      <c r="Y447" s="209">
        <f t="shared" si="174"/>
        <v>1333929463.2669001</v>
      </c>
      <c r="Z447" s="210">
        <f t="shared" si="175"/>
        <v>0.1240055344171567</v>
      </c>
      <c r="AA447" s="211">
        <f t="shared" si="176"/>
        <v>13524957289.390682</v>
      </c>
    </row>
    <row r="448" spans="3:27" x14ac:dyDescent="0.3">
      <c r="C448" s="2" t="s">
        <v>67</v>
      </c>
      <c r="D448" s="28">
        <v>2050330597.3638906</v>
      </c>
      <c r="E448" s="28">
        <v>297385756.35382485</v>
      </c>
      <c r="F448" s="28">
        <v>2186371.9786</v>
      </c>
      <c r="G448" s="28">
        <v>956722404.9131</v>
      </c>
      <c r="H448" s="28">
        <v>6758794561.2239981</v>
      </c>
      <c r="I448" s="28">
        <v>504422387.88889992</v>
      </c>
      <c r="J448" s="28">
        <v>10569842079.722313</v>
      </c>
      <c r="M448" s="195">
        <f t="shared" si="163"/>
        <v>0</v>
      </c>
      <c r="N448" s="196" t="str">
        <f t="shared" si="177"/>
        <v>M7411-12-Legal and accounting</v>
      </c>
      <c r="O448" s="216">
        <f t="shared" si="177"/>
        <v>31487459358.856724</v>
      </c>
      <c r="P448" s="217">
        <f t="shared" si="165"/>
        <v>0.43752507019655035</v>
      </c>
      <c r="Q448" s="218">
        <f t="shared" si="166"/>
        <v>5546818567.73773</v>
      </c>
      <c r="R448" s="217">
        <f t="shared" si="167"/>
        <v>0.56247492980344971</v>
      </c>
      <c r="S448" s="197">
        <f t="shared" si="168"/>
        <v>88779708.64349997</v>
      </c>
      <c r="T448" s="198">
        <f t="shared" si="169"/>
        <v>4.052938380325736E-3</v>
      </c>
      <c r="U448" s="199">
        <f t="shared" si="170"/>
        <v>14131471895.429298</v>
      </c>
      <c r="V448" s="200">
        <f t="shared" si="171"/>
        <v>0.99594706161967428</v>
      </c>
      <c r="W448" s="197">
        <f t="shared" si="172"/>
        <v>16557712196.483103</v>
      </c>
      <c r="X448" s="198">
        <f t="shared" si="173"/>
        <v>0.89660506390946837</v>
      </c>
      <c r="Y448" s="199">
        <f t="shared" si="174"/>
        <v>4657635781.5053997</v>
      </c>
      <c r="Z448" s="200">
        <f t="shared" si="175"/>
        <v>0.10339493609053163</v>
      </c>
      <c r="AA448" s="201">
        <f t="shared" si="176"/>
        <v>72469877508.655746</v>
      </c>
    </row>
    <row r="449" spans="2:27" x14ac:dyDescent="0.3">
      <c r="C449" s="2" t="s">
        <v>61</v>
      </c>
      <c r="D449" s="28">
        <v>9756484736.6173687</v>
      </c>
      <c r="E449" s="28">
        <v>20095491825.450893</v>
      </c>
      <c r="F449" s="28">
        <v>167451517.72259998</v>
      </c>
      <c r="G449" s="28">
        <v>6034043431.8152008</v>
      </c>
      <c r="H449" s="28">
        <v>13517811158.755308</v>
      </c>
      <c r="I449" s="28">
        <v>1250015347.9693999</v>
      </c>
      <c r="J449" s="28">
        <v>50821298018.330772</v>
      </c>
      <c r="M449" s="195">
        <f t="shared" si="163"/>
        <v>0</v>
      </c>
      <c r="N449" s="206" t="str">
        <f t="shared" si="177"/>
        <v>M7414-15-Management consultancy services</v>
      </c>
      <c r="O449" s="207">
        <f t="shared" si="177"/>
        <v>464994512354.37915</v>
      </c>
      <c r="P449" s="208">
        <f t="shared" si="165"/>
        <v>0.5222186572551536</v>
      </c>
      <c r="Q449" s="209">
        <f t="shared" si="166"/>
        <v>23311060397.314201</v>
      </c>
      <c r="R449" s="208">
        <f t="shared" si="167"/>
        <v>0.4777813427448464</v>
      </c>
      <c r="S449" s="207">
        <f t="shared" si="168"/>
        <v>203038569.26470003</v>
      </c>
      <c r="T449" s="208">
        <f t="shared" si="169"/>
        <v>1.5860634425377017E-2</v>
      </c>
      <c r="U449" s="209">
        <f t="shared" si="170"/>
        <v>6981145158.9450006</v>
      </c>
      <c r="V449" s="210">
        <f t="shared" si="171"/>
        <v>0.984139365574623</v>
      </c>
      <c r="W449" s="207">
        <f t="shared" si="172"/>
        <v>37465384253.840515</v>
      </c>
      <c r="X449" s="208">
        <f t="shared" si="173"/>
        <v>0.85410788229689616</v>
      </c>
      <c r="Y449" s="209">
        <f t="shared" si="174"/>
        <v>11620827558.557602</v>
      </c>
      <c r="Z449" s="210">
        <f t="shared" si="175"/>
        <v>0.14589211770310381</v>
      </c>
      <c r="AA449" s="211">
        <f t="shared" si="176"/>
        <v>544575968292.30121</v>
      </c>
    </row>
    <row r="450" spans="2:27" x14ac:dyDescent="0.3">
      <c r="C450" s="2" t="s">
        <v>19</v>
      </c>
      <c r="D450" s="28">
        <v>16608793125.556728</v>
      </c>
      <c r="E450" s="28">
        <v>245179786</v>
      </c>
      <c r="F450" s="28">
        <v>44035399.744500004</v>
      </c>
      <c r="G450" s="28">
        <v>451727939</v>
      </c>
      <c r="H450" s="28">
        <v>27905265131.34869</v>
      </c>
      <c r="I450" s="28">
        <v>131241186.8388</v>
      </c>
      <c r="J450" s="28">
        <v>45386242568.488716</v>
      </c>
      <c r="M450" s="195">
        <f t="shared" si="163"/>
        <v>0</v>
      </c>
      <c r="N450" s="196" t="str">
        <f t="shared" si="177"/>
        <v>M742-3-Architecture and technical services</v>
      </c>
      <c r="O450" s="216">
        <f t="shared" si="177"/>
        <v>87826923239.043091</v>
      </c>
      <c r="P450" s="217">
        <f t="shared" si="165"/>
        <v>0.39177817630017936</v>
      </c>
      <c r="Q450" s="218">
        <f t="shared" si="166"/>
        <v>2429616910.4330597</v>
      </c>
      <c r="R450" s="217">
        <f t="shared" si="167"/>
        <v>0.6082218236998207</v>
      </c>
      <c r="S450" s="197">
        <f t="shared" si="168"/>
        <v>654943644.61160004</v>
      </c>
      <c r="T450" s="198">
        <f t="shared" si="169"/>
        <v>3.6015191862749378E-3</v>
      </c>
      <c r="U450" s="199">
        <f t="shared" si="170"/>
        <v>7031852277.8102999</v>
      </c>
      <c r="V450" s="200">
        <f t="shared" si="171"/>
        <v>0.99639848081372506</v>
      </c>
      <c r="W450" s="197">
        <f t="shared" si="172"/>
        <v>48498020040.863693</v>
      </c>
      <c r="X450" s="198">
        <f t="shared" si="173"/>
        <v>0.91307614735135345</v>
      </c>
      <c r="Y450" s="199">
        <f t="shared" si="174"/>
        <v>3678113345.1035991</v>
      </c>
      <c r="Z450" s="200">
        <f t="shared" si="175"/>
        <v>8.6923852648646507E-2</v>
      </c>
      <c r="AA450" s="201">
        <f t="shared" si="176"/>
        <v>150119469457.86536</v>
      </c>
    </row>
    <row r="451" spans="2:27" x14ac:dyDescent="0.3">
      <c r="C451" s="2" t="s">
        <v>68</v>
      </c>
      <c r="D451" s="28">
        <v>2669931678.512372</v>
      </c>
      <c r="E451" s="28">
        <v>767052193.94264293</v>
      </c>
      <c r="F451" s="28">
        <v>14369731.707199998</v>
      </c>
      <c r="G451" s="28">
        <v>5495655319.1035995</v>
      </c>
      <c r="H451" s="28">
        <v>6116651757.4817009</v>
      </c>
      <c r="I451" s="28">
        <v>560419528.31400001</v>
      </c>
      <c r="J451" s="28">
        <v>15624080209.061516</v>
      </c>
      <c r="M451" s="195">
        <f t="shared" si="163"/>
        <v>0</v>
      </c>
      <c r="N451" s="206" t="str">
        <f t="shared" si="177"/>
        <v>MPother-Other professional services</v>
      </c>
      <c r="O451" s="207">
        <f t="shared" si="177"/>
        <v>23324538503.995014</v>
      </c>
      <c r="P451" s="208">
        <f t="shared" si="165"/>
        <v>0.37950581395348837</v>
      </c>
      <c r="Q451" s="209">
        <f t="shared" si="166"/>
        <v>1861075981.1412833</v>
      </c>
      <c r="R451" s="208">
        <f t="shared" si="167"/>
        <v>0.62049418604651163</v>
      </c>
      <c r="S451" s="207">
        <f t="shared" si="168"/>
        <v>64951591.026700005</v>
      </c>
      <c r="T451" s="208">
        <f t="shared" si="169"/>
        <v>3.9717921698954363E-3</v>
      </c>
      <c r="U451" s="209">
        <f t="shared" si="170"/>
        <v>6087321765.0612011</v>
      </c>
      <c r="V451" s="210">
        <f t="shared" si="171"/>
        <v>0.99602820783010459</v>
      </c>
      <c r="W451" s="207">
        <f t="shared" si="172"/>
        <v>21248029560.976994</v>
      </c>
      <c r="X451" s="208">
        <f t="shared" si="173"/>
        <v>0.86765063660692565</v>
      </c>
      <c r="Y451" s="209">
        <f t="shared" si="174"/>
        <v>4007482021.4564009</v>
      </c>
      <c r="Z451" s="210">
        <f t="shared" si="175"/>
        <v>0.13234936339307438</v>
      </c>
      <c r="AA451" s="211">
        <f t="shared" si="176"/>
        <v>56593399423.657585</v>
      </c>
    </row>
    <row r="452" spans="2:27" x14ac:dyDescent="0.3">
      <c r="C452" s="2" t="s">
        <v>54</v>
      </c>
      <c r="D452" s="28">
        <v>59536191554.776421</v>
      </c>
      <c r="E452" s="28">
        <v>4539638669.7477255</v>
      </c>
      <c r="F452" s="28">
        <v>141597099.84209999</v>
      </c>
      <c r="G452" s="28">
        <v>2572827715.0737</v>
      </c>
      <c r="H452" s="28">
        <v>23297011020.853294</v>
      </c>
      <c r="I452" s="28">
        <v>10632133233.827503</v>
      </c>
      <c r="J452" s="28">
        <v>100719399294.12074</v>
      </c>
      <c r="M452" s="195">
        <f t="shared" si="163"/>
        <v>0</v>
      </c>
      <c r="N452" s="196" t="str">
        <f t="shared" si="177"/>
        <v>N71-Rental of machinery and equipment</v>
      </c>
      <c r="O452" s="216">
        <f t="shared" si="177"/>
        <v>18247996644.137825</v>
      </c>
      <c r="P452" s="217">
        <f t="shared" si="165"/>
        <v>0.39050318922749822</v>
      </c>
      <c r="Q452" s="218">
        <f t="shared" si="166"/>
        <v>1153499259.3784394</v>
      </c>
      <c r="R452" s="217">
        <f t="shared" si="167"/>
        <v>0.60949681077250173</v>
      </c>
      <c r="S452" s="197">
        <f t="shared" si="168"/>
        <v>42578590.110700004</v>
      </c>
      <c r="T452" s="198">
        <f t="shared" si="169"/>
        <v>5.0174520069808026E-3</v>
      </c>
      <c r="U452" s="199">
        <f t="shared" si="170"/>
        <v>3348226285.2567</v>
      </c>
      <c r="V452" s="200">
        <f t="shared" si="171"/>
        <v>0.99498254799301922</v>
      </c>
      <c r="W452" s="197">
        <f t="shared" si="172"/>
        <v>17561172555.519596</v>
      </c>
      <c r="X452" s="198">
        <f t="shared" si="173"/>
        <v>0.8382929436920884</v>
      </c>
      <c r="Y452" s="199">
        <f t="shared" si="174"/>
        <v>6463593112.1920986</v>
      </c>
      <c r="Z452" s="200">
        <f t="shared" si="175"/>
        <v>0.16170705630791163</v>
      </c>
      <c r="AA452" s="201">
        <f t="shared" si="176"/>
        <v>46817066446.59536</v>
      </c>
    </row>
    <row r="453" spans="2:27" x14ac:dyDescent="0.3">
      <c r="B453" s="2" t="s">
        <v>395</v>
      </c>
      <c r="D453" s="28">
        <v>4646460481353.7725</v>
      </c>
      <c r="E453" s="28">
        <v>379466936348.70007</v>
      </c>
      <c r="F453" s="28">
        <v>19377981350.777294</v>
      </c>
      <c r="G453" s="28">
        <v>385885054645.17529</v>
      </c>
      <c r="H453" s="28">
        <v>2155441420160.4458</v>
      </c>
      <c r="I453" s="28">
        <v>336984888060.93481</v>
      </c>
      <c r="J453" s="28">
        <v>7923616761919.8057</v>
      </c>
      <c r="M453" s="195">
        <f t="shared" si="163"/>
        <v>0</v>
      </c>
      <c r="N453" s="206" t="str">
        <f t="shared" si="177"/>
        <v>N745-Employment services</v>
      </c>
      <c r="O453" s="207">
        <f t="shared" si="177"/>
        <v>15999596852.938639</v>
      </c>
      <c r="P453" s="208">
        <f t="shared" si="165"/>
        <v>0.41986143187066977</v>
      </c>
      <c r="Q453" s="209">
        <f t="shared" si="166"/>
        <v>1883718702.6248407</v>
      </c>
      <c r="R453" s="208">
        <f t="shared" si="167"/>
        <v>0.58013856812933029</v>
      </c>
      <c r="S453" s="207">
        <f t="shared" si="168"/>
        <v>118154354.26440001</v>
      </c>
      <c r="T453" s="208">
        <f t="shared" si="169"/>
        <v>1.2482662968099861E-2</v>
      </c>
      <c r="U453" s="209">
        <f t="shared" si="170"/>
        <v>3921188441.2154999</v>
      </c>
      <c r="V453" s="210">
        <f t="shared" si="171"/>
        <v>0.98751733703190014</v>
      </c>
      <c r="W453" s="207">
        <f t="shared" si="172"/>
        <v>28838350794.417889</v>
      </c>
      <c r="X453" s="208">
        <f t="shared" si="173"/>
        <v>0.87167622925535193</v>
      </c>
      <c r="Y453" s="209">
        <f t="shared" si="174"/>
        <v>3817273664.1196017</v>
      </c>
      <c r="Z453" s="210">
        <f t="shared" si="175"/>
        <v>0.12832377074464804</v>
      </c>
      <c r="AA453" s="211">
        <f t="shared" si="176"/>
        <v>54578282809.580872</v>
      </c>
    </row>
    <row r="454" spans="2:27" x14ac:dyDescent="0.3">
      <c r="B454" s="2" t="s">
        <v>396</v>
      </c>
      <c r="C454" s="2" t="s">
        <v>397</v>
      </c>
      <c r="D454" s="28">
        <v>122505902819.32378</v>
      </c>
      <c r="E454" s="28">
        <v>3678626289.8518972</v>
      </c>
      <c r="F454" s="28">
        <v>16643821.0076</v>
      </c>
      <c r="G454" s="28">
        <v>1805924846.1443</v>
      </c>
      <c r="H454" s="28">
        <v>69632428728.417908</v>
      </c>
      <c r="I454" s="28">
        <v>5492305085.2878008</v>
      </c>
      <c r="J454" s="28">
        <v>203131831590.03329</v>
      </c>
      <c r="M454" s="195">
        <f t="shared" si="163"/>
        <v>0</v>
      </c>
      <c r="N454" s="196" t="str">
        <f t="shared" si="177"/>
        <v>NAmisc-Miscellaneous administrative services</v>
      </c>
      <c r="O454" s="216">
        <f t="shared" si="177"/>
        <v>43748846306.63623</v>
      </c>
      <c r="P454" s="217">
        <f t="shared" si="165"/>
        <v>0.41354224958030217</v>
      </c>
      <c r="Q454" s="218">
        <f t="shared" si="166"/>
        <v>3103353121.4172301</v>
      </c>
      <c r="R454" s="217">
        <f t="shared" si="167"/>
        <v>0.58645775041969783</v>
      </c>
      <c r="S454" s="197">
        <f t="shared" si="168"/>
        <v>114797955.28429998</v>
      </c>
      <c r="T454" s="198">
        <f t="shared" si="169"/>
        <v>5.3508593363771192E-3</v>
      </c>
      <c r="U454" s="199">
        <f t="shared" si="170"/>
        <v>11407682503.583399</v>
      </c>
      <c r="V454" s="200">
        <f t="shared" si="171"/>
        <v>0.99464914066362287</v>
      </c>
      <c r="W454" s="197">
        <f t="shared" si="172"/>
        <v>42389008669.608673</v>
      </c>
      <c r="X454" s="198">
        <f t="shared" si="173"/>
        <v>0.86572452553555423</v>
      </c>
      <c r="Y454" s="199">
        <f t="shared" si="174"/>
        <v>5782899546.2416992</v>
      </c>
      <c r="Z454" s="200">
        <f t="shared" si="175"/>
        <v>0.13427547446444571</v>
      </c>
      <c r="AA454" s="201">
        <f t="shared" si="176"/>
        <v>106546588102.77153</v>
      </c>
    </row>
    <row r="455" spans="2:27" x14ac:dyDescent="0.3">
      <c r="C455" s="2" t="s">
        <v>398</v>
      </c>
      <c r="D455" s="28">
        <v>245298684718.16092</v>
      </c>
      <c r="E455" s="28">
        <v>3603266388.395474</v>
      </c>
      <c r="F455" s="28">
        <v>35904168.024700001</v>
      </c>
      <c r="G455" s="28">
        <v>2605022934.9499998</v>
      </c>
      <c r="H455" s="28">
        <v>109296701741.5153</v>
      </c>
      <c r="I455" s="28">
        <v>8906096144.7068024</v>
      </c>
      <c r="J455" s="28">
        <v>369745676095.75317</v>
      </c>
      <c r="M455" s="195">
        <f t="shared" si="163"/>
        <v>0</v>
      </c>
      <c r="N455" s="206" t="str">
        <f t="shared" si="177"/>
        <v>Naother-Other administrative services</v>
      </c>
      <c r="O455" s="207">
        <f t="shared" si="177"/>
        <v>265258127001.40948</v>
      </c>
      <c r="P455" s="208">
        <f t="shared" si="165"/>
        <v>0.55960910671132402</v>
      </c>
      <c r="Q455" s="209">
        <f t="shared" si="166"/>
        <v>18336252740.570118</v>
      </c>
      <c r="R455" s="208">
        <f t="shared" si="167"/>
        <v>0.44039089328867598</v>
      </c>
      <c r="S455" s="207">
        <f t="shared" si="168"/>
        <v>8345786448.9294004</v>
      </c>
      <c r="T455" s="208">
        <f t="shared" si="169"/>
        <v>2.1654889446090723E-2</v>
      </c>
      <c r="U455" s="209">
        <f t="shared" si="170"/>
        <v>7997544447.4935007</v>
      </c>
      <c r="V455" s="210">
        <f t="shared" si="171"/>
        <v>0.97834511055390927</v>
      </c>
      <c r="W455" s="207">
        <f t="shared" si="172"/>
        <v>78700184512.004684</v>
      </c>
      <c r="X455" s="208">
        <f t="shared" si="173"/>
        <v>0.81715285347815592</v>
      </c>
      <c r="Y455" s="209">
        <f t="shared" si="174"/>
        <v>15914333729.815599</v>
      </c>
      <c r="Z455" s="210">
        <f t="shared" si="175"/>
        <v>0.18284714652184414</v>
      </c>
      <c r="AA455" s="211">
        <f t="shared" si="176"/>
        <v>394552228880.22284</v>
      </c>
    </row>
    <row r="456" spans="2:27" x14ac:dyDescent="0.3">
      <c r="C456" s="2" t="s">
        <v>399</v>
      </c>
      <c r="D456" s="28">
        <v>187147438937.91895</v>
      </c>
      <c r="E456" s="28">
        <v>8903565806.2229595</v>
      </c>
      <c r="F456" s="28">
        <v>349350973.55069995</v>
      </c>
      <c r="G456" s="28">
        <v>8729236033.1683998</v>
      </c>
      <c r="H456" s="28">
        <v>87219993869.825714</v>
      </c>
      <c r="I456" s="28">
        <v>44849928859.659325</v>
      </c>
      <c r="J456" s="28">
        <v>337199514480.34601</v>
      </c>
      <c r="M456" s="195">
        <f t="shared" si="163"/>
        <v>0</v>
      </c>
      <c r="N456" s="196" t="str">
        <f t="shared" si="177"/>
        <v>RS527 and 725-Repair services</v>
      </c>
      <c r="O456" s="216">
        <f t="shared" si="177"/>
        <v>2050330597.3638906</v>
      </c>
      <c r="P456" s="217">
        <f t="shared" si="165"/>
        <v>0.35502471169686983</v>
      </c>
      <c r="Q456" s="218">
        <f t="shared" si="166"/>
        <v>297385756.35382485</v>
      </c>
      <c r="R456" s="217">
        <f t="shared" si="167"/>
        <v>0.64497528830313011</v>
      </c>
      <c r="S456" s="197">
        <f t="shared" si="168"/>
        <v>2186371.9786</v>
      </c>
      <c r="T456" s="198">
        <f t="shared" si="169"/>
        <v>2.8347944774003886E-3</v>
      </c>
      <c r="U456" s="199">
        <f t="shared" si="170"/>
        <v>956722404.9131</v>
      </c>
      <c r="V456" s="200">
        <f t="shared" si="171"/>
        <v>0.99716520552259957</v>
      </c>
      <c r="W456" s="197">
        <f t="shared" si="172"/>
        <v>6758794561.2239981</v>
      </c>
      <c r="X456" s="198">
        <f t="shared" si="173"/>
        <v>0.89411764705882357</v>
      </c>
      <c r="Y456" s="199">
        <f t="shared" si="174"/>
        <v>504422387.88889992</v>
      </c>
      <c r="Z456" s="200">
        <f t="shared" si="175"/>
        <v>0.10588235294117647</v>
      </c>
      <c r="AA456" s="201">
        <f t="shared" si="176"/>
        <v>10569842079.722313</v>
      </c>
    </row>
    <row r="457" spans="2:27" x14ac:dyDescent="0.3">
      <c r="C457" s="2" t="s">
        <v>400</v>
      </c>
      <c r="D457" s="28">
        <v>1952922150.6823974</v>
      </c>
      <c r="E457" s="28">
        <v>40029588</v>
      </c>
      <c r="G457" s="28">
        <v>239688</v>
      </c>
      <c r="H457" s="28">
        <v>9708876401.9813995</v>
      </c>
      <c r="I457" s="28">
        <v>727560350.39890003</v>
      </c>
      <c r="J457" s="28">
        <v>12429628179.062698</v>
      </c>
      <c r="M457" s="195" t="str">
        <f t="shared" si="163"/>
        <v>PNFC Total</v>
      </c>
      <c r="N457" s="206" t="str">
        <f t="shared" si="177"/>
        <v xml:space="preserve">RS926-Sporting and amusement activities </v>
      </c>
      <c r="O457" s="207">
        <f t="shared" si="177"/>
        <v>9756484736.6173687</v>
      </c>
      <c r="P457" s="208">
        <f t="shared" si="165"/>
        <v>0.3685413808870599</v>
      </c>
      <c r="Q457" s="209">
        <f t="shared" si="166"/>
        <v>20095491825.450893</v>
      </c>
      <c r="R457" s="208">
        <f t="shared" si="167"/>
        <v>0.6314586191129401</v>
      </c>
      <c r="S457" s="207">
        <f t="shared" si="168"/>
        <v>167451517.72259998</v>
      </c>
      <c r="T457" s="208">
        <f t="shared" si="169"/>
        <v>3.4413782719979352E-3</v>
      </c>
      <c r="U457" s="209">
        <f t="shared" si="170"/>
        <v>6034043431.8152008</v>
      </c>
      <c r="V457" s="210">
        <f t="shared" si="171"/>
        <v>0.99655862172800203</v>
      </c>
      <c r="W457" s="207">
        <f t="shared" si="172"/>
        <v>13517811158.755308</v>
      </c>
      <c r="X457" s="208">
        <f t="shared" si="173"/>
        <v>0.87504054492377559</v>
      </c>
      <c r="Y457" s="209">
        <f t="shared" si="174"/>
        <v>1250015347.9693999</v>
      </c>
      <c r="Z457" s="210">
        <f t="shared" si="175"/>
        <v>0.12495945507622445</v>
      </c>
      <c r="AA457" s="211">
        <f t="shared" si="176"/>
        <v>50821298018.330772</v>
      </c>
    </row>
    <row r="458" spans="2:27" x14ac:dyDescent="0.3">
      <c r="C458" s="2" t="s">
        <v>401</v>
      </c>
      <c r="D458" s="28">
        <v>3271995774.5</v>
      </c>
      <c r="H458" s="28">
        <v>4721501979.7875996</v>
      </c>
      <c r="I458" s="28">
        <v>758071814.73259997</v>
      </c>
      <c r="J458" s="28">
        <v>8751569569.0201988</v>
      </c>
      <c r="M458" s="195" t="str">
        <f t="shared" si="163"/>
        <v>FINANCE</v>
      </c>
      <c r="N458" s="196" t="str">
        <f t="shared" si="177"/>
        <v>RS9271-Gambling activities</v>
      </c>
      <c r="O458" s="216">
        <f t="shared" si="177"/>
        <v>16608793125.556728</v>
      </c>
      <c r="P458" s="217">
        <f t="shared" si="165"/>
        <v>0.28106508875739644</v>
      </c>
      <c r="Q458" s="218">
        <f t="shared" si="166"/>
        <v>245179786</v>
      </c>
      <c r="R458" s="217">
        <f t="shared" si="167"/>
        <v>0.71893491124260356</v>
      </c>
      <c r="S458" s="197">
        <f t="shared" si="168"/>
        <v>44035399.744500004</v>
      </c>
      <c r="T458" s="198">
        <f t="shared" si="169"/>
        <v>9.9173553719008271E-3</v>
      </c>
      <c r="U458" s="199">
        <f t="shared" si="170"/>
        <v>451727939</v>
      </c>
      <c r="V458" s="200">
        <f t="shared" si="171"/>
        <v>0.99008264462809914</v>
      </c>
      <c r="W458" s="197">
        <f t="shared" si="172"/>
        <v>27905265131.34869</v>
      </c>
      <c r="X458" s="198">
        <f t="shared" si="173"/>
        <v>0.82298850574712645</v>
      </c>
      <c r="Y458" s="199">
        <f t="shared" si="174"/>
        <v>131241186.8388</v>
      </c>
      <c r="Z458" s="200">
        <f t="shared" si="175"/>
        <v>0.17701149425287357</v>
      </c>
      <c r="AA458" s="201">
        <f t="shared" si="176"/>
        <v>45386242568.488716</v>
      </c>
    </row>
    <row r="459" spans="2:27" x14ac:dyDescent="0.3">
      <c r="B459" s="2" t="s">
        <v>402</v>
      </c>
      <c r="D459" s="28">
        <v>560176944400.58594</v>
      </c>
      <c r="E459" s="28">
        <v>16225488072.470331</v>
      </c>
      <c r="F459" s="28">
        <v>401898962.58299994</v>
      </c>
      <c r="G459" s="28">
        <v>13140423502.262699</v>
      </c>
      <c r="H459" s="28">
        <v>280579502721.52795</v>
      </c>
      <c r="I459" s="28">
        <v>60733962254.785431</v>
      </c>
      <c r="J459" s="28">
        <v>931258219914.21545</v>
      </c>
      <c r="M459" s="195">
        <f t="shared" si="163"/>
        <v>0</v>
      </c>
      <c r="N459" s="206" t="str">
        <f t="shared" si="177"/>
        <v>RSMisc-Miscellaneous recreational activities</v>
      </c>
      <c r="O459" s="207">
        <f t="shared" si="177"/>
        <v>2669931678.512372</v>
      </c>
      <c r="P459" s="208">
        <f t="shared" si="165"/>
        <v>0.27539088161870978</v>
      </c>
      <c r="Q459" s="209">
        <f t="shared" si="166"/>
        <v>767052193.94264293</v>
      </c>
      <c r="R459" s="208">
        <f t="shared" si="167"/>
        <v>0.72460911838129027</v>
      </c>
      <c r="S459" s="207">
        <f t="shared" si="168"/>
        <v>14369731.707199998</v>
      </c>
      <c r="T459" s="208">
        <f t="shared" si="169"/>
        <v>1.6124878223575917E-3</v>
      </c>
      <c r="U459" s="209">
        <f t="shared" si="170"/>
        <v>5495655319.1035995</v>
      </c>
      <c r="V459" s="210">
        <f t="shared" si="171"/>
        <v>0.99838751217764243</v>
      </c>
      <c r="W459" s="207">
        <f t="shared" si="172"/>
        <v>6116651757.4817009</v>
      </c>
      <c r="X459" s="208">
        <f t="shared" si="173"/>
        <v>0.88112716078617093</v>
      </c>
      <c r="Y459" s="209">
        <f t="shared" si="174"/>
        <v>560419528.31400001</v>
      </c>
      <c r="Z459" s="210">
        <f t="shared" si="175"/>
        <v>0.11887283921382903</v>
      </c>
      <c r="AA459" s="211">
        <f t="shared" si="176"/>
        <v>15624080209.061516</v>
      </c>
    </row>
    <row r="460" spans="2:27" x14ac:dyDescent="0.3">
      <c r="B460" s="2" t="s">
        <v>403</v>
      </c>
      <c r="C460" s="2" t="s">
        <v>404</v>
      </c>
      <c r="D460" s="28">
        <v>14333075831.383043</v>
      </c>
      <c r="E460" s="28">
        <v>848591403.66840005</v>
      </c>
      <c r="F460" s="28">
        <v>6649592.1500000004</v>
      </c>
      <c r="G460" s="28">
        <v>16664328948</v>
      </c>
      <c r="H460" s="28">
        <v>6599622073.6753006</v>
      </c>
      <c r="I460" s="28">
        <v>660681781.03129995</v>
      </c>
      <c r="J460" s="28">
        <v>39112949629.908043</v>
      </c>
      <c r="M460" s="195">
        <f t="shared" si="163"/>
        <v>0</v>
      </c>
      <c r="N460" s="196" t="str">
        <f t="shared" si="177"/>
        <v>RSz9305-Other services acticities nec</v>
      </c>
      <c r="O460" s="216">
        <f t="shared" si="177"/>
        <v>59536191554.776421</v>
      </c>
      <c r="P460" s="217">
        <f t="shared" si="165"/>
        <v>0.44391848986896032</v>
      </c>
      <c r="Q460" s="218">
        <f t="shared" si="166"/>
        <v>4539638669.7477255</v>
      </c>
      <c r="R460" s="217">
        <f t="shared" si="167"/>
        <v>0.55608151013103968</v>
      </c>
      <c r="S460" s="197">
        <f t="shared" si="168"/>
        <v>141597099.84209999</v>
      </c>
      <c r="T460" s="198">
        <f t="shared" si="169"/>
        <v>5.1365735160494742E-3</v>
      </c>
      <c r="U460" s="199">
        <f t="shared" si="170"/>
        <v>2572827715.0737</v>
      </c>
      <c r="V460" s="200">
        <f t="shared" si="171"/>
        <v>0.99486342648395054</v>
      </c>
      <c r="W460" s="197">
        <f t="shared" si="172"/>
        <v>23297011020.853294</v>
      </c>
      <c r="X460" s="198">
        <f t="shared" si="173"/>
        <v>0.85104407473377042</v>
      </c>
      <c r="Y460" s="199">
        <f t="shared" si="174"/>
        <v>10632133233.827503</v>
      </c>
      <c r="Z460" s="200">
        <f t="shared" si="175"/>
        <v>0.14895592526622958</v>
      </c>
      <c r="AA460" s="201">
        <f t="shared" si="176"/>
        <v>100719399294.12074</v>
      </c>
    </row>
    <row r="461" spans="2:27" x14ac:dyDescent="0.3">
      <c r="C461" s="2" t="s">
        <v>405</v>
      </c>
      <c r="D461" s="28">
        <v>2650394436.4880271</v>
      </c>
      <c r="E461" s="28">
        <v>3773335544</v>
      </c>
      <c r="F461" s="28">
        <v>17160860.657400001</v>
      </c>
      <c r="G461" s="28">
        <v>21922161819.1731</v>
      </c>
      <c r="H461" s="28">
        <v>9736276534.9466019</v>
      </c>
      <c r="I461" s="28">
        <v>498439443.0108</v>
      </c>
      <c r="J461" s="28">
        <v>38597768638.275932</v>
      </c>
      <c r="M461" s="227">
        <f t="shared" si="163"/>
        <v>0</v>
      </c>
      <c r="N461" s="228" t="s">
        <v>69</v>
      </c>
      <c r="O461" s="229">
        <f t="shared" ref="O461:O474" si="178">D453</f>
        <v>4646460481353.7725</v>
      </c>
      <c r="P461" s="230">
        <f t="shared" si="165"/>
        <v>0.44653830926273391</v>
      </c>
      <c r="Q461" s="229">
        <f t="shared" si="166"/>
        <v>379466936348.70007</v>
      </c>
      <c r="R461" s="230">
        <f t="shared" si="167"/>
        <v>0.55346169073726614</v>
      </c>
      <c r="S461" s="229">
        <f t="shared" si="168"/>
        <v>19377981350.777294</v>
      </c>
      <c r="T461" s="230">
        <f t="shared" si="169"/>
        <v>6.6619372567800657E-3</v>
      </c>
      <c r="U461" s="229">
        <f t="shared" si="170"/>
        <v>385885054645.17529</v>
      </c>
      <c r="V461" s="231">
        <f t="shared" si="171"/>
        <v>0.9933380627432199</v>
      </c>
      <c r="W461" s="229">
        <f t="shared" si="172"/>
        <v>2155441420160.4458</v>
      </c>
      <c r="X461" s="230">
        <f t="shared" si="173"/>
        <v>0.8587628748891809</v>
      </c>
      <c r="Y461" s="229">
        <f t="shared" si="174"/>
        <v>336984888060.93481</v>
      </c>
      <c r="Z461" s="231">
        <f t="shared" si="175"/>
        <v>0.1412371251108191</v>
      </c>
      <c r="AA461" s="229">
        <f t="shared" si="176"/>
        <v>7923616761919.8057</v>
      </c>
    </row>
    <row r="462" spans="2:27" x14ac:dyDescent="0.3">
      <c r="C462" s="2" t="s">
        <v>406</v>
      </c>
      <c r="D462" s="28">
        <v>7929811582.8340101</v>
      </c>
      <c r="E462" s="28">
        <v>1383014924.2934542</v>
      </c>
      <c r="F462" s="28">
        <v>13252805.135200001</v>
      </c>
      <c r="G462" s="28">
        <v>9530591283.8732014</v>
      </c>
      <c r="H462" s="28">
        <v>11262113900.182402</v>
      </c>
      <c r="I462" s="28">
        <v>781554030.59559989</v>
      </c>
      <c r="J462" s="28">
        <v>30900338526.913868</v>
      </c>
      <c r="M462" s="195">
        <f t="shared" si="163"/>
        <v>0</v>
      </c>
      <c r="N462" s="196" t="str">
        <f>C454</f>
        <v>K1BNK-Banking</v>
      </c>
      <c r="O462" s="216">
        <f t="shared" si="178"/>
        <v>122505902819.32378</v>
      </c>
      <c r="P462" s="217">
        <f t="shared" si="165"/>
        <v>0.49263063867798124</v>
      </c>
      <c r="Q462" s="218">
        <f t="shared" si="166"/>
        <v>3678626289.8518972</v>
      </c>
      <c r="R462" s="217">
        <f t="shared" si="167"/>
        <v>0.50736936132201871</v>
      </c>
      <c r="S462" s="197">
        <f t="shared" si="168"/>
        <v>16643821.0076</v>
      </c>
      <c r="T462" s="198">
        <f t="shared" si="169"/>
        <v>7.6522803795531068E-3</v>
      </c>
      <c r="U462" s="199">
        <f t="shared" si="170"/>
        <v>1805924846.1443</v>
      </c>
      <c r="V462" s="200">
        <f t="shared" si="171"/>
        <v>0.99234771962044688</v>
      </c>
      <c r="W462" s="197">
        <f t="shared" si="172"/>
        <v>69632428728.417908</v>
      </c>
      <c r="X462" s="198">
        <f t="shared" si="173"/>
        <v>0.82560535806285418</v>
      </c>
      <c r="Y462" s="199">
        <f t="shared" si="174"/>
        <v>5492305085.2878008</v>
      </c>
      <c r="Z462" s="200">
        <f t="shared" si="175"/>
        <v>0.17439464193714579</v>
      </c>
      <c r="AA462" s="201">
        <f t="shared" si="176"/>
        <v>203131831590.03329</v>
      </c>
    </row>
    <row r="463" spans="2:27" x14ac:dyDescent="0.3">
      <c r="C463" s="2" t="s">
        <v>407</v>
      </c>
      <c r="D463" s="28">
        <v>17586488402.644966</v>
      </c>
      <c r="E463" s="28">
        <v>1830750660.7630999</v>
      </c>
      <c r="F463" s="28">
        <v>118899028.1063</v>
      </c>
      <c r="G463" s="28">
        <v>22507766856.875</v>
      </c>
      <c r="H463" s="28">
        <v>22915454045.747986</v>
      </c>
      <c r="I463" s="28">
        <v>2142581918.6686001</v>
      </c>
      <c r="J463" s="28">
        <v>67101940912.805954</v>
      </c>
      <c r="M463" s="195" t="str">
        <f t="shared" si="163"/>
        <v>FINANCE Total</v>
      </c>
      <c r="N463" s="206" t="str">
        <f>C455</f>
        <v>K2INSP- Insurance and pension funding</v>
      </c>
      <c r="O463" s="207">
        <f t="shared" si="178"/>
        <v>245298684718.16092</v>
      </c>
      <c r="P463" s="208">
        <f t="shared" si="165"/>
        <v>0.39557099435518889</v>
      </c>
      <c r="Q463" s="209">
        <f t="shared" si="166"/>
        <v>3603266388.395474</v>
      </c>
      <c r="R463" s="208">
        <f t="shared" si="167"/>
        <v>0.60442900564481117</v>
      </c>
      <c r="S463" s="207">
        <f t="shared" si="168"/>
        <v>35904168.024700001</v>
      </c>
      <c r="T463" s="208">
        <f t="shared" si="169"/>
        <v>1.9753086419753086E-2</v>
      </c>
      <c r="U463" s="209">
        <f t="shared" si="170"/>
        <v>2605022934.9499998</v>
      </c>
      <c r="V463" s="210">
        <f t="shared" si="171"/>
        <v>0.98024691358024696</v>
      </c>
      <c r="W463" s="207">
        <f t="shared" si="172"/>
        <v>109296701741.5153</v>
      </c>
      <c r="X463" s="208">
        <f t="shared" si="173"/>
        <v>0.82133912172315915</v>
      </c>
      <c r="Y463" s="209">
        <f t="shared" si="174"/>
        <v>8906096144.7068024</v>
      </c>
      <c r="Z463" s="210">
        <f t="shared" si="175"/>
        <v>0.17866087827684088</v>
      </c>
      <c r="AA463" s="211">
        <f t="shared" si="176"/>
        <v>369745676095.75317</v>
      </c>
    </row>
    <row r="464" spans="2:27" x14ac:dyDescent="0.3">
      <c r="C464" s="2" t="s">
        <v>408</v>
      </c>
      <c r="D464" s="28">
        <v>7191040119.2571507</v>
      </c>
      <c r="E464" s="28">
        <v>1012510902.7544</v>
      </c>
      <c r="F464" s="28">
        <v>702622232.77919996</v>
      </c>
      <c r="G464" s="28">
        <v>10265508204.775</v>
      </c>
      <c r="H464" s="28">
        <v>12205779509.972795</v>
      </c>
      <c r="I464" s="28">
        <v>774459100.33790016</v>
      </c>
      <c r="J464" s="28">
        <v>32151920069.876442</v>
      </c>
      <c r="M464" s="195" t="str">
        <f t="shared" si="163"/>
        <v>PUBLIC</v>
      </c>
      <c r="N464" s="196" t="str">
        <f>C456</f>
        <v>K3AUX- Auxiliary financial services</v>
      </c>
      <c r="O464" s="216">
        <f t="shared" si="178"/>
        <v>187147438937.91895</v>
      </c>
      <c r="P464" s="217">
        <f t="shared" si="165"/>
        <v>0.43904518329070757</v>
      </c>
      <c r="Q464" s="218">
        <f t="shared" si="166"/>
        <v>8903565806.2229595</v>
      </c>
      <c r="R464" s="217">
        <f t="shared" si="167"/>
        <v>0.56095481670929237</v>
      </c>
      <c r="S464" s="197">
        <f t="shared" si="168"/>
        <v>349350973.55069995</v>
      </c>
      <c r="T464" s="198">
        <f t="shared" si="169"/>
        <v>1.2463819481363341E-2</v>
      </c>
      <c r="U464" s="199">
        <f t="shared" si="170"/>
        <v>8729236033.1683998</v>
      </c>
      <c r="V464" s="200">
        <f t="shared" si="171"/>
        <v>0.98753618051863667</v>
      </c>
      <c r="W464" s="197">
        <f t="shared" si="172"/>
        <v>87219993869.825714</v>
      </c>
      <c r="X464" s="198">
        <f t="shared" si="173"/>
        <v>0.84450085190722901</v>
      </c>
      <c r="Y464" s="199">
        <f t="shared" si="174"/>
        <v>44849928859.659325</v>
      </c>
      <c r="Z464" s="200">
        <f t="shared" si="175"/>
        <v>0.15549914809277096</v>
      </c>
      <c r="AA464" s="201">
        <f t="shared" si="176"/>
        <v>337199514480.34601</v>
      </c>
    </row>
    <row r="465" spans="1:27" x14ac:dyDescent="0.3">
      <c r="B465" s="2" t="s">
        <v>409</v>
      </c>
      <c r="D465" s="28">
        <v>49690810372.607201</v>
      </c>
      <c r="E465" s="28">
        <v>8848203435.479353</v>
      </c>
      <c r="F465" s="28">
        <v>858584518.82809997</v>
      </c>
      <c r="G465" s="28">
        <v>80890357112.696289</v>
      </c>
      <c r="H465" s="28">
        <v>62719246064.525085</v>
      </c>
      <c r="I465" s="28">
        <v>4857716273.6442003</v>
      </c>
      <c r="J465" s="28">
        <v>207864917777.78024</v>
      </c>
      <c r="M465" s="195">
        <f t="shared" si="163"/>
        <v>0</v>
      </c>
      <c r="N465" s="206" t="str">
        <f>C457</f>
        <v>7487fin</v>
      </c>
      <c r="O465" s="207">
        <f t="shared" si="178"/>
        <v>1952922150.6823974</v>
      </c>
      <c r="P465" s="208">
        <f t="shared" si="165"/>
        <v>0.86</v>
      </c>
      <c r="Q465" s="209">
        <f t="shared" si="166"/>
        <v>40029588</v>
      </c>
      <c r="R465" s="208">
        <f t="shared" si="167"/>
        <v>0.14000000000000001</v>
      </c>
      <c r="S465" s="207">
        <f t="shared" si="168"/>
        <v>0</v>
      </c>
      <c r="T465" s="208">
        <f t="shared" si="169"/>
        <v>0</v>
      </c>
      <c r="U465" s="209">
        <f t="shared" si="170"/>
        <v>239688</v>
      </c>
      <c r="V465" s="210">
        <f t="shared" si="171"/>
        <v>1</v>
      </c>
      <c r="W465" s="207">
        <f t="shared" si="172"/>
        <v>9708876401.9813995</v>
      </c>
      <c r="X465" s="208">
        <f t="shared" si="173"/>
        <v>0.86754966887417218</v>
      </c>
      <c r="Y465" s="209">
        <f t="shared" si="174"/>
        <v>727560350.39890003</v>
      </c>
      <c r="Z465" s="210">
        <f t="shared" si="175"/>
        <v>0.13245033112582782</v>
      </c>
      <c r="AA465" s="211">
        <f t="shared" si="176"/>
        <v>12429628179.062698</v>
      </c>
    </row>
    <row r="466" spans="1:27" x14ac:dyDescent="0.3">
      <c r="B466" s="2" t="s">
        <v>410</v>
      </c>
      <c r="C466" s="2" t="s">
        <v>411</v>
      </c>
      <c r="D466" s="28">
        <v>11356628185.995522</v>
      </c>
      <c r="E466" s="28">
        <v>1843950711.9222412</v>
      </c>
      <c r="F466" s="28">
        <v>43357644.675799996</v>
      </c>
      <c r="G466" s="28">
        <v>8144654954.2257004</v>
      </c>
      <c r="H466" s="28">
        <v>28223620667.820499</v>
      </c>
      <c r="I466" s="28">
        <v>1352622552.3382998</v>
      </c>
      <c r="J466" s="28">
        <v>50964834716.978065</v>
      </c>
      <c r="M466" s="195">
        <f t="shared" si="163"/>
        <v>0</v>
      </c>
      <c r="N466" s="196" t="str">
        <f>C458</f>
        <v>7415fin</v>
      </c>
      <c r="O466" s="216">
        <f t="shared" si="178"/>
        <v>3271995774.5</v>
      </c>
      <c r="P466" s="217">
        <f t="shared" si="165"/>
        <v>1</v>
      </c>
      <c r="Q466" s="218">
        <f t="shared" si="166"/>
        <v>0</v>
      </c>
      <c r="R466" s="217">
        <f t="shared" si="167"/>
        <v>0</v>
      </c>
      <c r="S466" s="197">
        <f t="shared" si="168"/>
        <v>0</v>
      </c>
      <c r="T466" s="198" t="e">
        <f t="shared" si="169"/>
        <v>#DIV/0!</v>
      </c>
      <c r="U466" s="199">
        <f t="shared" si="170"/>
        <v>0</v>
      </c>
      <c r="V466" s="200" t="e">
        <f t="shared" si="171"/>
        <v>#DIV/0!</v>
      </c>
      <c r="W466" s="197">
        <f t="shared" si="172"/>
        <v>4721501979.7875996</v>
      </c>
      <c r="X466" s="198">
        <f t="shared" si="173"/>
        <v>0.81666666666666665</v>
      </c>
      <c r="Y466" s="199">
        <f t="shared" si="174"/>
        <v>758071814.73259997</v>
      </c>
      <c r="Z466" s="200">
        <f t="shared" si="175"/>
        <v>0.18333333333333332</v>
      </c>
      <c r="AA466" s="201">
        <f t="shared" si="176"/>
        <v>8751569569.0201988</v>
      </c>
    </row>
    <row r="467" spans="1:27" x14ac:dyDescent="0.3">
      <c r="B467" s="2" t="s">
        <v>412</v>
      </c>
      <c r="D467" s="28">
        <v>11356628185.995522</v>
      </c>
      <c r="E467" s="28">
        <v>1843950711.9222412</v>
      </c>
      <c r="F467" s="28">
        <v>43357644.675799996</v>
      </c>
      <c r="G467" s="28">
        <v>8144654954.2257004</v>
      </c>
      <c r="H467" s="28">
        <v>28223620667.820499</v>
      </c>
      <c r="I467" s="28">
        <v>1352622552.3382998</v>
      </c>
      <c r="J467" s="28">
        <v>50964834716.978065</v>
      </c>
      <c r="M467" s="195">
        <f t="shared" ref="M467:M474" si="179">B463</f>
        <v>0</v>
      </c>
      <c r="N467" s="228" t="s">
        <v>396</v>
      </c>
      <c r="O467" s="229">
        <f t="shared" si="178"/>
        <v>560176944400.58594</v>
      </c>
      <c r="P467" s="230">
        <f t="shared" si="165"/>
        <v>0.44839284687482028</v>
      </c>
      <c r="Q467" s="229">
        <f t="shared" si="166"/>
        <v>16225488072.470331</v>
      </c>
      <c r="R467" s="230">
        <f t="shared" si="167"/>
        <v>0.55160715312517972</v>
      </c>
      <c r="S467" s="229">
        <f t="shared" si="168"/>
        <v>401898962.58299994</v>
      </c>
      <c r="T467" s="230">
        <f t="shared" si="169"/>
        <v>1.2419565315213968E-2</v>
      </c>
      <c r="U467" s="229">
        <f t="shared" si="170"/>
        <v>13140423502.262699</v>
      </c>
      <c r="V467" s="231">
        <f t="shared" si="171"/>
        <v>0.98758043468478607</v>
      </c>
      <c r="W467" s="229">
        <f t="shared" si="172"/>
        <v>280579502721.52795</v>
      </c>
      <c r="X467" s="230">
        <f t="shared" si="173"/>
        <v>0.83684154060723104</v>
      </c>
      <c r="Y467" s="229">
        <f t="shared" si="174"/>
        <v>60733962254.785431</v>
      </c>
      <c r="Z467" s="231">
        <f t="shared" si="175"/>
        <v>0.16315845939276902</v>
      </c>
      <c r="AA467" s="229">
        <f t="shared" si="176"/>
        <v>931258219914.21545</v>
      </c>
    </row>
    <row r="468" spans="1:27" x14ac:dyDescent="0.3">
      <c r="A468" s="2" t="s">
        <v>171</v>
      </c>
      <c r="D468" s="28">
        <v>232694</v>
      </c>
      <c r="E468" s="28">
        <v>298622</v>
      </c>
      <c r="F468" s="28">
        <v>11419</v>
      </c>
      <c r="G468" s="28">
        <v>1868958</v>
      </c>
      <c r="H468" s="28">
        <v>1477683</v>
      </c>
      <c r="I468" s="28">
        <v>241512</v>
      </c>
      <c r="J468" s="28">
        <v>4130888</v>
      </c>
      <c r="M468" s="195">
        <f t="shared" si="179"/>
        <v>0</v>
      </c>
      <c r="N468" s="196" t="str">
        <f>C460</f>
        <v>O-Public administration and defence</v>
      </c>
      <c r="O468" s="216">
        <f t="shared" si="178"/>
        <v>14333075831.383043</v>
      </c>
      <c r="P468" s="217">
        <f t="shared" ref="P468:P475" si="180">P389</f>
        <v>0.37752525252525254</v>
      </c>
      <c r="Q468" s="218">
        <f t="shared" ref="Q468:Q474" si="181">E460</f>
        <v>848591403.66840005</v>
      </c>
      <c r="R468" s="217">
        <f t="shared" ref="R468:R475" si="182">R389</f>
        <v>0.62247474747474751</v>
      </c>
      <c r="S468" s="197">
        <f t="shared" ref="S468:S474" si="183">F460</f>
        <v>6649592.1500000004</v>
      </c>
      <c r="T468" s="198">
        <f t="shared" ref="T468:T475" si="184">T389</f>
        <v>2.4237904353500515E-3</v>
      </c>
      <c r="U468" s="199">
        <f t="shared" ref="U468:U474" si="185">G460</f>
        <v>16664328948</v>
      </c>
      <c r="V468" s="200">
        <f t="shared" ref="V468:V475" si="186">V389</f>
        <v>0.99757620956464998</v>
      </c>
      <c r="W468" s="197">
        <f t="shared" ref="W468:W474" si="187">H460</f>
        <v>6599622073.6753006</v>
      </c>
      <c r="X468" s="198">
        <f t="shared" ref="X468:X475" si="188">X389</f>
        <v>0.87762669962917184</v>
      </c>
      <c r="Y468" s="199">
        <f t="shared" ref="Y468:Y474" si="189">I460</f>
        <v>660681781.03129995</v>
      </c>
      <c r="Z468" s="200">
        <f t="shared" ref="Z468:Z475" si="190">Z389</f>
        <v>0.12237330037082818</v>
      </c>
      <c r="AA468" s="201">
        <f t="shared" ref="AA468:AA474" si="191">J460</f>
        <v>39112949629.908043</v>
      </c>
    </row>
    <row r="469" spans="1:27" x14ac:dyDescent="0.3">
      <c r="A469" s="2" t="s">
        <v>424</v>
      </c>
      <c r="D469" s="28">
        <v>5267684864312.9609</v>
      </c>
      <c r="E469" s="28">
        <v>406384578568.57196</v>
      </c>
      <c r="F469" s="28">
        <v>20681822476.864197</v>
      </c>
      <c r="G469" s="28">
        <v>488060490214.36005</v>
      </c>
      <c r="H469" s="28">
        <v>2526963789614.3193</v>
      </c>
      <c r="I469" s="28">
        <v>403929189141.7027</v>
      </c>
      <c r="J469" s="28">
        <v>9113704734328.7793</v>
      </c>
      <c r="M469" s="227" t="str">
        <f t="shared" si="179"/>
        <v>PUBLIC Total</v>
      </c>
      <c r="N469" s="206" t="str">
        <f>C461</f>
        <v>P801-2-Nursery, primary and secondary education</v>
      </c>
      <c r="O469" s="207">
        <f t="shared" si="178"/>
        <v>2650394436.4880271</v>
      </c>
      <c r="P469" s="208">
        <f t="shared" si="180"/>
        <v>0.2700361010830325</v>
      </c>
      <c r="Q469" s="209">
        <f t="shared" si="181"/>
        <v>3773335544</v>
      </c>
      <c r="R469" s="208">
        <f t="shared" si="182"/>
        <v>0.72996389891696756</v>
      </c>
      <c r="S469" s="207">
        <f t="shared" si="183"/>
        <v>17160860.657400001</v>
      </c>
      <c r="T469" s="208">
        <f t="shared" si="184"/>
        <v>1.3203498927215713E-3</v>
      </c>
      <c r="U469" s="209">
        <f t="shared" si="185"/>
        <v>21922161819.1731</v>
      </c>
      <c r="V469" s="210">
        <f t="shared" si="186"/>
        <v>0.99867965010727844</v>
      </c>
      <c r="W469" s="207">
        <f t="shared" si="187"/>
        <v>9736276534.9466019</v>
      </c>
      <c r="X469" s="208">
        <f t="shared" si="188"/>
        <v>0.91395933766505977</v>
      </c>
      <c r="Y469" s="209">
        <f t="shared" si="189"/>
        <v>498439443.0108</v>
      </c>
      <c r="Z469" s="210">
        <f t="shared" si="190"/>
        <v>8.604066233494026E-2</v>
      </c>
      <c r="AA469" s="211">
        <f t="shared" si="191"/>
        <v>38597768638.275932</v>
      </c>
    </row>
    <row r="470" spans="1:27" x14ac:dyDescent="0.3">
      <c r="M470" s="195" t="str">
        <f t="shared" si="179"/>
        <v>NPISH</v>
      </c>
      <c r="N470" s="196" t="str">
        <f>C462</f>
        <v>P853-4-Higher and adult education</v>
      </c>
      <c r="O470" s="216">
        <f t="shared" si="178"/>
        <v>7929811582.8340101</v>
      </c>
      <c r="P470" s="217">
        <f t="shared" si="180"/>
        <v>0.38450682138936804</v>
      </c>
      <c r="Q470" s="218">
        <f t="shared" si="181"/>
        <v>1383014924.2934542</v>
      </c>
      <c r="R470" s="217">
        <f t="shared" si="182"/>
        <v>0.61549317861063191</v>
      </c>
      <c r="S470" s="197">
        <f t="shared" si="183"/>
        <v>13252805.135200001</v>
      </c>
      <c r="T470" s="198">
        <f t="shared" si="184"/>
        <v>2.0704345921841094E-3</v>
      </c>
      <c r="U470" s="199">
        <f t="shared" si="185"/>
        <v>9530591283.8732014</v>
      </c>
      <c r="V470" s="200">
        <f t="shared" si="186"/>
        <v>0.99792956540781586</v>
      </c>
      <c r="W470" s="197">
        <f t="shared" si="187"/>
        <v>11262113900.182402</v>
      </c>
      <c r="X470" s="198">
        <f t="shared" si="188"/>
        <v>0.8976876914683789</v>
      </c>
      <c r="Y470" s="199">
        <f t="shared" si="189"/>
        <v>781554030.59559989</v>
      </c>
      <c r="Z470" s="200">
        <f t="shared" si="190"/>
        <v>0.10231230853162114</v>
      </c>
      <c r="AA470" s="201">
        <f t="shared" si="191"/>
        <v>30900338526.913868</v>
      </c>
    </row>
    <row r="471" spans="1:27" x14ac:dyDescent="0.3">
      <c r="M471" s="195" t="str">
        <f t="shared" si="179"/>
        <v>NPISH Total</v>
      </c>
      <c r="N471" s="206" t="str">
        <f>C463</f>
        <v>Q851- Human health activities</v>
      </c>
      <c r="O471" s="207">
        <f t="shared" si="178"/>
        <v>17586488402.644966</v>
      </c>
      <c r="P471" s="208">
        <f t="shared" si="180"/>
        <v>0.38723796360285651</v>
      </c>
      <c r="Q471" s="209">
        <f t="shared" si="181"/>
        <v>1830750660.7630999</v>
      </c>
      <c r="R471" s="208">
        <f t="shared" si="182"/>
        <v>0.61276203639714355</v>
      </c>
      <c r="S471" s="207">
        <f t="shared" si="183"/>
        <v>118899028.1063</v>
      </c>
      <c r="T471" s="208">
        <f t="shared" si="184"/>
        <v>9.8355646378029456E-4</v>
      </c>
      <c r="U471" s="209">
        <f t="shared" si="185"/>
        <v>22507766856.875</v>
      </c>
      <c r="V471" s="210">
        <f t="shared" si="186"/>
        <v>0.99901644353621966</v>
      </c>
      <c r="W471" s="207">
        <f t="shared" si="187"/>
        <v>22915454045.747986</v>
      </c>
      <c r="X471" s="208">
        <f t="shared" si="188"/>
        <v>0.90617071067865496</v>
      </c>
      <c r="Y471" s="209">
        <f t="shared" si="189"/>
        <v>2142581918.6686001</v>
      </c>
      <c r="Z471" s="210">
        <f t="shared" si="190"/>
        <v>9.3829289321344989E-2</v>
      </c>
      <c r="AA471" s="211">
        <f t="shared" si="191"/>
        <v>67101940912.805954</v>
      </c>
    </row>
    <row r="472" spans="1:27" x14ac:dyDescent="0.3">
      <c r="A472" s="2" t="s">
        <v>378</v>
      </c>
      <c r="B472" s="2" t="s">
        <v>165</v>
      </c>
      <c r="C472" s="243" t="s">
        <v>384</v>
      </c>
      <c r="D472" s="243" t="s">
        <v>386</v>
      </c>
      <c r="M472" s="195">
        <f t="shared" si="179"/>
        <v>0</v>
      </c>
      <c r="N472" s="196" t="str">
        <f>C464</f>
        <v>Q853-Social work</v>
      </c>
      <c r="O472" s="216">
        <f t="shared" si="178"/>
        <v>7191040119.2571507</v>
      </c>
      <c r="P472" s="217">
        <f t="shared" si="180"/>
        <v>0.37044270833333331</v>
      </c>
      <c r="Q472" s="218">
        <f t="shared" si="181"/>
        <v>1012510902.7544</v>
      </c>
      <c r="R472" s="217">
        <f t="shared" si="182"/>
        <v>0.62955729166666663</v>
      </c>
      <c r="S472" s="197">
        <f t="shared" si="183"/>
        <v>702622232.77919996</v>
      </c>
      <c r="T472" s="198">
        <f t="shared" si="184"/>
        <v>2.6728481207275822E-3</v>
      </c>
      <c r="U472" s="199">
        <f t="shared" si="185"/>
        <v>10265508204.775</v>
      </c>
      <c r="V472" s="200">
        <f t="shared" si="186"/>
        <v>0.99732715187927246</v>
      </c>
      <c r="W472" s="197">
        <f t="shared" si="187"/>
        <v>12205779509.972795</v>
      </c>
      <c r="X472" s="198">
        <f t="shared" si="188"/>
        <v>0.9245589711717741</v>
      </c>
      <c r="Y472" s="199">
        <f t="shared" si="189"/>
        <v>774459100.33790016</v>
      </c>
      <c r="Z472" s="200">
        <f t="shared" si="190"/>
        <v>7.5441028828225842E-2</v>
      </c>
      <c r="AA472" s="201">
        <f t="shared" si="191"/>
        <v>32151920069.876442</v>
      </c>
    </row>
    <row r="473" spans="1:27" x14ac:dyDescent="0.3">
      <c r="A473" s="2" t="s">
        <v>73</v>
      </c>
      <c r="B473" s="2" t="s">
        <v>74</v>
      </c>
      <c r="M473" s="195">
        <f t="shared" si="179"/>
        <v>0</v>
      </c>
      <c r="N473" s="228" t="s">
        <v>403</v>
      </c>
      <c r="O473" s="229">
        <f t="shared" si="178"/>
        <v>49690810372.607201</v>
      </c>
      <c r="P473" s="230">
        <f t="shared" si="180"/>
        <v>0.36884928322355676</v>
      </c>
      <c r="Q473" s="229">
        <f t="shared" si="181"/>
        <v>8848203435.479353</v>
      </c>
      <c r="R473" s="230">
        <f t="shared" si="182"/>
        <v>0.63115071677644319</v>
      </c>
      <c r="S473" s="229">
        <f t="shared" si="183"/>
        <v>858584518.82809997</v>
      </c>
      <c r="T473" s="230">
        <f t="shared" si="184"/>
        <v>1.6279560538000715E-3</v>
      </c>
      <c r="U473" s="229">
        <f t="shared" si="185"/>
        <v>80890357112.696289</v>
      </c>
      <c r="V473" s="231">
        <f t="shared" si="186"/>
        <v>0.99837204394619994</v>
      </c>
      <c r="W473" s="229">
        <f t="shared" si="187"/>
        <v>62719246064.525085</v>
      </c>
      <c r="X473" s="230">
        <f t="shared" si="188"/>
        <v>0.90809783167197611</v>
      </c>
      <c r="Y473" s="229">
        <f t="shared" si="189"/>
        <v>4857716273.6442003</v>
      </c>
      <c r="Z473" s="231">
        <f t="shared" si="190"/>
        <v>9.1902168328023837E-2</v>
      </c>
      <c r="AA473" s="229">
        <f t="shared" si="191"/>
        <v>207864917777.78024</v>
      </c>
    </row>
    <row r="474" spans="1:27" x14ac:dyDescent="0.3">
      <c r="A474" s="2" t="s">
        <v>79</v>
      </c>
      <c r="B474" s="2">
        <v>0</v>
      </c>
      <c r="M474" s="195">
        <f t="shared" si="179"/>
        <v>0</v>
      </c>
      <c r="N474" s="228" t="s">
        <v>414</v>
      </c>
      <c r="O474" s="229">
        <f t="shared" si="178"/>
        <v>11356628185.995522</v>
      </c>
      <c r="P474" s="230">
        <f t="shared" si="180"/>
        <v>0.33916461159062883</v>
      </c>
      <c r="Q474" s="229">
        <f t="shared" si="181"/>
        <v>1843950711.9222412</v>
      </c>
      <c r="R474" s="230">
        <f t="shared" si="182"/>
        <v>0.66083538840937117</v>
      </c>
      <c r="S474" s="229">
        <f t="shared" si="183"/>
        <v>43357644.675799996</v>
      </c>
      <c r="T474" s="230">
        <f t="shared" si="184"/>
        <v>5.6159618114596825E-3</v>
      </c>
      <c r="U474" s="229">
        <f t="shared" si="185"/>
        <v>8144654954.2257004</v>
      </c>
      <c r="V474" s="231">
        <f t="shared" si="186"/>
        <v>0.99438403818854026</v>
      </c>
      <c r="W474" s="229">
        <f t="shared" si="187"/>
        <v>28223620667.820499</v>
      </c>
      <c r="X474" s="230">
        <f t="shared" si="188"/>
        <v>0.82719730855985019</v>
      </c>
      <c r="Y474" s="229">
        <f t="shared" si="189"/>
        <v>1352622552.3382998</v>
      </c>
      <c r="Z474" s="231">
        <f t="shared" si="190"/>
        <v>0.17280269144014987</v>
      </c>
      <c r="AA474" s="229">
        <f t="shared" si="191"/>
        <v>50964834716.978065</v>
      </c>
    </row>
    <row r="475" spans="1:27" x14ac:dyDescent="0.3">
      <c r="A475" s="2" t="s">
        <v>88</v>
      </c>
      <c r="B475" s="2" t="s">
        <v>89</v>
      </c>
      <c r="M475" s="227" t="str">
        <f>B472</f>
        <v>(Multiple Items)</v>
      </c>
      <c r="N475" s="23" t="s">
        <v>168</v>
      </c>
      <c r="O475" s="232">
        <f>D469</f>
        <v>5267684864312.9609</v>
      </c>
      <c r="P475" s="233">
        <f t="shared" si="180"/>
        <v>0.43795782547485868</v>
      </c>
      <c r="Q475" s="232">
        <f>E469</f>
        <v>406384578568.57196</v>
      </c>
      <c r="R475" s="233">
        <f t="shared" si="182"/>
        <v>0.56204217452514138</v>
      </c>
      <c r="S475" s="232">
        <f>F469</f>
        <v>20681822476.864197</v>
      </c>
      <c r="T475" s="233">
        <f t="shared" si="184"/>
        <v>6.0727183963641337E-3</v>
      </c>
      <c r="U475" s="232">
        <f>G469</f>
        <v>488060490214.36005</v>
      </c>
      <c r="V475" s="234">
        <f t="shared" si="186"/>
        <v>0.99392728160363586</v>
      </c>
      <c r="W475" s="232">
        <f>H469</f>
        <v>2526963789614.3193</v>
      </c>
      <c r="X475" s="233">
        <f t="shared" si="188"/>
        <v>0.85952029874447056</v>
      </c>
      <c r="Y475" s="232">
        <f>I469</f>
        <v>403929189141.7027</v>
      </c>
      <c r="Z475" s="234">
        <f t="shared" si="190"/>
        <v>0.14047970125552947</v>
      </c>
      <c r="AA475" s="232">
        <f>J469</f>
        <v>9113704734328.7793</v>
      </c>
    </row>
    <row r="476" spans="1:27" x14ac:dyDescent="0.3">
      <c r="M476" s="195" t="str">
        <f>B473</f>
        <v>ok</v>
      </c>
      <c r="N476" s="185"/>
      <c r="O476" s="244"/>
      <c r="P476" s="187"/>
      <c r="Q476" s="244"/>
      <c r="R476" s="187"/>
      <c r="S476" s="244"/>
      <c r="T476" s="187"/>
      <c r="U476" s="244"/>
      <c r="V476" s="189"/>
      <c r="W476" s="244"/>
      <c r="X476" s="187"/>
      <c r="Y476" s="244"/>
      <c r="Z476" s="189"/>
      <c r="AA476" s="244"/>
    </row>
    <row r="477" spans="1:27" x14ac:dyDescent="0.3">
      <c r="A477" s="2" t="s">
        <v>101</v>
      </c>
      <c r="B477" s="2" t="s">
        <v>71</v>
      </c>
      <c r="C477" s="2" t="s">
        <v>381</v>
      </c>
      <c r="D477" s="28" t="s">
        <v>168</v>
      </c>
      <c r="M477" s="195">
        <f>B474</f>
        <v>0</v>
      </c>
      <c r="N477" s="185"/>
      <c r="O477" s="244"/>
      <c r="P477" s="187"/>
      <c r="Q477" s="244"/>
      <c r="R477" s="187"/>
      <c r="S477" s="244"/>
      <c r="T477" s="187"/>
      <c r="U477" s="244"/>
      <c r="V477" s="189"/>
      <c r="W477" s="244"/>
      <c r="X477" s="187"/>
      <c r="Y477" s="244"/>
      <c r="Z477" s="189"/>
      <c r="AA477" s="244"/>
    </row>
    <row r="478" spans="1:27" x14ac:dyDescent="0.3">
      <c r="A478" s="2" t="s">
        <v>417</v>
      </c>
      <c r="B478" s="2" t="s">
        <v>69</v>
      </c>
      <c r="C478" s="2" t="s">
        <v>66</v>
      </c>
      <c r="D478" s="28">
        <v>10948.30456491891</v>
      </c>
      <c r="M478" s="227" t="str">
        <f>B475</f>
        <v>2012</v>
      </c>
      <c r="N478" s="185"/>
      <c r="O478" s="244"/>
      <c r="P478" s="187"/>
      <c r="Q478" s="244"/>
      <c r="R478" s="187"/>
      <c r="S478" s="244"/>
      <c r="T478" s="187"/>
      <c r="U478" s="244"/>
      <c r="V478" s="189"/>
      <c r="W478" s="244"/>
      <c r="X478" s="187"/>
      <c r="Y478" s="244"/>
      <c r="Z478" s="189"/>
      <c r="AA478" s="244"/>
    </row>
    <row r="479" spans="1:27" x14ac:dyDescent="0.3">
      <c r="C479" s="2" t="s">
        <v>17</v>
      </c>
      <c r="D479" s="28">
        <v>313.96144018774874</v>
      </c>
      <c r="M479" s="227">
        <f>B476</f>
        <v>0</v>
      </c>
      <c r="N479" s="185"/>
      <c r="O479" s="244"/>
      <c r="P479" s="187"/>
      <c r="Q479" s="244"/>
      <c r="R479" s="187"/>
      <c r="S479" s="244"/>
      <c r="T479" s="187"/>
      <c r="U479" s="244"/>
      <c r="V479" s="189"/>
      <c r="W479" s="244"/>
      <c r="X479" s="187"/>
      <c r="Y479" s="244"/>
      <c r="Z479" s="189"/>
      <c r="AA479" s="244"/>
    </row>
    <row r="480" spans="1:27" x14ac:dyDescent="0.3">
      <c r="C480" s="2" t="s">
        <v>14</v>
      </c>
      <c r="D480" s="28">
        <v>943.19341973695805</v>
      </c>
    </row>
    <row r="481" spans="3:27" x14ac:dyDescent="0.3">
      <c r="C481" s="2" t="s">
        <v>11</v>
      </c>
      <c r="D481" s="28">
        <v>42357.706199083907</v>
      </c>
    </row>
    <row r="482" spans="3:27" ht="15" thickBot="1" x14ac:dyDescent="0.35">
      <c r="C482" s="2" t="s">
        <v>18</v>
      </c>
      <c r="D482" s="28">
        <v>195.26768517898009</v>
      </c>
      <c r="N482" s="487" t="s">
        <v>418</v>
      </c>
      <c r="O482" s="488"/>
      <c r="P482" s="488"/>
      <c r="Q482" s="488"/>
      <c r="R482" s="488"/>
      <c r="S482" s="488"/>
      <c r="T482" s="488"/>
      <c r="U482" s="488"/>
      <c r="V482" s="488"/>
      <c r="W482" s="488"/>
      <c r="X482" s="488"/>
      <c r="Y482" s="488"/>
      <c r="Z482" s="488"/>
      <c r="AA482" s="487"/>
    </row>
    <row r="483" spans="3:27" x14ac:dyDescent="0.3">
      <c r="C483" s="2" t="s">
        <v>29</v>
      </c>
      <c r="D483" s="28">
        <v>421.05734300161834</v>
      </c>
      <c r="N483" s="489" t="s">
        <v>3</v>
      </c>
      <c r="O483" s="491" t="s">
        <v>388</v>
      </c>
      <c r="P483" s="492"/>
      <c r="Q483" s="492"/>
      <c r="R483" s="493"/>
      <c r="S483" s="491" t="s">
        <v>389</v>
      </c>
      <c r="T483" s="492"/>
      <c r="U483" s="492"/>
      <c r="V483" s="493"/>
      <c r="W483" s="491" t="s">
        <v>390</v>
      </c>
      <c r="X483" s="492"/>
      <c r="Y483" s="492"/>
      <c r="Z483" s="493"/>
      <c r="AA483" s="494" t="s">
        <v>168</v>
      </c>
    </row>
    <row r="484" spans="3:27" x14ac:dyDescent="0.3">
      <c r="C484" s="2" t="s">
        <v>21</v>
      </c>
      <c r="D484" s="28">
        <v>1926.8655443086379</v>
      </c>
      <c r="N484" s="490"/>
      <c r="O484" s="483" t="s">
        <v>391</v>
      </c>
      <c r="P484" s="484"/>
      <c r="Q484" s="485" t="s">
        <v>392</v>
      </c>
      <c r="R484" s="486"/>
      <c r="S484" s="483" t="s">
        <v>391</v>
      </c>
      <c r="T484" s="484"/>
      <c r="U484" s="485" t="s">
        <v>392</v>
      </c>
      <c r="V484" s="486"/>
      <c r="W484" s="483" t="s">
        <v>391</v>
      </c>
      <c r="X484" s="484"/>
      <c r="Y484" s="485" t="s">
        <v>392</v>
      </c>
      <c r="Z484" s="486"/>
      <c r="AA484" s="495"/>
    </row>
    <row r="485" spans="3:27" x14ac:dyDescent="0.3">
      <c r="C485" s="2" t="s">
        <v>16</v>
      </c>
      <c r="D485" s="28">
        <v>78.180655879247396</v>
      </c>
      <c r="N485" s="490"/>
      <c r="O485" s="181" t="s">
        <v>393</v>
      </c>
      <c r="P485" s="182" t="s">
        <v>369</v>
      </c>
      <c r="Q485" s="182" t="s">
        <v>393</v>
      </c>
      <c r="R485" s="183" t="s">
        <v>369</v>
      </c>
      <c r="S485" s="181" t="s">
        <v>393</v>
      </c>
      <c r="T485" s="182" t="s">
        <v>369</v>
      </c>
      <c r="U485" s="182" t="s">
        <v>393</v>
      </c>
      <c r="V485" s="183" t="s">
        <v>369</v>
      </c>
      <c r="W485" s="181" t="s">
        <v>393</v>
      </c>
      <c r="X485" s="182" t="s">
        <v>369</v>
      </c>
      <c r="Y485" s="182" t="s">
        <v>393</v>
      </c>
      <c r="Z485" s="183" t="s">
        <v>369</v>
      </c>
      <c r="AA485" s="495"/>
    </row>
    <row r="486" spans="3:27" x14ac:dyDescent="0.3">
      <c r="C486" s="2" t="s">
        <v>13</v>
      </c>
      <c r="D486" s="28">
        <v>174.15604943241524</v>
      </c>
      <c r="M486" s="184">
        <f t="shared" ref="M486:M549" si="192">M403</f>
        <v>0</v>
      </c>
      <c r="N486" s="185" t="str">
        <f>N324</f>
        <v>A-Agriculture, forrestry and fishing</v>
      </c>
      <c r="O486" s="245">
        <f>O403/O324</f>
        <v>18501630.688717831</v>
      </c>
      <c r="P486" s="187">
        <f t="shared" ref="P486:P549" si="193">P403</f>
        <v>0.28537786341254551</v>
      </c>
      <c r="Q486" s="245">
        <f>Q403/Q324</f>
        <v>358197.56333735731</v>
      </c>
      <c r="R486" s="187">
        <f t="shared" ref="R486:R549" si="194">R403</f>
        <v>0.71462213658745455</v>
      </c>
      <c r="S486" s="245">
        <f>S403/S324</f>
        <v>2642757.7008376922</v>
      </c>
      <c r="T486" s="187">
        <f t="shared" ref="T486:T549" si="195">T403</f>
        <v>1.4224751066856331E-3</v>
      </c>
      <c r="U486" s="245">
        <f>U403/U324</f>
        <v>146445.76910142339</v>
      </c>
      <c r="V486" s="189">
        <f t="shared" ref="V486:V549" si="196">V403</f>
        <v>0.99857752489331442</v>
      </c>
      <c r="W486" s="245">
        <f>W403/W324</f>
        <v>778651.12011065905</v>
      </c>
      <c r="X486" s="187">
        <f t="shared" ref="X486:X549" si="197">X403</f>
        <v>0.80919045952297619</v>
      </c>
      <c r="Y486" s="245">
        <f>Y403/Y324</f>
        <v>505243.66706761019</v>
      </c>
      <c r="Z486" s="189">
        <f t="shared" ref="Z486:Z549" si="198">Z403</f>
        <v>0.19080954047702386</v>
      </c>
      <c r="AA486" s="245">
        <f>AA403/AA324</f>
        <v>466099.0649152727</v>
      </c>
    </row>
    <row r="487" spans="3:27" x14ac:dyDescent="0.3">
      <c r="C487" s="2" t="s">
        <v>57</v>
      </c>
      <c r="D487" s="28">
        <v>28.608871609265815</v>
      </c>
      <c r="M487" s="195">
        <f t="shared" si="192"/>
        <v>0</v>
      </c>
      <c r="N487" s="185" t="str">
        <f t="shared" ref="N487:N550" si="199">N325</f>
        <v>BMQ-Other mining and quarrying</v>
      </c>
      <c r="O487" s="245">
        <f t="shared" ref="O487:O550" si="200">O404/O325</f>
        <v>439276584.80664742</v>
      </c>
      <c r="P487" s="198">
        <f t="shared" si="193"/>
        <v>0.45874999999999999</v>
      </c>
      <c r="Q487" s="245">
        <f t="shared" ref="Q487:Q550" si="201">Q404/Q325</f>
        <v>21991845.905541249</v>
      </c>
      <c r="R487" s="198">
        <f t="shared" si="194"/>
        <v>0.54125000000000001</v>
      </c>
      <c r="S487" s="245">
        <f t="shared" ref="S487:S550" si="202">S404/S325</f>
        <v>6827847.3344599996</v>
      </c>
      <c r="T487" s="198">
        <f t="shared" si="195"/>
        <v>1.7889087656529516E-2</v>
      </c>
      <c r="U487" s="245">
        <f t="shared" ref="U487:U550" si="203">U404/U325</f>
        <v>681383.08703970851</v>
      </c>
      <c r="V487" s="200">
        <f t="shared" si="196"/>
        <v>0.98211091234347048</v>
      </c>
      <c r="W487" s="245">
        <f t="shared" ref="W487:W550" si="204">W404/W325</f>
        <v>6635586.5140569704</v>
      </c>
      <c r="X487" s="198">
        <f t="shared" si="197"/>
        <v>0.76170568561872909</v>
      </c>
      <c r="Y487" s="245">
        <f t="shared" ref="Y487:Y550" si="205">Y404/Y325</f>
        <v>5225560.8312747367</v>
      </c>
      <c r="Z487" s="200">
        <f t="shared" si="198"/>
        <v>0.23829431438127091</v>
      </c>
      <c r="AA487" s="245">
        <f t="shared" ref="AA487:AA550" si="206">AA404/AA325</f>
        <v>69946629.291775957</v>
      </c>
    </row>
    <row r="488" spans="3:27" x14ac:dyDescent="0.3">
      <c r="C488" s="2" t="s">
        <v>34</v>
      </c>
      <c r="D488" s="28">
        <v>157.52204996755097</v>
      </c>
      <c r="M488" s="195">
        <f t="shared" si="192"/>
        <v>0</v>
      </c>
      <c r="N488" s="185" t="str">
        <f t="shared" si="199"/>
        <v>BOG-Oil and gas</v>
      </c>
      <c r="O488" s="245">
        <f t="shared" si="200"/>
        <v>205498426.30358356</v>
      </c>
      <c r="P488" s="208">
        <f t="shared" si="193"/>
        <v>0.52627189324437029</v>
      </c>
      <c r="Q488" s="245">
        <f t="shared" si="201"/>
        <v>20990424.993669055</v>
      </c>
      <c r="R488" s="208">
        <f t="shared" si="194"/>
        <v>0.47372810675562971</v>
      </c>
      <c r="S488" s="245">
        <f t="shared" si="202"/>
        <v>275538.25527692307</v>
      </c>
      <c r="T488" s="208">
        <f t="shared" si="195"/>
        <v>1.1796733212341199E-2</v>
      </c>
      <c r="U488" s="245">
        <f t="shared" si="203"/>
        <v>430558.08159999998</v>
      </c>
      <c r="V488" s="210">
        <f t="shared" si="196"/>
        <v>0.9882032667876588</v>
      </c>
      <c r="W488" s="245">
        <f t="shared" si="204"/>
        <v>6911942.9688494308</v>
      </c>
      <c r="X488" s="208">
        <f t="shared" si="197"/>
        <v>0.87829246139872841</v>
      </c>
      <c r="Y488" s="245">
        <f t="shared" si="205"/>
        <v>38359783.935862683</v>
      </c>
      <c r="Z488" s="210">
        <f t="shared" si="198"/>
        <v>0.12170753860127158</v>
      </c>
      <c r="AA488" s="245">
        <f t="shared" si="206"/>
        <v>31680354.717522353</v>
      </c>
    </row>
    <row r="489" spans="3:27" x14ac:dyDescent="0.3">
      <c r="C489" s="2" t="s">
        <v>37</v>
      </c>
      <c r="D489" s="28">
        <v>2736.4234417137659</v>
      </c>
      <c r="M489" s="195">
        <f t="shared" si="192"/>
        <v>0</v>
      </c>
      <c r="N489" s="185" t="str">
        <f t="shared" si="199"/>
        <v>CHMH244-Pharmaceuticals</v>
      </c>
      <c r="O489" s="245">
        <f t="shared" si="200"/>
        <v>393582283.81095916</v>
      </c>
      <c r="P489" s="217">
        <f t="shared" si="193"/>
        <v>0.39800995024875624</v>
      </c>
      <c r="Q489" s="245">
        <f t="shared" si="201"/>
        <v>2484009.2379487259</v>
      </c>
      <c r="R489" s="217">
        <f t="shared" si="194"/>
        <v>0.60199004975124382</v>
      </c>
      <c r="S489" s="245">
        <f t="shared" si="202"/>
        <v>10471868.400450001</v>
      </c>
      <c r="T489" s="198">
        <f t="shared" si="195"/>
        <v>1.6949152542372881E-2</v>
      </c>
      <c r="U489" s="245">
        <f t="shared" si="203"/>
        <v>989275.61206896557</v>
      </c>
      <c r="V489" s="200">
        <f t="shared" si="196"/>
        <v>0.98305084745762716</v>
      </c>
      <c r="W489" s="245">
        <f t="shared" si="204"/>
        <v>43709195.787097603</v>
      </c>
      <c r="X489" s="198">
        <f t="shared" si="197"/>
        <v>0.80727272727272725</v>
      </c>
      <c r="Y489" s="245">
        <f t="shared" si="205"/>
        <v>22555235.330400631</v>
      </c>
      <c r="Z489" s="200">
        <f t="shared" si="198"/>
        <v>0.19272727272727272</v>
      </c>
      <c r="AA489" s="245">
        <f t="shared" si="206"/>
        <v>65989269.906137772</v>
      </c>
    </row>
    <row r="490" spans="3:27" x14ac:dyDescent="0.3">
      <c r="C490" s="2" t="s">
        <v>23</v>
      </c>
      <c r="D490" s="28">
        <v>111.2968956048381</v>
      </c>
      <c r="M490" s="195">
        <f t="shared" si="192"/>
        <v>0</v>
      </c>
      <c r="N490" s="185" t="str">
        <f t="shared" si="199"/>
        <v>CHMH24other-Chemicals excluding pharma</v>
      </c>
      <c r="O490" s="245">
        <f t="shared" si="200"/>
        <v>128556957.42629609</v>
      </c>
      <c r="P490" s="208">
        <f t="shared" si="193"/>
        <v>0.38811881188118813</v>
      </c>
      <c r="Q490" s="245">
        <f t="shared" si="201"/>
        <v>27395387.501787178</v>
      </c>
      <c r="R490" s="208">
        <f t="shared" si="194"/>
        <v>0.61188118811881187</v>
      </c>
      <c r="S490" s="245">
        <f t="shared" si="202"/>
        <v>5197516.5738299992</v>
      </c>
      <c r="T490" s="208">
        <f t="shared" si="195"/>
        <v>5.6625141562853904E-3</v>
      </c>
      <c r="U490" s="245">
        <f t="shared" si="203"/>
        <v>728202.72956628702</v>
      </c>
      <c r="V490" s="210">
        <f t="shared" si="196"/>
        <v>0.99433748584371462</v>
      </c>
      <c r="W490" s="245">
        <f t="shared" si="204"/>
        <v>9930772.5580623616</v>
      </c>
      <c r="X490" s="208">
        <f t="shared" si="197"/>
        <v>0.82579972183588313</v>
      </c>
      <c r="Y490" s="245">
        <f t="shared" si="205"/>
        <v>6769947.5327025941</v>
      </c>
      <c r="Z490" s="210">
        <f t="shared" si="198"/>
        <v>0.17420027816411682</v>
      </c>
      <c r="AA490" s="245">
        <f t="shared" si="206"/>
        <v>16920152.952114534</v>
      </c>
    </row>
    <row r="491" spans="3:27" x14ac:dyDescent="0.3">
      <c r="C491" s="2" t="s">
        <v>24</v>
      </c>
      <c r="D491" s="28">
        <v>24893.398751989247</v>
      </c>
      <c r="M491" s="195">
        <f t="shared" si="192"/>
        <v>0</v>
      </c>
      <c r="N491" s="185" t="str">
        <f t="shared" si="199"/>
        <v>CHMH29-Machinery and equipment</v>
      </c>
      <c r="O491" s="245">
        <f t="shared" si="200"/>
        <v>33388028.796605319</v>
      </c>
      <c r="P491" s="217">
        <f t="shared" si="193"/>
        <v>0.35877862595419846</v>
      </c>
      <c r="Q491" s="245">
        <f t="shared" si="201"/>
        <v>1672251.3767630975</v>
      </c>
      <c r="R491" s="217">
        <f t="shared" si="194"/>
        <v>0.64122137404580148</v>
      </c>
      <c r="S491" s="245">
        <f t="shared" si="202"/>
        <v>3154353.0989200003</v>
      </c>
      <c r="T491" s="198">
        <f t="shared" si="195"/>
        <v>5.6792367105860976E-3</v>
      </c>
      <c r="U491" s="245">
        <f t="shared" si="203"/>
        <v>460030.30361247429</v>
      </c>
      <c r="V491" s="200">
        <f t="shared" si="196"/>
        <v>0.99432076328941388</v>
      </c>
      <c r="W491" s="245">
        <f t="shared" si="204"/>
        <v>3536635.4752692594</v>
      </c>
      <c r="X491" s="198">
        <f t="shared" si="197"/>
        <v>0.88020833333333337</v>
      </c>
      <c r="Y491" s="245">
        <f t="shared" si="205"/>
        <v>3542325.2057296513</v>
      </c>
      <c r="Z491" s="200">
        <f t="shared" si="198"/>
        <v>0.11979166666666667</v>
      </c>
      <c r="AA491" s="245">
        <f t="shared" si="206"/>
        <v>3449516.3248932445</v>
      </c>
    </row>
    <row r="492" spans="3:27" x14ac:dyDescent="0.3">
      <c r="C492" s="2" t="s">
        <v>53</v>
      </c>
      <c r="D492" s="28">
        <v>333.17726932176839</v>
      </c>
      <c r="M492" s="195">
        <f t="shared" si="192"/>
        <v>0</v>
      </c>
      <c r="N492" s="185" t="str">
        <f t="shared" si="199"/>
        <v xml:space="preserve">CHMH30to33-Electrical and electronic </v>
      </c>
      <c r="O492" s="245">
        <f t="shared" si="200"/>
        <v>39586520.554913066</v>
      </c>
      <c r="P492" s="208">
        <f t="shared" si="193"/>
        <v>0.39666666666666667</v>
      </c>
      <c r="Q492" s="245">
        <f t="shared" si="201"/>
        <v>1698202.8982097674</v>
      </c>
      <c r="R492" s="208">
        <f t="shared" si="194"/>
        <v>0.60333333333333339</v>
      </c>
      <c r="S492" s="245">
        <f t="shared" si="202"/>
        <v>781668.25046029408</v>
      </c>
      <c r="T492" s="208">
        <f t="shared" si="195"/>
        <v>5.4679961402380184E-3</v>
      </c>
      <c r="U492" s="245">
        <f t="shared" si="203"/>
        <v>543614.938534557</v>
      </c>
      <c r="V492" s="210">
        <f t="shared" si="196"/>
        <v>0.99453200385976193</v>
      </c>
      <c r="W492" s="245">
        <f t="shared" si="204"/>
        <v>4767359.6825740263</v>
      </c>
      <c r="X492" s="208">
        <f t="shared" si="197"/>
        <v>0.89119747161418705</v>
      </c>
      <c r="Y492" s="245">
        <f t="shared" si="205"/>
        <v>3508842.829292899</v>
      </c>
      <c r="Z492" s="210">
        <f t="shared" si="198"/>
        <v>0.10880252838581295</v>
      </c>
      <c r="AA492" s="245">
        <f t="shared" si="206"/>
        <v>4521821.7469024891</v>
      </c>
    </row>
    <row r="493" spans="3:27" x14ac:dyDescent="0.3">
      <c r="C493" s="2" t="s">
        <v>48</v>
      </c>
      <c r="D493" s="28">
        <v>749.71525256570681</v>
      </c>
      <c r="M493" s="195">
        <f t="shared" si="192"/>
        <v>0</v>
      </c>
      <c r="N493" s="185" t="str">
        <f t="shared" si="199"/>
        <v>CHMH34-Automotive</v>
      </c>
      <c r="O493" s="245">
        <f t="shared" si="200"/>
        <v>136774457.86964521</v>
      </c>
      <c r="P493" s="217">
        <f t="shared" si="193"/>
        <v>0.40677966101694918</v>
      </c>
      <c r="Q493" s="245">
        <f t="shared" si="201"/>
        <v>1716063.8236540477</v>
      </c>
      <c r="R493" s="217">
        <f t="shared" si="194"/>
        <v>0.59322033898305082</v>
      </c>
      <c r="S493" s="245">
        <f t="shared" si="202"/>
        <v>27416601.255833331</v>
      </c>
      <c r="T493" s="198">
        <f t="shared" si="195"/>
        <v>6.9150979638878214E-3</v>
      </c>
      <c r="U493" s="245">
        <f t="shared" si="203"/>
        <v>421573.70328820118</v>
      </c>
      <c r="V493" s="200">
        <f t="shared" si="196"/>
        <v>0.99308490203611222</v>
      </c>
      <c r="W493" s="245">
        <f t="shared" si="204"/>
        <v>25309823.321885683</v>
      </c>
      <c r="X493" s="198">
        <f t="shared" si="197"/>
        <v>0.85731707317073169</v>
      </c>
      <c r="Y493" s="245">
        <f t="shared" si="205"/>
        <v>4596625.4102042736</v>
      </c>
      <c r="Z493" s="200">
        <f t="shared" si="198"/>
        <v>0.14268292682926828</v>
      </c>
      <c r="AA493" s="245">
        <f t="shared" si="206"/>
        <v>16753923.13686296</v>
      </c>
    </row>
    <row r="494" spans="3:27" x14ac:dyDescent="0.3">
      <c r="C494" s="2" t="s">
        <v>49</v>
      </c>
      <c r="D494" s="28">
        <v>1141.8704998419362</v>
      </c>
      <c r="M494" s="195">
        <f t="shared" si="192"/>
        <v>0</v>
      </c>
      <c r="N494" s="185" t="str">
        <f t="shared" si="199"/>
        <v>CHMH353-Aerospace</v>
      </c>
      <c r="O494" s="245">
        <f t="shared" si="200"/>
        <v>64833079.844236188</v>
      </c>
      <c r="P494" s="208">
        <f t="shared" si="193"/>
        <v>0.39669421487603307</v>
      </c>
      <c r="Q494" s="245">
        <f t="shared" si="201"/>
        <v>2759898.3150684931</v>
      </c>
      <c r="R494" s="208">
        <f t="shared" si="194"/>
        <v>0.60330578512396693</v>
      </c>
      <c r="S494" s="245">
        <f t="shared" si="202"/>
        <v>67313</v>
      </c>
      <c r="T494" s="208">
        <f t="shared" si="195"/>
        <v>4.9751243781094526E-3</v>
      </c>
      <c r="U494" s="245">
        <f t="shared" si="203"/>
        <v>1230461.83</v>
      </c>
      <c r="V494" s="210">
        <f t="shared" si="196"/>
        <v>0.99502487562189057</v>
      </c>
      <c r="W494" s="245">
        <f t="shared" si="204"/>
        <v>17440221.070409205</v>
      </c>
      <c r="X494" s="208">
        <f t="shared" si="197"/>
        <v>0.86702127659574468</v>
      </c>
      <c r="Y494" s="245">
        <f t="shared" si="205"/>
        <v>2877939.4516746663</v>
      </c>
      <c r="Z494" s="210">
        <f t="shared" si="198"/>
        <v>0.13297872340425532</v>
      </c>
      <c r="AA494" s="245">
        <f t="shared" si="206"/>
        <v>13886832.563012458</v>
      </c>
    </row>
    <row r="495" spans="3:27" x14ac:dyDescent="0.3">
      <c r="C495" s="2" t="s">
        <v>12</v>
      </c>
      <c r="D495" s="28">
        <v>1505.5047479538439</v>
      </c>
      <c r="M495" s="195">
        <f t="shared" si="192"/>
        <v>0</v>
      </c>
      <c r="N495" s="185" t="str">
        <f t="shared" si="199"/>
        <v>CHMH35other-Other transport</v>
      </c>
      <c r="O495" s="245">
        <f t="shared" si="200"/>
        <v>17998306.371969696</v>
      </c>
      <c r="P495" s="217">
        <f t="shared" si="193"/>
        <v>0.33673469387755101</v>
      </c>
      <c r="Q495" s="245">
        <f t="shared" si="201"/>
        <v>1029034.8209700979</v>
      </c>
      <c r="R495" s="217">
        <f t="shared" si="194"/>
        <v>0.66326530612244894</v>
      </c>
      <c r="S495" s="245">
        <f t="shared" si="202"/>
        <v>517307.88721666666</v>
      </c>
      <c r="T495" s="198">
        <f t="shared" si="195"/>
        <v>4.2857142857142859E-3</v>
      </c>
      <c r="U495" s="245">
        <f t="shared" si="203"/>
        <v>274338.14174921089</v>
      </c>
      <c r="V495" s="200">
        <f t="shared" si="196"/>
        <v>0.99571428571428566</v>
      </c>
      <c r="W495" s="245">
        <f t="shared" si="204"/>
        <v>3685577.6712236255</v>
      </c>
      <c r="X495" s="198">
        <f t="shared" si="197"/>
        <v>0.83189122373300373</v>
      </c>
      <c r="Y495" s="245">
        <f t="shared" si="205"/>
        <v>3409414.51006397</v>
      </c>
      <c r="Z495" s="200">
        <f t="shared" si="198"/>
        <v>0.1681087762669963</v>
      </c>
      <c r="AA495" s="245">
        <f t="shared" si="206"/>
        <v>2122293.0419249176</v>
      </c>
    </row>
    <row r="496" spans="3:27" x14ac:dyDescent="0.3">
      <c r="C496" s="2" t="s">
        <v>26</v>
      </c>
      <c r="D496" s="28">
        <v>718.31308074416631</v>
      </c>
      <c r="M496" s="195">
        <f t="shared" si="192"/>
        <v>0</v>
      </c>
      <c r="N496" s="185" t="str">
        <f t="shared" si="199"/>
        <v>CML23,25-26-Fuels, Rubber and non-metalic products</v>
      </c>
      <c r="O496" s="245">
        <f t="shared" si="200"/>
        <v>864484200.48081565</v>
      </c>
      <c r="P496" s="208">
        <f t="shared" si="193"/>
        <v>0.34062500000000001</v>
      </c>
      <c r="Q496" s="245">
        <f t="shared" si="201"/>
        <v>2649085.0566224363</v>
      </c>
      <c r="R496" s="208">
        <f t="shared" si="194"/>
        <v>0.65937500000000004</v>
      </c>
      <c r="S496" s="245">
        <f t="shared" si="202"/>
        <v>2340864.3317</v>
      </c>
      <c r="T496" s="208">
        <f t="shared" si="195"/>
        <v>5.3850843324527537E-3</v>
      </c>
      <c r="U496" s="245">
        <f t="shared" si="203"/>
        <v>456567.48608813976</v>
      </c>
      <c r="V496" s="210">
        <f t="shared" si="196"/>
        <v>0.99461491566754723</v>
      </c>
      <c r="W496" s="245">
        <f t="shared" si="204"/>
        <v>6725571.1053232299</v>
      </c>
      <c r="X496" s="208">
        <f t="shared" si="197"/>
        <v>0.85255286832573896</v>
      </c>
      <c r="Y496" s="245">
        <f t="shared" si="205"/>
        <v>26225611.640141126</v>
      </c>
      <c r="Z496" s="210">
        <f t="shared" si="198"/>
        <v>0.14744713167426102</v>
      </c>
      <c r="AA496" s="245">
        <f t="shared" si="206"/>
        <v>40316230.025816917</v>
      </c>
    </row>
    <row r="497" spans="3:27" x14ac:dyDescent="0.3">
      <c r="C497" s="2" t="s">
        <v>41</v>
      </c>
      <c r="D497" s="28">
        <v>66968.723287014844</v>
      </c>
      <c r="M497" s="195">
        <f t="shared" si="192"/>
        <v>0</v>
      </c>
      <c r="N497" s="185" t="str">
        <f t="shared" si="199"/>
        <v>CML27-28-Metals and metal products</v>
      </c>
      <c r="O497" s="245">
        <f t="shared" si="200"/>
        <v>69887810.461481869</v>
      </c>
      <c r="P497" s="217">
        <f t="shared" si="193"/>
        <v>0.34426229508196721</v>
      </c>
      <c r="Q497" s="245">
        <f t="shared" si="201"/>
        <v>3724115.2096347692</v>
      </c>
      <c r="R497" s="217">
        <f t="shared" si="194"/>
        <v>0.65573770491803274</v>
      </c>
      <c r="S497" s="245">
        <f t="shared" si="202"/>
        <v>2732710.0810791878</v>
      </c>
      <c r="T497" s="198">
        <f t="shared" si="195"/>
        <v>1.205040371910937E-2</v>
      </c>
      <c r="U497" s="245">
        <f t="shared" si="203"/>
        <v>459585.36447971029</v>
      </c>
      <c r="V497" s="200">
        <f t="shared" si="196"/>
        <v>0.98794959628089063</v>
      </c>
      <c r="W497" s="245">
        <f t="shared" si="204"/>
        <v>2531607.7469117683</v>
      </c>
      <c r="X497" s="198">
        <f t="shared" si="197"/>
        <v>0.88530565350025747</v>
      </c>
      <c r="Y497" s="245">
        <f t="shared" si="205"/>
        <v>2313611.8086615549</v>
      </c>
      <c r="Z497" s="200">
        <f t="shared" si="198"/>
        <v>0.11469434649974249</v>
      </c>
      <c r="AA497" s="245">
        <f t="shared" si="206"/>
        <v>4050730.2395401173</v>
      </c>
    </row>
    <row r="498" spans="3:27" x14ac:dyDescent="0.3">
      <c r="C498" s="2" t="s">
        <v>63</v>
      </c>
      <c r="D498" s="28">
        <v>4736.0475062369133</v>
      </c>
      <c r="M498" s="195">
        <f t="shared" si="192"/>
        <v>0</v>
      </c>
      <c r="N498" s="185" t="str">
        <f t="shared" si="199"/>
        <v>CMLother-Other Medium-low technology</v>
      </c>
      <c r="O498" s="245">
        <f t="shared" si="200"/>
        <v>74747044.744320631</v>
      </c>
      <c r="P498" s="208">
        <f t="shared" si="193"/>
        <v>0.40886699507389163</v>
      </c>
      <c r="Q498" s="245">
        <f t="shared" si="201"/>
        <v>660471.05478534056</v>
      </c>
      <c r="R498" s="208">
        <f t="shared" si="194"/>
        <v>0.59113300492610843</v>
      </c>
      <c r="S498" s="245">
        <f t="shared" si="202"/>
        <v>5854648.8616736848</v>
      </c>
      <c r="T498" s="208">
        <f t="shared" si="195"/>
        <v>1.6379310344827588E-2</v>
      </c>
      <c r="U498" s="245">
        <f t="shared" si="203"/>
        <v>375796.22146047326</v>
      </c>
      <c r="V498" s="210">
        <f t="shared" si="196"/>
        <v>0.98362068965517246</v>
      </c>
      <c r="W498" s="245">
        <f t="shared" si="204"/>
        <v>2033034.8972761424</v>
      </c>
      <c r="X498" s="208">
        <f t="shared" si="197"/>
        <v>0.83736634777715246</v>
      </c>
      <c r="Y498" s="245">
        <f t="shared" si="205"/>
        <v>6149714.7444536332</v>
      </c>
      <c r="Z498" s="210">
        <f t="shared" si="198"/>
        <v>0.16263365222284751</v>
      </c>
      <c r="AA498" s="245">
        <f t="shared" si="206"/>
        <v>5357154.5875135818</v>
      </c>
    </row>
    <row r="499" spans="3:27" x14ac:dyDescent="0.3">
      <c r="C499" s="2" t="s">
        <v>25</v>
      </c>
      <c r="D499" s="28">
        <v>21919.38993310801</v>
      </c>
      <c r="M499" s="195">
        <f t="shared" si="192"/>
        <v>0</v>
      </c>
      <c r="N499" s="185" t="str">
        <f t="shared" si="199"/>
        <v>CZL15-16-Food, beverages and tobacco</v>
      </c>
      <c r="O499" s="245">
        <f t="shared" si="200"/>
        <v>132514417.90686257</v>
      </c>
      <c r="P499" s="217">
        <f t="shared" si="193"/>
        <v>0.38236344162799002</v>
      </c>
      <c r="Q499" s="245">
        <f t="shared" si="201"/>
        <v>2383854.8322227523</v>
      </c>
      <c r="R499" s="217">
        <f t="shared" si="194"/>
        <v>0.61763655837201004</v>
      </c>
      <c r="S499" s="245">
        <f t="shared" si="202"/>
        <v>22755828.618350945</v>
      </c>
      <c r="T499" s="198">
        <f t="shared" si="195"/>
        <v>5.7458803122289676E-3</v>
      </c>
      <c r="U499" s="245">
        <f t="shared" si="203"/>
        <v>516025.88295424712</v>
      </c>
      <c r="V499" s="200">
        <f t="shared" si="196"/>
        <v>0.994254119687771</v>
      </c>
      <c r="W499" s="245">
        <f t="shared" si="204"/>
        <v>13458892.10337157</v>
      </c>
      <c r="X499" s="198">
        <f t="shared" si="197"/>
        <v>0.81545741324921139</v>
      </c>
      <c r="Y499" s="245">
        <f t="shared" si="205"/>
        <v>9306057.5226153098</v>
      </c>
      <c r="Z499" s="200">
        <f t="shared" si="198"/>
        <v>0.18454258675078863</v>
      </c>
      <c r="AA499" s="245">
        <f t="shared" si="206"/>
        <v>12658727.204106595</v>
      </c>
    </row>
    <row r="500" spans="3:27" x14ac:dyDescent="0.3">
      <c r="C500" s="2" t="s">
        <v>65</v>
      </c>
      <c r="D500" s="28">
        <v>607.98740960117323</v>
      </c>
      <c r="M500" s="195">
        <f t="shared" si="192"/>
        <v>0</v>
      </c>
      <c r="N500" s="185" t="str">
        <f t="shared" si="199"/>
        <v>CZL17-19-Textiles and clothing</v>
      </c>
      <c r="O500" s="245">
        <f t="shared" si="200"/>
        <v>6923121.0328248022</v>
      </c>
      <c r="P500" s="208">
        <f t="shared" si="193"/>
        <v>0.37324744221295947</v>
      </c>
      <c r="Q500" s="245">
        <f t="shared" si="201"/>
        <v>768694.39597400639</v>
      </c>
      <c r="R500" s="208">
        <f t="shared" si="194"/>
        <v>0.62675255778704053</v>
      </c>
      <c r="S500" s="245">
        <f t="shared" si="202"/>
        <v>5301404.3799112495</v>
      </c>
      <c r="T500" s="208">
        <f t="shared" si="195"/>
        <v>6.5098868907152736E-3</v>
      </c>
      <c r="U500" s="245">
        <f t="shared" si="203"/>
        <v>302572.13908756652</v>
      </c>
      <c r="V500" s="210">
        <f t="shared" si="196"/>
        <v>0.9934901131092847</v>
      </c>
      <c r="W500" s="245">
        <f t="shared" si="204"/>
        <v>2057232.0205942797</v>
      </c>
      <c r="X500" s="208">
        <f t="shared" si="197"/>
        <v>0.84906645776210998</v>
      </c>
      <c r="Y500" s="245">
        <f t="shared" si="205"/>
        <v>1229700.0958416092</v>
      </c>
      <c r="Z500" s="210">
        <f t="shared" si="198"/>
        <v>0.15093354223789007</v>
      </c>
      <c r="AA500" s="245">
        <f t="shared" si="206"/>
        <v>1195759.6619960126</v>
      </c>
    </row>
    <row r="501" spans="3:27" x14ac:dyDescent="0.3">
      <c r="C501" s="2" t="s">
        <v>35</v>
      </c>
      <c r="D501" s="28">
        <v>273.33520527704434</v>
      </c>
      <c r="M501" s="195">
        <f t="shared" si="192"/>
        <v>0</v>
      </c>
      <c r="N501" s="185" t="str">
        <f t="shared" si="199"/>
        <v>CZL20-22-Wood, paper and printing</v>
      </c>
      <c r="O501" s="245">
        <f t="shared" si="200"/>
        <v>80121730.168257311</v>
      </c>
      <c r="P501" s="217">
        <f t="shared" si="193"/>
        <v>0.33756421879721971</v>
      </c>
      <c r="Q501" s="245">
        <f t="shared" si="201"/>
        <v>1482100.477998636</v>
      </c>
      <c r="R501" s="217">
        <f t="shared" si="194"/>
        <v>0.66243578120278035</v>
      </c>
      <c r="S501" s="245">
        <f t="shared" si="202"/>
        <v>3258183.3837592592</v>
      </c>
      <c r="T501" s="198">
        <f t="shared" si="195"/>
        <v>5.9688294462252678E-3</v>
      </c>
      <c r="U501" s="245">
        <f t="shared" si="203"/>
        <v>389800.54461936507</v>
      </c>
      <c r="V501" s="200">
        <f t="shared" si="196"/>
        <v>0.99403117055377477</v>
      </c>
      <c r="W501" s="245">
        <f t="shared" si="204"/>
        <v>2552252.3667525919</v>
      </c>
      <c r="X501" s="198">
        <f t="shared" si="197"/>
        <v>0.85478781634361523</v>
      </c>
      <c r="Y501" s="245">
        <f t="shared" si="205"/>
        <v>1891820.4825495791</v>
      </c>
      <c r="Z501" s="200">
        <f t="shared" si="198"/>
        <v>0.14521218365638483</v>
      </c>
      <c r="AA501" s="245">
        <f t="shared" si="206"/>
        <v>3743426.4689458879</v>
      </c>
    </row>
    <row r="502" spans="3:27" x14ac:dyDescent="0.3">
      <c r="C502" s="2" t="s">
        <v>46</v>
      </c>
      <c r="D502" s="28">
        <v>2651.2246587988361</v>
      </c>
      <c r="M502" s="195">
        <f t="shared" si="192"/>
        <v>0</v>
      </c>
      <c r="N502" s="185" t="str">
        <f t="shared" si="199"/>
        <v>CZL36-Other Low technology</v>
      </c>
      <c r="O502" s="245">
        <f t="shared" si="200"/>
        <v>19019981.678867698</v>
      </c>
      <c r="P502" s="208">
        <f t="shared" si="193"/>
        <v>0.39592988112029015</v>
      </c>
      <c r="Q502" s="245">
        <f t="shared" si="201"/>
        <v>1115200.7251441851</v>
      </c>
      <c r="R502" s="208">
        <f t="shared" si="194"/>
        <v>0.60407011887970985</v>
      </c>
      <c r="S502" s="245">
        <f t="shared" si="202"/>
        <v>1909537.9062688311</v>
      </c>
      <c r="T502" s="208">
        <f t="shared" si="195"/>
        <v>3.9247668076864261E-3</v>
      </c>
      <c r="U502" s="245">
        <f t="shared" si="203"/>
        <v>289292.21626752632</v>
      </c>
      <c r="V502" s="210">
        <f t="shared" si="196"/>
        <v>0.99607523319231361</v>
      </c>
      <c r="W502" s="245">
        <f t="shared" si="204"/>
        <v>2273835.9183371603</v>
      </c>
      <c r="X502" s="208">
        <f t="shared" si="197"/>
        <v>0.83475921070787917</v>
      </c>
      <c r="Y502" s="245">
        <f t="shared" si="205"/>
        <v>1326099.8666091023</v>
      </c>
      <c r="Z502" s="210">
        <f t="shared" si="198"/>
        <v>0.16524078929212088</v>
      </c>
      <c r="AA502" s="245">
        <f t="shared" si="206"/>
        <v>1975769.491210208</v>
      </c>
    </row>
    <row r="503" spans="3:27" x14ac:dyDescent="0.3">
      <c r="C503" s="2" t="s">
        <v>36</v>
      </c>
      <c r="D503" s="28">
        <v>275.86590044935031</v>
      </c>
      <c r="M503" s="195">
        <f t="shared" si="192"/>
        <v>0</v>
      </c>
      <c r="N503" s="185" t="str">
        <f t="shared" si="199"/>
        <v>D-Electricity and gas</v>
      </c>
      <c r="O503" s="245">
        <f t="shared" si="200"/>
        <v>120227258.98803723</v>
      </c>
      <c r="P503" s="217">
        <f t="shared" si="193"/>
        <v>0.45361990950226244</v>
      </c>
      <c r="Q503" s="245">
        <f t="shared" si="201"/>
        <v>6745614.6051759841</v>
      </c>
      <c r="R503" s="217">
        <f t="shared" si="194"/>
        <v>0.5463800904977375</v>
      </c>
      <c r="S503" s="245">
        <f t="shared" si="202"/>
        <v>149232.98138571429</v>
      </c>
      <c r="T503" s="198">
        <f t="shared" si="195"/>
        <v>1.0101010101010102E-2</v>
      </c>
      <c r="U503" s="245">
        <f t="shared" si="203"/>
        <v>1720687.6303029153</v>
      </c>
      <c r="V503" s="200">
        <f t="shared" si="196"/>
        <v>0.98989898989898994</v>
      </c>
      <c r="W503" s="245">
        <f t="shared" si="204"/>
        <v>28927112.314817294</v>
      </c>
      <c r="X503" s="198">
        <f t="shared" si="197"/>
        <v>0.73426212590299278</v>
      </c>
      <c r="Y503" s="245">
        <f t="shared" si="205"/>
        <v>46628451.440770291</v>
      </c>
      <c r="Z503" s="200">
        <f t="shared" si="198"/>
        <v>0.26573787409700722</v>
      </c>
      <c r="AA503" s="245">
        <f t="shared" si="206"/>
        <v>28281622.793488506</v>
      </c>
    </row>
    <row r="504" spans="3:27" x14ac:dyDescent="0.3">
      <c r="C504" s="2" t="s">
        <v>27</v>
      </c>
      <c r="D504" s="28">
        <v>3779.2824325133101</v>
      </c>
      <c r="M504" s="195">
        <f t="shared" si="192"/>
        <v>0</v>
      </c>
      <c r="N504" s="185" t="str">
        <f t="shared" si="199"/>
        <v>E-Water and waste</v>
      </c>
      <c r="O504" s="245">
        <f t="shared" si="200"/>
        <v>19399201.921570871</v>
      </c>
      <c r="P504" s="208">
        <f t="shared" si="193"/>
        <v>0.43223647518126046</v>
      </c>
      <c r="Q504" s="245">
        <f t="shared" si="201"/>
        <v>1248577.0082322201</v>
      </c>
      <c r="R504" s="208">
        <f t="shared" si="194"/>
        <v>0.5677635248187396</v>
      </c>
      <c r="S504" s="245">
        <f t="shared" si="202"/>
        <v>687676.53540294117</v>
      </c>
      <c r="T504" s="208">
        <f t="shared" si="195"/>
        <v>5.006626417317037E-3</v>
      </c>
      <c r="U504" s="245">
        <f t="shared" si="203"/>
        <v>587748.72897125944</v>
      </c>
      <c r="V504" s="210">
        <f t="shared" si="196"/>
        <v>0.99499337358268292</v>
      </c>
      <c r="W504" s="245">
        <f t="shared" si="204"/>
        <v>4655771.6121556098</v>
      </c>
      <c r="X504" s="208">
        <f t="shared" si="197"/>
        <v>0.85673146148308132</v>
      </c>
      <c r="Y504" s="245">
        <f t="shared" si="205"/>
        <v>2793086.0314077889</v>
      </c>
      <c r="Z504" s="210">
        <f t="shared" si="198"/>
        <v>0.14326853851691865</v>
      </c>
      <c r="AA504" s="245">
        <f t="shared" si="206"/>
        <v>3160183.9747045003</v>
      </c>
    </row>
    <row r="505" spans="3:27" x14ac:dyDescent="0.3">
      <c r="C505" s="2" t="s">
        <v>30</v>
      </c>
      <c r="D505" s="28">
        <v>3469.3399245413011</v>
      </c>
      <c r="M505" s="195">
        <f t="shared" si="192"/>
        <v>0</v>
      </c>
      <c r="N505" s="185" t="str">
        <f t="shared" si="199"/>
        <v>F4521-Buildings</v>
      </c>
      <c r="O505" s="245">
        <f t="shared" si="200"/>
        <v>16986464.813640956</v>
      </c>
      <c r="P505" s="217">
        <f t="shared" si="193"/>
        <v>0.40726107052333382</v>
      </c>
      <c r="Q505" s="245">
        <f t="shared" si="201"/>
        <v>720044.74414941855</v>
      </c>
      <c r="R505" s="217">
        <f t="shared" si="194"/>
        <v>0.59273892947666618</v>
      </c>
      <c r="S505" s="245">
        <f t="shared" si="202"/>
        <v>611138.74010393256</v>
      </c>
      <c r="T505" s="198">
        <f t="shared" si="195"/>
        <v>1.2490351554276894E-2</v>
      </c>
      <c r="U505" s="245">
        <f t="shared" si="203"/>
        <v>176963.72932188353</v>
      </c>
      <c r="V505" s="200">
        <f t="shared" si="196"/>
        <v>0.98750964844572309</v>
      </c>
      <c r="W505" s="245">
        <f t="shared" si="204"/>
        <v>1208988.8210172229</v>
      </c>
      <c r="X505" s="198">
        <f t="shared" si="197"/>
        <v>0.81501292802714198</v>
      </c>
      <c r="Y505" s="245">
        <f t="shared" si="205"/>
        <v>969293.99865403783</v>
      </c>
      <c r="Z505" s="200">
        <f t="shared" si="198"/>
        <v>0.18498707197285799</v>
      </c>
      <c r="AA505" s="245">
        <f t="shared" si="206"/>
        <v>1481093.0752182326</v>
      </c>
    </row>
    <row r="506" spans="3:27" x14ac:dyDescent="0.3">
      <c r="C506" s="2" t="s">
        <v>60</v>
      </c>
      <c r="D506" s="28">
        <v>2218.4620184524088</v>
      </c>
      <c r="M506" s="195">
        <f t="shared" si="192"/>
        <v>0</v>
      </c>
      <c r="N506" s="185" t="str">
        <f t="shared" si="199"/>
        <v>F45other-Other construction</v>
      </c>
      <c r="O506" s="245">
        <f t="shared" si="200"/>
        <v>9893668.7909853533</v>
      </c>
      <c r="P506" s="208">
        <f t="shared" si="193"/>
        <v>0.38613516472578879</v>
      </c>
      <c r="Q506" s="245">
        <f t="shared" si="201"/>
        <v>415950.03439097462</v>
      </c>
      <c r="R506" s="208">
        <f t="shared" si="194"/>
        <v>0.61386483527421121</v>
      </c>
      <c r="S506" s="245">
        <f t="shared" si="202"/>
        <v>591837.90683587873</v>
      </c>
      <c r="T506" s="208">
        <f t="shared" si="195"/>
        <v>4.8241100247930022E-3</v>
      </c>
      <c r="U506" s="245">
        <f t="shared" si="203"/>
        <v>137432.74276814758</v>
      </c>
      <c r="V506" s="210">
        <f t="shared" si="196"/>
        <v>0.99517588997520701</v>
      </c>
      <c r="W506" s="245">
        <f t="shared" si="204"/>
        <v>820880.30471513525</v>
      </c>
      <c r="X506" s="208">
        <f t="shared" si="197"/>
        <v>0.86016018549512996</v>
      </c>
      <c r="Y506" s="245">
        <f t="shared" si="205"/>
        <v>793945.15102658805</v>
      </c>
      <c r="Z506" s="210">
        <f t="shared" si="198"/>
        <v>0.13983981450487007</v>
      </c>
      <c r="AA506" s="245">
        <f t="shared" si="206"/>
        <v>656444.30542489118</v>
      </c>
    </row>
    <row r="507" spans="3:27" x14ac:dyDescent="0.3">
      <c r="C507" s="2" t="s">
        <v>56</v>
      </c>
      <c r="D507" s="28">
        <v>41.269275957648738</v>
      </c>
      <c r="M507" s="195">
        <f t="shared" si="192"/>
        <v>0</v>
      </c>
      <c r="N507" s="185" t="str">
        <f t="shared" si="199"/>
        <v>F7011-Real estate development</v>
      </c>
      <c r="O507" s="245">
        <f t="shared" si="200"/>
        <v>11845232.015989063</v>
      </c>
      <c r="P507" s="217">
        <f t="shared" si="193"/>
        <v>0.39701733172108022</v>
      </c>
      <c r="Q507" s="245">
        <f t="shared" si="201"/>
        <v>1736488.0848903006</v>
      </c>
      <c r="R507" s="217">
        <f t="shared" si="194"/>
        <v>0.60298266827891978</v>
      </c>
      <c r="S507" s="245">
        <f t="shared" si="202"/>
        <v>729933.20938417094</v>
      </c>
      <c r="T507" s="198">
        <f t="shared" si="195"/>
        <v>0.12379471228615863</v>
      </c>
      <c r="U507" s="245">
        <f t="shared" si="203"/>
        <v>340106.09849329072</v>
      </c>
      <c r="V507" s="200">
        <f t="shared" si="196"/>
        <v>0.87620528771384132</v>
      </c>
      <c r="W507" s="245">
        <f t="shared" si="204"/>
        <v>1040363.0269318902</v>
      </c>
      <c r="X507" s="198">
        <f t="shared" si="197"/>
        <v>0.77727791154479786</v>
      </c>
      <c r="Y507" s="245">
        <f t="shared" si="205"/>
        <v>748060.10196440981</v>
      </c>
      <c r="Z507" s="200">
        <f t="shared" si="198"/>
        <v>0.22272208845520214</v>
      </c>
      <c r="AA507" s="245">
        <f t="shared" si="206"/>
        <v>1885338.9635652213</v>
      </c>
    </row>
    <row r="508" spans="3:27" x14ac:dyDescent="0.3">
      <c r="C508" s="2" t="s">
        <v>58</v>
      </c>
      <c r="D508" s="28">
        <v>1641.923911250143</v>
      </c>
      <c r="M508" s="195">
        <f t="shared" si="192"/>
        <v>0</v>
      </c>
      <c r="N508" s="185" t="str">
        <f t="shared" si="199"/>
        <v>G45other-Other motor trades</v>
      </c>
      <c r="O508" s="245">
        <f t="shared" si="200"/>
        <v>28108676.972642235</v>
      </c>
      <c r="P508" s="208">
        <f t="shared" si="193"/>
        <v>0.26532414767708884</v>
      </c>
      <c r="Q508" s="245">
        <f t="shared" si="201"/>
        <v>778195.02773762238</v>
      </c>
      <c r="R508" s="208">
        <f t="shared" si="194"/>
        <v>0.7346758523229111</v>
      </c>
      <c r="S508" s="245">
        <f t="shared" si="202"/>
        <v>463440.12552615395</v>
      </c>
      <c r="T508" s="208">
        <f t="shared" si="195"/>
        <v>2.53411306042885E-3</v>
      </c>
      <c r="U508" s="245">
        <f t="shared" si="203"/>
        <v>350136.59710070351</v>
      </c>
      <c r="V508" s="210">
        <f t="shared" si="196"/>
        <v>0.99746588693957117</v>
      </c>
      <c r="W508" s="245">
        <f t="shared" si="204"/>
        <v>1493698.0045715917</v>
      </c>
      <c r="X508" s="208">
        <f t="shared" si="197"/>
        <v>0.88263010442312595</v>
      </c>
      <c r="Y508" s="245">
        <f t="shared" si="205"/>
        <v>1249119.8022229294</v>
      </c>
      <c r="Z508" s="210">
        <f t="shared" si="198"/>
        <v>0.11736989557687409</v>
      </c>
      <c r="AA508" s="245">
        <f t="shared" si="206"/>
        <v>1216418.0092330293</v>
      </c>
    </row>
    <row r="509" spans="3:27" x14ac:dyDescent="0.3">
      <c r="C509" s="2" t="s">
        <v>51</v>
      </c>
      <c r="D509" s="28">
        <v>442.50617646874053</v>
      </c>
      <c r="M509" s="195">
        <f t="shared" si="192"/>
        <v>0</v>
      </c>
      <c r="N509" s="185" t="str">
        <f t="shared" si="199"/>
        <v>G45s501-Sale of motor vehilces</v>
      </c>
      <c r="O509" s="245">
        <f t="shared" si="200"/>
        <v>45843672.153579824</v>
      </c>
      <c r="P509" s="217">
        <f t="shared" si="193"/>
        <v>0.37069547602970965</v>
      </c>
      <c r="Q509" s="245">
        <f t="shared" si="201"/>
        <v>2442316.1506995703</v>
      </c>
      <c r="R509" s="217">
        <f t="shared" si="194"/>
        <v>0.62930452397029035</v>
      </c>
      <c r="S509" s="245">
        <f t="shared" si="202"/>
        <v>3072172.5767440675</v>
      </c>
      <c r="T509" s="198">
        <f t="shared" si="195"/>
        <v>9.7183330588041517E-3</v>
      </c>
      <c r="U509" s="245">
        <f t="shared" si="203"/>
        <v>1278261.1195328925</v>
      </c>
      <c r="V509" s="200">
        <f t="shared" si="196"/>
        <v>0.9902816669411959</v>
      </c>
      <c r="W509" s="245">
        <f t="shared" si="204"/>
        <v>9316056.3236380927</v>
      </c>
      <c r="X509" s="198">
        <f t="shared" si="197"/>
        <v>0.81226802109787066</v>
      </c>
      <c r="Y509" s="245">
        <f t="shared" si="205"/>
        <v>5752943.444742403</v>
      </c>
      <c r="Z509" s="200">
        <f t="shared" si="198"/>
        <v>0.18773197890212931</v>
      </c>
      <c r="AA509" s="245">
        <f t="shared" si="206"/>
        <v>6280113.6091477871</v>
      </c>
    </row>
    <row r="510" spans="3:27" x14ac:dyDescent="0.3">
      <c r="C510" s="2" t="s">
        <v>33</v>
      </c>
      <c r="D510" s="28">
        <v>8455.2441988955707</v>
      </c>
      <c r="M510" s="195">
        <f t="shared" si="192"/>
        <v>0</v>
      </c>
      <c r="N510" s="185" t="str">
        <f t="shared" si="199"/>
        <v>G46s511-Wholesale agents</v>
      </c>
      <c r="O510" s="245">
        <f t="shared" si="200"/>
        <v>104096235.7735631</v>
      </c>
      <c r="P510" s="208">
        <f t="shared" si="193"/>
        <v>0.432373046875</v>
      </c>
      <c r="Q510" s="245">
        <f t="shared" si="201"/>
        <v>1197956.7534105054</v>
      </c>
      <c r="R510" s="208">
        <f t="shared" si="194"/>
        <v>0.567626953125</v>
      </c>
      <c r="S510" s="245">
        <f t="shared" si="202"/>
        <v>416675.22454040399</v>
      </c>
      <c r="T510" s="208">
        <f t="shared" si="195"/>
        <v>1.7656500802568219E-2</v>
      </c>
      <c r="U510" s="245">
        <f t="shared" si="203"/>
        <v>376227.41643752722</v>
      </c>
      <c r="V510" s="210">
        <f t="shared" si="196"/>
        <v>0.9823434991974318</v>
      </c>
      <c r="W510" s="245">
        <f t="shared" si="204"/>
        <v>2097988.9622328524</v>
      </c>
      <c r="X510" s="208">
        <f t="shared" si="197"/>
        <v>0.85375368203168533</v>
      </c>
      <c r="Y510" s="245">
        <f t="shared" si="205"/>
        <v>1097043.0209128468</v>
      </c>
      <c r="Z510" s="210">
        <f t="shared" si="198"/>
        <v>0.14624631796831464</v>
      </c>
      <c r="AA510" s="245">
        <f t="shared" si="206"/>
        <v>9601477.5477914605</v>
      </c>
    </row>
    <row r="511" spans="3:27" x14ac:dyDescent="0.3">
      <c r="C511" s="2" t="s">
        <v>31</v>
      </c>
      <c r="D511" s="28">
        <v>306.9916176575681</v>
      </c>
      <c r="M511" s="195">
        <f t="shared" si="192"/>
        <v>0</v>
      </c>
      <c r="N511" s="185" t="str">
        <f t="shared" si="199"/>
        <v>G46s512-3-Wholesale of food products</v>
      </c>
      <c r="O511" s="245">
        <f t="shared" si="200"/>
        <v>43034562.989302538</v>
      </c>
      <c r="P511" s="217">
        <f t="shared" si="193"/>
        <v>0.45120174799708668</v>
      </c>
      <c r="Q511" s="245">
        <f t="shared" si="201"/>
        <v>2215242.5642000572</v>
      </c>
      <c r="R511" s="217">
        <f t="shared" si="194"/>
        <v>0.54879825200291332</v>
      </c>
      <c r="S511" s="245">
        <f t="shared" si="202"/>
        <v>4227896.8950270591</v>
      </c>
      <c r="T511" s="198">
        <f t="shared" si="195"/>
        <v>9.5505617977528091E-3</v>
      </c>
      <c r="U511" s="245">
        <f t="shared" si="203"/>
        <v>691438.14364247303</v>
      </c>
      <c r="V511" s="200">
        <f t="shared" si="196"/>
        <v>0.99044943820224718</v>
      </c>
      <c r="W511" s="245">
        <f t="shared" si="204"/>
        <v>6022755.5865768502</v>
      </c>
      <c r="X511" s="198">
        <f t="shared" si="197"/>
        <v>0.84373596766951053</v>
      </c>
      <c r="Y511" s="245">
        <f t="shared" si="205"/>
        <v>2742023.4598979889</v>
      </c>
      <c r="Z511" s="200">
        <f t="shared" si="198"/>
        <v>0.15626403233048944</v>
      </c>
      <c r="AA511" s="245">
        <f t="shared" si="206"/>
        <v>5463654.0150297638</v>
      </c>
    </row>
    <row r="512" spans="3:27" x14ac:dyDescent="0.3">
      <c r="C512" s="2" t="s">
        <v>20</v>
      </c>
      <c r="D512" s="28">
        <v>4213.8294215702717</v>
      </c>
      <c r="M512" s="195">
        <f t="shared" si="192"/>
        <v>0</v>
      </c>
      <c r="N512" s="185" t="str">
        <f t="shared" si="199"/>
        <v>G46s514-Wholsesale household goods</v>
      </c>
      <c r="O512" s="245">
        <f t="shared" si="200"/>
        <v>24845014.066099681</v>
      </c>
      <c r="P512" s="208">
        <f t="shared" si="193"/>
        <v>0.40547811200782585</v>
      </c>
      <c r="Q512" s="245">
        <f t="shared" si="201"/>
        <v>1485651.2417780892</v>
      </c>
      <c r="R512" s="208">
        <f t="shared" si="194"/>
        <v>0.59452188799217409</v>
      </c>
      <c r="S512" s="245">
        <f t="shared" si="202"/>
        <v>938748.78889375005</v>
      </c>
      <c r="T512" s="208">
        <f t="shared" si="195"/>
        <v>9.7087378640776691E-3</v>
      </c>
      <c r="U512" s="245">
        <f t="shared" si="203"/>
        <v>516226.77356357669</v>
      </c>
      <c r="V512" s="210">
        <f t="shared" si="196"/>
        <v>0.99029126213592233</v>
      </c>
      <c r="W512" s="245">
        <f t="shared" si="204"/>
        <v>3917803.5245357882</v>
      </c>
      <c r="X512" s="208">
        <f t="shared" si="197"/>
        <v>0.87504632489190859</v>
      </c>
      <c r="Y512" s="245">
        <f t="shared" si="205"/>
        <v>3841858.2257538815</v>
      </c>
      <c r="Z512" s="210">
        <f t="shared" si="198"/>
        <v>0.12495367510809141</v>
      </c>
      <c r="AA512" s="245">
        <f t="shared" si="206"/>
        <v>3585816.9963445175</v>
      </c>
    </row>
    <row r="513" spans="3:27" x14ac:dyDescent="0.3">
      <c r="C513" s="2" t="s">
        <v>59</v>
      </c>
      <c r="D513" s="28">
        <v>1229.3763432469088</v>
      </c>
      <c r="M513" s="195">
        <f t="shared" si="192"/>
        <v>0</v>
      </c>
      <c r="N513" s="185" t="str">
        <f t="shared" si="199"/>
        <v>G46s515-9-Wholesale machinery etc</v>
      </c>
      <c r="O513" s="245">
        <f t="shared" si="200"/>
        <v>84143583.181153879</v>
      </c>
      <c r="P513" s="217">
        <f t="shared" si="193"/>
        <v>0.41304347826086957</v>
      </c>
      <c r="Q513" s="245">
        <f t="shared" si="201"/>
        <v>26955771.182716601</v>
      </c>
      <c r="R513" s="217">
        <f t="shared" si="194"/>
        <v>0.58695652173913049</v>
      </c>
      <c r="S513" s="245">
        <f t="shared" si="202"/>
        <v>767187.54326262639</v>
      </c>
      <c r="T513" s="198">
        <f t="shared" si="195"/>
        <v>9.3334590364853396E-3</v>
      </c>
      <c r="U513" s="245">
        <f t="shared" si="203"/>
        <v>562393.67161877616</v>
      </c>
      <c r="V513" s="200">
        <f t="shared" si="196"/>
        <v>0.9906665409635147</v>
      </c>
      <c r="W513" s="245">
        <f t="shared" si="204"/>
        <v>5430160.2555790814</v>
      </c>
      <c r="X513" s="198">
        <f t="shared" si="197"/>
        <v>0.87522571964734619</v>
      </c>
      <c r="Y513" s="245">
        <f t="shared" si="205"/>
        <v>4580433.9947259929</v>
      </c>
      <c r="Z513" s="200">
        <f t="shared" si="198"/>
        <v>0.12477428035265375</v>
      </c>
      <c r="AA513" s="245">
        <f t="shared" si="206"/>
        <v>9072889.5194504783</v>
      </c>
    </row>
    <row r="514" spans="3:27" x14ac:dyDescent="0.3">
      <c r="C514" s="2" t="s">
        <v>64</v>
      </c>
      <c r="D514" s="28">
        <v>2168.5167366737728</v>
      </c>
      <c r="M514" s="195">
        <f t="shared" si="192"/>
        <v>0</v>
      </c>
      <c r="N514" s="185" t="str">
        <f t="shared" si="199"/>
        <v>G47other-Other retail</v>
      </c>
      <c r="O514" s="245">
        <f t="shared" si="200"/>
        <v>27512584.780095033</v>
      </c>
      <c r="P514" s="208">
        <f t="shared" si="193"/>
        <v>0.40595300261096606</v>
      </c>
      <c r="Q514" s="245">
        <f t="shared" si="201"/>
        <v>573281.67779549595</v>
      </c>
      <c r="R514" s="208">
        <f t="shared" si="194"/>
        <v>0.59404699738903399</v>
      </c>
      <c r="S514" s="245">
        <f t="shared" si="202"/>
        <v>2044589.3797506664</v>
      </c>
      <c r="T514" s="208">
        <f t="shared" si="195"/>
        <v>4.6755189826070695E-3</v>
      </c>
      <c r="U514" s="245">
        <f t="shared" si="203"/>
        <v>418663.18941179168</v>
      </c>
      <c r="V514" s="210">
        <f t="shared" si="196"/>
        <v>0.9953244810173929</v>
      </c>
      <c r="W514" s="245">
        <f t="shared" si="204"/>
        <v>1822939.9002066553</v>
      </c>
      <c r="X514" s="208">
        <f t="shared" si="197"/>
        <v>0.88224395825954283</v>
      </c>
      <c r="Y514" s="245">
        <f t="shared" si="205"/>
        <v>1139321.7842780657</v>
      </c>
      <c r="Z514" s="210">
        <f t="shared" si="198"/>
        <v>0.11775604174045719</v>
      </c>
      <c r="AA514" s="245">
        <f t="shared" si="206"/>
        <v>2062140.9830474423</v>
      </c>
    </row>
    <row r="515" spans="3:27" x14ac:dyDescent="0.3">
      <c r="C515" s="2" t="s">
        <v>28</v>
      </c>
      <c r="D515" s="28">
        <v>17254.311878524411</v>
      </c>
      <c r="M515" s="195">
        <f t="shared" si="192"/>
        <v>0</v>
      </c>
      <c r="N515" s="185" t="str">
        <f t="shared" si="199"/>
        <v>G47s5211-Retail supermarkets etc</v>
      </c>
      <c r="O515" s="245">
        <f t="shared" si="200"/>
        <v>298535049.56425589</v>
      </c>
      <c r="P515" s="217">
        <f t="shared" si="193"/>
        <v>0.21877979027645378</v>
      </c>
      <c r="Q515" s="245">
        <f t="shared" si="201"/>
        <v>672868.96496627072</v>
      </c>
      <c r="R515" s="217">
        <f t="shared" si="194"/>
        <v>0.78122020972354622</v>
      </c>
      <c r="S515" s="245">
        <f t="shared" si="202"/>
        <v>3476050.8131093024</v>
      </c>
      <c r="T515" s="198">
        <f t="shared" si="195"/>
        <v>3.3550501306909061E-3</v>
      </c>
      <c r="U515" s="245">
        <f t="shared" si="203"/>
        <v>484898.3674194896</v>
      </c>
      <c r="V515" s="200">
        <f t="shared" si="196"/>
        <v>0.99664494986930907</v>
      </c>
      <c r="W515" s="245">
        <f t="shared" si="204"/>
        <v>16077817.168965554</v>
      </c>
      <c r="X515" s="198">
        <f t="shared" si="197"/>
        <v>0.92723669309173273</v>
      </c>
      <c r="Y515" s="245">
        <f t="shared" si="205"/>
        <v>1979531.8028167314</v>
      </c>
      <c r="Z515" s="200">
        <f t="shared" si="198"/>
        <v>7.2763306908267267E-2</v>
      </c>
      <c r="AA515" s="245">
        <f t="shared" si="206"/>
        <v>7390264.1399436258</v>
      </c>
    </row>
    <row r="516" spans="3:27" x14ac:dyDescent="0.3">
      <c r="C516" s="2" t="s">
        <v>15</v>
      </c>
      <c r="D516" s="28">
        <v>2828.6029232924839</v>
      </c>
      <c r="M516" s="195">
        <f t="shared" si="192"/>
        <v>0</v>
      </c>
      <c r="N516" s="185" t="str">
        <f t="shared" si="199"/>
        <v>G47s524-Retail specialised stores</v>
      </c>
      <c r="O516" s="245">
        <f t="shared" si="200"/>
        <v>20087053.95972722</v>
      </c>
      <c r="P516" s="208">
        <f t="shared" si="193"/>
        <v>0.31563042985570749</v>
      </c>
      <c r="Q516" s="245">
        <f t="shared" si="201"/>
        <v>1314300.8558782353</v>
      </c>
      <c r="R516" s="208">
        <f t="shared" si="194"/>
        <v>0.68436957014429256</v>
      </c>
      <c r="S516" s="245">
        <f t="shared" si="202"/>
        <v>611805.02469156974</v>
      </c>
      <c r="T516" s="208">
        <f t="shared" si="195"/>
        <v>3.1998809346628961E-3</v>
      </c>
      <c r="U516" s="245">
        <f t="shared" si="203"/>
        <v>360392.33013337437</v>
      </c>
      <c r="V516" s="210">
        <f t="shared" si="196"/>
        <v>0.99680011906533705</v>
      </c>
      <c r="W516" s="245">
        <f t="shared" si="204"/>
        <v>2606966.9001288256</v>
      </c>
      <c r="X516" s="208">
        <f t="shared" si="197"/>
        <v>0.86542909673210366</v>
      </c>
      <c r="Y516" s="245">
        <f t="shared" si="205"/>
        <v>1422923.1656904076</v>
      </c>
      <c r="Z516" s="210">
        <f t="shared" si="198"/>
        <v>0.13457090326789634</v>
      </c>
      <c r="AA516" s="245">
        <f t="shared" si="206"/>
        <v>1508653.11883695</v>
      </c>
    </row>
    <row r="517" spans="3:27" x14ac:dyDescent="0.3">
      <c r="C517" s="2" t="s">
        <v>52</v>
      </c>
      <c r="D517" s="28">
        <v>35132.835392824971</v>
      </c>
      <c r="M517" s="195">
        <f t="shared" si="192"/>
        <v>0</v>
      </c>
      <c r="N517" s="185" t="str">
        <f t="shared" si="199"/>
        <v>H6024-Road Freight transport</v>
      </c>
      <c r="O517" s="245">
        <f t="shared" si="200"/>
        <v>27118905.259522028</v>
      </c>
      <c r="P517" s="217">
        <f t="shared" si="193"/>
        <v>0.40284054228534538</v>
      </c>
      <c r="Q517" s="245">
        <f t="shared" si="201"/>
        <v>1344982.2823024178</v>
      </c>
      <c r="R517" s="217">
        <f t="shared" si="194"/>
        <v>0.59715945771465462</v>
      </c>
      <c r="S517" s="245">
        <f t="shared" si="202"/>
        <v>947009.61382727278</v>
      </c>
      <c r="T517" s="198">
        <f t="shared" si="195"/>
        <v>9.861388869733121E-3</v>
      </c>
      <c r="U517" s="245">
        <f t="shared" si="203"/>
        <v>309054.2074966639</v>
      </c>
      <c r="V517" s="200">
        <f t="shared" si="196"/>
        <v>0.99013861113026691</v>
      </c>
      <c r="W517" s="245">
        <f t="shared" si="204"/>
        <v>2761350.3438908486</v>
      </c>
      <c r="X517" s="198">
        <f t="shared" si="197"/>
        <v>0.85145729846190676</v>
      </c>
      <c r="Y517" s="245">
        <f t="shared" si="205"/>
        <v>1703103.7911704269</v>
      </c>
      <c r="Z517" s="200">
        <f t="shared" si="198"/>
        <v>0.14854270153809324</v>
      </c>
      <c r="AA517" s="245">
        <f t="shared" si="206"/>
        <v>2460600.1114718863</v>
      </c>
    </row>
    <row r="518" spans="3:27" x14ac:dyDescent="0.3">
      <c r="C518" s="2" t="s">
        <v>32</v>
      </c>
      <c r="D518" s="28">
        <v>15991.304342689855</v>
      </c>
      <c r="M518" s="195">
        <f t="shared" si="192"/>
        <v>0</v>
      </c>
      <c r="N518" s="185" t="str">
        <f t="shared" si="199"/>
        <v>H63-Transport support services</v>
      </c>
      <c r="O518" s="245">
        <f t="shared" si="200"/>
        <v>91045086.455969304</v>
      </c>
      <c r="P518" s="208">
        <f t="shared" si="193"/>
        <v>0.40831134564643801</v>
      </c>
      <c r="Q518" s="245">
        <f t="shared" si="201"/>
        <v>1133092.7678966657</v>
      </c>
      <c r="R518" s="208">
        <f t="shared" si="194"/>
        <v>0.59168865435356199</v>
      </c>
      <c r="S518" s="245">
        <f t="shared" si="202"/>
        <v>850998.71101587301</v>
      </c>
      <c r="T518" s="208">
        <f t="shared" si="195"/>
        <v>5.3906049456661246E-3</v>
      </c>
      <c r="U518" s="245">
        <f t="shared" si="203"/>
        <v>475093.76059211115</v>
      </c>
      <c r="V518" s="210">
        <f t="shared" si="196"/>
        <v>0.99460939505433388</v>
      </c>
      <c r="W518" s="245">
        <f t="shared" si="204"/>
        <v>3596849.7955005774</v>
      </c>
      <c r="X518" s="208">
        <f t="shared" si="197"/>
        <v>0.8772455089820359</v>
      </c>
      <c r="Y518" s="245">
        <f t="shared" si="205"/>
        <v>2625914.5704324469</v>
      </c>
      <c r="Z518" s="210">
        <f t="shared" si="198"/>
        <v>0.12275449101796407</v>
      </c>
      <c r="AA518" s="245">
        <f t="shared" si="206"/>
        <v>6163454.8516570246</v>
      </c>
    </row>
    <row r="519" spans="3:27" x14ac:dyDescent="0.3">
      <c r="C519" s="2" t="s">
        <v>42</v>
      </c>
      <c r="D519" s="28">
        <v>25134.890295826524</v>
      </c>
      <c r="M519" s="195">
        <f t="shared" si="192"/>
        <v>0</v>
      </c>
      <c r="N519" s="185" t="str">
        <f t="shared" si="199"/>
        <v>H64-Postal</v>
      </c>
      <c r="O519" s="245">
        <f t="shared" si="200"/>
        <v>58686781.517888084</v>
      </c>
      <c r="P519" s="217">
        <f t="shared" si="193"/>
        <v>0.35360000000000003</v>
      </c>
      <c r="Q519" s="245">
        <f t="shared" si="201"/>
        <v>1296888.1874808893</v>
      </c>
      <c r="R519" s="217">
        <f t="shared" si="194"/>
        <v>0.64639999999999997</v>
      </c>
      <c r="S519" s="245">
        <f t="shared" si="202"/>
        <v>984790.47513437504</v>
      </c>
      <c r="T519" s="198">
        <f t="shared" si="195"/>
        <v>6.9414316702819953E-3</v>
      </c>
      <c r="U519" s="245">
        <f t="shared" si="203"/>
        <v>268212.81174589338</v>
      </c>
      <c r="V519" s="200">
        <f t="shared" si="196"/>
        <v>0.99305856832971795</v>
      </c>
      <c r="W519" s="245">
        <f t="shared" si="204"/>
        <v>4727088.444960502</v>
      </c>
      <c r="X519" s="198">
        <f t="shared" si="197"/>
        <v>0.85351170568561874</v>
      </c>
      <c r="Y519" s="245">
        <f t="shared" si="205"/>
        <v>2294085.7924219184</v>
      </c>
      <c r="Z519" s="200">
        <f t="shared" si="198"/>
        <v>0.14648829431438126</v>
      </c>
      <c r="AA519" s="245">
        <f t="shared" si="206"/>
        <v>3382547.4017255376</v>
      </c>
    </row>
    <row r="520" spans="3:27" x14ac:dyDescent="0.3">
      <c r="C520" s="2" t="s">
        <v>38</v>
      </c>
      <c r="D520" s="28">
        <v>51494.265253176309</v>
      </c>
      <c r="M520" s="195">
        <f t="shared" si="192"/>
        <v>0</v>
      </c>
      <c r="N520" s="185" t="str">
        <f t="shared" si="199"/>
        <v>Hother-Other transport</v>
      </c>
      <c r="O520" s="245">
        <f t="shared" si="200"/>
        <v>126980638.63575484</v>
      </c>
      <c r="P520" s="208">
        <f t="shared" si="193"/>
        <v>0.37369075093200782</v>
      </c>
      <c r="Q520" s="245">
        <f t="shared" si="201"/>
        <v>8501180.6588276103</v>
      </c>
      <c r="R520" s="208">
        <f t="shared" si="194"/>
        <v>0.62630924906799224</v>
      </c>
      <c r="S520" s="245">
        <f t="shared" si="202"/>
        <v>479977.6585547619</v>
      </c>
      <c r="T520" s="208">
        <f t="shared" si="195"/>
        <v>3.4082609754118314E-3</v>
      </c>
      <c r="U520" s="245">
        <f t="shared" si="203"/>
        <v>566114.03631186788</v>
      </c>
      <c r="V520" s="210">
        <f t="shared" si="196"/>
        <v>0.9965917390245882</v>
      </c>
      <c r="W520" s="245">
        <f t="shared" si="204"/>
        <v>4295524.1154227443</v>
      </c>
      <c r="X520" s="208">
        <f t="shared" si="197"/>
        <v>0.81887497082393212</v>
      </c>
      <c r="Y520" s="245">
        <f t="shared" si="205"/>
        <v>1523565.4966143041</v>
      </c>
      <c r="Z520" s="210">
        <f t="shared" si="198"/>
        <v>0.18112502917606785</v>
      </c>
      <c r="AA520" s="245">
        <f t="shared" si="206"/>
        <v>8346213.3118510852</v>
      </c>
    </row>
    <row r="521" spans="3:27" x14ac:dyDescent="0.3">
      <c r="C521" s="2" t="s">
        <v>47</v>
      </c>
      <c r="D521" s="28">
        <v>23204.424721481002</v>
      </c>
      <c r="M521" s="195">
        <f t="shared" si="192"/>
        <v>0</v>
      </c>
      <c r="N521" s="185" t="str">
        <f t="shared" si="199"/>
        <v>I551-2-Accommodation</v>
      </c>
      <c r="O521" s="245">
        <f t="shared" si="200"/>
        <v>6420139.5290625738</v>
      </c>
      <c r="P521" s="217">
        <f t="shared" si="193"/>
        <v>0.33104125736738704</v>
      </c>
      <c r="Q521" s="245">
        <f t="shared" si="201"/>
        <v>428830.16795029375</v>
      </c>
      <c r="R521" s="217">
        <f t="shared" si="194"/>
        <v>0.66895874263261301</v>
      </c>
      <c r="S521" s="245">
        <f t="shared" si="202"/>
        <v>587929.41193376621</v>
      </c>
      <c r="T521" s="198">
        <f t="shared" si="195"/>
        <v>2.3010489197023577E-3</v>
      </c>
      <c r="U521" s="245">
        <f t="shared" si="203"/>
        <v>257717.47583500869</v>
      </c>
      <c r="V521" s="200">
        <f t="shared" si="196"/>
        <v>0.9976989510802976</v>
      </c>
      <c r="W521" s="245">
        <f t="shared" si="204"/>
        <v>1580909.4962929874</v>
      </c>
      <c r="X521" s="198">
        <f t="shared" si="197"/>
        <v>0.8459452994179093</v>
      </c>
      <c r="Y521" s="245">
        <f t="shared" si="205"/>
        <v>695328.42567360273</v>
      </c>
      <c r="Z521" s="200">
        <f t="shared" si="198"/>
        <v>0.15405470058209075</v>
      </c>
      <c r="AA521" s="245">
        <f t="shared" si="206"/>
        <v>730632.45946547552</v>
      </c>
    </row>
    <row r="522" spans="3:27" x14ac:dyDescent="0.3">
      <c r="C522" s="2" t="s">
        <v>22</v>
      </c>
      <c r="D522" s="28">
        <v>9271.6811695407359</v>
      </c>
      <c r="M522" s="195">
        <f t="shared" si="192"/>
        <v>0</v>
      </c>
      <c r="N522" s="185" t="str">
        <f t="shared" si="199"/>
        <v>I553-5-Food services</v>
      </c>
      <c r="O522" s="245">
        <f t="shared" si="200"/>
        <v>10065925.103987908</v>
      </c>
      <c r="P522" s="208">
        <f t="shared" si="193"/>
        <v>0.23259894716318971</v>
      </c>
      <c r="Q522" s="245">
        <f t="shared" si="201"/>
        <v>243675.12532342144</v>
      </c>
      <c r="R522" s="208">
        <f t="shared" si="194"/>
        <v>0.76740105283681026</v>
      </c>
      <c r="S522" s="245">
        <f t="shared" si="202"/>
        <v>337609.1414114901</v>
      </c>
      <c r="T522" s="208">
        <f t="shared" si="195"/>
        <v>4.2070757424695609E-3</v>
      </c>
      <c r="U522" s="245">
        <f t="shared" si="203"/>
        <v>169336.58483655745</v>
      </c>
      <c r="V522" s="210">
        <f t="shared" si="196"/>
        <v>0.99579292425753041</v>
      </c>
      <c r="W522" s="245">
        <f t="shared" si="204"/>
        <v>836664.59772453597</v>
      </c>
      <c r="X522" s="208">
        <f t="shared" si="197"/>
        <v>0.90744493104124457</v>
      </c>
      <c r="Y522" s="245">
        <f t="shared" si="205"/>
        <v>960977.374490113</v>
      </c>
      <c r="Z522" s="210">
        <f t="shared" si="198"/>
        <v>9.2555068958755468E-2</v>
      </c>
      <c r="AA522" s="245">
        <f t="shared" si="206"/>
        <v>518096.61216691439</v>
      </c>
    </row>
    <row r="523" spans="3:27" x14ac:dyDescent="0.3">
      <c r="C523" s="2" t="s">
        <v>62</v>
      </c>
      <c r="D523" s="28">
        <v>4766.9735969583198</v>
      </c>
      <c r="M523" s="195">
        <f t="shared" si="192"/>
        <v>0</v>
      </c>
      <c r="N523" s="185" t="str">
        <f t="shared" si="199"/>
        <v>J22-Publishing</v>
      </c>
      <c r="O523" s="245">
        <f t="shared" si="200"/>
        <v>11812566.099009188</v>
      </c>
      <c r="P523" s="217">
        <f t="shared" si="193"/>
        <v>0.39806201550387599</v>
      </c>
      <c r="Q523" s="245">
        <f t="shared" si="201"/>
        <v>1743082.6244940967</v>
      </c>
      <c r="R523" s="217">
        <f t="shared" si="194"/>
        <v>0.60193798449612401</v>
      </c>
      <c r="S523" s="245">
        <f t="shared" si="202"/>
        <v>1039450.0888538462</v>
      </c>
      <c r="T523" s="198">
        <f t="shared" si="195"/>
        <v>6.001154068090017E-3</v>
      </c>
      <c r="U523" s="245">
        <f t="shared" si="203"/>
        <v>443149.84821649827</v>
      </c>
      <c r="V523" s="200">
        <f t="shared" si="196"/>
        <v>0.99399884593191001</v>
      </c>
      <c r="W523" s="245">
        <f t="shared" si="204"/>
        <v>1449999.2695028291</v>
      </c>
      <c r="X523" s="198">
        <f t="shared" si="197"/>
        <v>0.84541597491237774</v>
      </c>
      <c r="Y523" s="245">
        <f t="shared" si="205"/>
        <v>1291274.9166407322</v>
      </c>
      <c r="Z523" s="200">
        <f t="shared" si="198"/>
        <v>0.1545840250876222</v>
      </c>
      <c r="AA523" s="245">
        <f t="shared" si="206"/>
        <v>1885476.9856149242</v>
      </c>
    </row>
    <row r="524" spans="3:27" x14ac:dyDescent="0.3">
      <c r="C524" s="2" t="s">
        <v>39</v>
      </c>
      <c r="D524" s="28">
        <v>39352.802054685308</v>
      </c>
      <c r="M524" s="195">
        <f t="shared" si="192"/>
        <v>0</v>
      </c>
      <c r="N524" s="185" t="str">
        <f t="shared" si="199"/>
        <v>J642-Telecoms</v>
      </c>
      <c r="O524" s="245">
        <f t="shared" si="200"/>
        <v>54457009.56730327</v>
      </c>
      <c r="P524" s="208">
        <f t="shared" si="193"/>
        <v>0.43681227075691897</v>
      </c>
      <c r="Q524" s="245">
        <f t="shared" si="201"/>
        <v>1431878.0925689221</v>
      </c>
      <c r="R524" s="208">
        <f t="shared" si="194"/>
        <v>0.56318772924308103</v>
      </c>
      <c r="S524" s="245">
        <f t="shared" si="202"/>
        <v>1711015.2696068629</v>
      </c>
      <c r="T524" s="208">
        <f t="shared" si="195"/>
        <v>1.6561130053580127E-2</v>
      </c>
      <c r="U524" s="245">
        <f t="shared" si="203"/>
        <v>294803.66675826319</v>
      </c>
      <c r="V524" s="210">
        <f t="shared" si="196"/>
        <v>0.98343886994641982</v>
      </c>
      <c r="W524" s="245">
        <f t="shared" si="204"/>
        <v>4047760.8851788249</v>
      </c>
      <c r="X524" s="208">
        <f t="shared" si="197"/>
        <v>0.8733624454148472</v>
      </c>
      <c r="Y524" s="245">
        <f t="shared" si="205"/>
        <v>2362971.7900899551</v>
      </c>
      <c r="Z524" s="210">
        <f t="shared" si="198"/>
        <v>0.12663755458515283</v>
      </c>
      <c r="AA524" s="245">
        <f t="shared" si="206"/>
        <v>5896246.1156914514</v>
      </c>
    </row>
    <row r="525" spans="3:27" x14ac:dyDescent="0.3">
      <c r="C525" s="2" t="s">
        <v>55</v>
      </c>
      <c r="D525" s="28">
        <v>2610.0545168930453</v>
      </c>
      <c r="M525" s="195">
        <f t="shared" si="192"/>
        <v>0</v>
      </c>
      <c r="N525" s="185" t="str">
        <f t="shared" si="199"/>
        <v>J72-Computer and information services</v>
      </c>
      <c r="O525" s="245">
        <f t="shared" si="200"/>
        <v>6752179.1404116843</v>
      </c>
      <c r="P525" s="217">
        <f t="shared" si="193"/>
        <v>0.4694002447980416</v>
      </c>
      <c r="Q525" s="245">
        <f t="shared" si="201"/>
        <v>374245.93874429353</v>
      </c>
      <c r="R525" s="217">
        <f t="shared" si="194"/>
        <v>0.53059975520195835</v>
      </c>
      <c r="S525" s="245">
        <f t="shared" si="202"/>
        <v>234327.99102460881</v>
      </c>
      <c r="T525" s="198">
        <f t="shared" si="195"/>
        <v>1.3593209196202409E-2</v>
      </c>
      <c r="U525" s="245">
        <f t="shared" si="203"/>
        <v>131120.0794532148</v>
      </c>
      <c r="V525" s="200">
        <f t="shared" si="196"/>
        <v>0.98640679080379756</v>
      </c>
      <c r="W525" s="245">
        <f t="shared" si="204"/>
        <v>518797.45187045052</v>
      </c>
      <c r="X525" s="198">
        <f t="shared" si="197"/>
        <v>0.92020214370134901</v>
      </c>
      <c r="Y525" s="245">
        <f t="shared" si="205"/>
        <v>1059414.1557324415</v>
      </c>
      <c r="Z525" s="200">
        <f t="shared" si="198"/>
        <v>7.9797856298651021E-2</v>
      </c>
      <c r="AA525" s="245">
        <f t="shared" si="206"/>
        <v>753097.97085054265</v>
      </c>
    </row>
    <row r="526" spans="3:27" x14ac:dyDescent="0.3">
      <c r="C526" s="2" t="s">
        <v>45</v>
      </c>
      <c r="D526" s="28">
        <v>2167.3593770406292</v>
      </c>
      <c r="M526" s="195">
        <f t="shared" si="192"/>
        <v>0</v>
      </c>
      <c r="N526" s="185" t="str">
        <f t="shared" si="199"/>
        <v>J92-Broadcasting</v>
      </c>
      <c r="O526" s="245">
        <f t="shared" si="200"/>
        <v>10076737.824921956</v>
      </c>
      <c r="P526" s="208">
        <f t="shared" si="193"/>
        <v>0.42823529411764705</v>
      </c>
      <c r="Q526" s="245">
        <f t="shared" si="201"/>
        <v>712976.31770633534</v>
      </c>
      <c r="R526" s="208">
        <f t="shared" si="194"/>
        <v>0.57176470588235295</v>
      </c>
      <c r="S526" s="245">
        <f t="shared" si="202"/>
        <v>2508621.3240730772</v>
      </c>
      <c r="T526" s="208">
        <f t="shared" si="195"/>
        <v>5.3262316910785623E-3</v>
      </c>
      <c r="U526" s="245">
        <f t="shared" si="203"/>
        <v>268792.19088091853</v>
      </c>
      <c r="V526" s="210">
        <f t="shared" si="196"/>
        <v>0.9946737683089214</v>
      </c>
      <c r="W526" s="245">
        <f t="shared" si="204"/>
        <v>1643832.7915798137</v>
      </c>
      <c r="X526" s="208">
        <f t="shared" si="197"/>
        <v>0.85547614042463738</v>
      </c>
      <c r="Y526" s="245">
        <f t="shared" si="205"/>
        <v>1871097.4748104005</v>
      </c>
      <c r="Z526" s="210">
        <f t="shared" si="198"/>
        <v>0.14452385957536262</v>
      </c>
      <c r="AA526" s="245">
        <f t="shared" si="206"/>
        <v>1732942.4290703263</v>
      </c>
    </row>
    <row r="527" spans="3:27" x14ac:dyDescent="0.3">
      <c r="C527" s="2" t="s">
        <v>40</v>
      </c>
      <c r="D527" s="28">
        <v>1923.8033216137801</v>
      </c>
      <c r="M527" s="195">
        <f t="shared" si="192"/>
        <v>0</v>
      </c>
      <c r="N527" s="185" t="str">
        <f t="shared" si="199"/>
        <v>L7012-Buying and selling of own real estate</v>
      </c>
      <c r="O527" s="245">
        <f t="shared" si="200"/>
        <v>1311313.6610497541</v>
      </c>
      <c r="P527" s="217">
        <f t="shared" si="193"/>
        <v>0.4404708012675419</v>
      </c>
      <c r="Q527" s="245">
        <f t="shared" si="201"/>
        <v>153473.70120127854</v>
      </c>
      <c r="R527" s="217">
        <f t="shared" si="194"/>
        <v>0.5595291987324581</v>
      </c>
      <c r="S527" s="245">
        <f t="shared" si="202"/>
        <v>557794.64827710844</v>
      </c>
      <c r="T527" s="198">
        <f t="shared" si="195"/>
        <v>2.7871054398925454E-2</v>
      </c>
      <c r="U527" s="245">
        <f t="shared" si="203"/>
        <v>41434.953034162347</v>
      </c>
      <c r="V527" s="200">
        <f t="shared" si="196"/>
        <v>0.97212894560107455</v>
      </c>
      <c r="W527" s="245">
        <f t="shared" si="204"/>
        <v>210345.46083858484</v>
      </c>
      <c r="X527" s="198">
        <f t="shared" si="197"/>
        <v>0.7523008042450875</v>
      </c>
      <c r="Y527" s="245">
        <f t="shared" si="205"/>
        <v>298516.00709143101</v>
      </c>
      <c r="Z527" s="200">
        <f t="shared" si="198"/>
        <v>0.24769919575491253</v>
      </c>
      <c r="AA527" s="245">
        <f t="shared" si="206"/>
        <v>301355.84029734554</v>
      </c>
    </row>
    <row r="528" spans="3:27" x14ac:dyDescent="0.3">
      <c r="C528" s="2" t="s">
        <v>50</v>
      </c>
      <c r="D528" s="28">
        <v>550.59333027743799</v>
      </c>
      <c r="M528" s="195">
        <f t="shared" si="192"/>
        <v>0</v>
      </c>
      <c r="N528" s="185" t="str">
        <f t="shared" si="199"/>
        <v>L7020-Letting of own property</v>
      </c>
      <c r="O528" s="245">
        <f t="shared" si="200"/>
        <v>4500040.5364143858</v>
      </c>
      <c r="P528" s="208">
        <f t="shared" si="193"/>
        <v>0.42710577613624706</v>
      </c>
      <c r="Q528" s="245">
        <f t="shared" si="201"/>
        <v>354771.73693053675</v>
      </c>
      <c r="R528" s="208">
        <f t="shared" si="194"/>
        <v>0.57289422386375299</v>
      </c>
      <c r="S528" s="245">
        <f t="shared" si="202"/>
        <v>2590924.7437261767</v>
      </c>
      <c r="T528" s="208">
        <f t="shared" si="195"/>
        <v>2.9252344489374516E-2</v>
      </c>
      <c r="U528" s="245">
        <f t="shared" si="203"/>
        <v>404704.1013072498</v>
      </c>
      <c r="V528" s="210">
        <f t="shared" si="196"/>
        <v>0.97074765551062547</v>
      </c>
      <c r="W528" s="245">
        <f t="shared" si="204"/>
        <v>423436.32880493021</v>
      </c>
      <c r="X528" s="208">
        <f t="shared" si="197"/>
        <v>0.83039449836543189</v>
      </c>
      <c r="Y528" s="245">
        <f t="shared" si="205"/>
        <v>395375.01746359729</v>
      </c>
      <c r="Z528" s="210">
        <f t="shared" si="198"/>
        <v>0.16960550163456814</v>
      </c>
      <c r="AA528" s="245">
        <f t="shared" si="206"/>
        <v>632772.48937562283</v>
      </c>
    </row>
    <row r="529" spans="2:27" x14ac:dyDescent="0.3">
      <c r="C529" s="2" t="s">
        <v>44</v>
      </c>
      <c r="D529" s="28">
        <v>2620.4296420847745</v>
      </c>
      <c r="M529" s="195">
        <f t="shared" si="192"/>
        <v>0</v>
      </c>
      <c r="N529" s="185" t="str">
        <f t="shared" si="199"/>
        <v>L7030-Real estate on fee or contract basis</v>
      </c>
      <c r="O529" s="245">
        <f t="shared" si="200"/>
        <v>3173259.2373694102</v>
      </c>
      <c r="P529" s="217">
        <f t="shared" si="193"/>
        <v>0.39903126376045794</v>
      </c>
      <c r="Q529" s="245">
        <f t="shared" si="201"/>
        <v>141510.09276280084</v>
      </c>
      <c r="R529" s="217">
        <f t="shared" si="194"/>
        <v>0.60096873623954206</v>
      </c>
      <c r="S529" s="245">
        <f t="shared" si="202"/>
        <v>537797.59739071736</v>
      </c>
      <c r="T529" s="198">
        <f t="shared" si="195"/>
        <v>1.2471058724479057E-2</v>
      </c>
      <c r="U529" s="245">
        <f t="shared" si="203"/>
        <v>146991.38026357436</v>
      </c>
      <c r="V529" s="200">
        <f t="shared" si="196"/>
        <v>0.98752894127552093</v>
      </c>
      <c r="W529" s="245">
        <f t="shared" si="204"/>
        <v>478209.36662742897</v>
      </c>
      <c r="X529" s="198">
        <f t="shared" si="197"/>
        <v>0.84243967828418231</v>
      </c>
      <c r="Y529" s="245">
        <f t="shared" si="205"/>
        <v>474871.75384315115</v>
      </c>
      <c r="Z529" s="200">
        <f t="shared" si="198"/>
        <v>0.15756032171581769</v>
      </c>
      <c r="AA529" s="245">
        <f t="shared" si="206"/>
        <v>532779.70360768191</v>
      </c>
    </row>
    <row r="530" spans="2:27" x14ac:dyDescent="0.3">
      <c r="C530" s="2" t="s">
        <v>43</v>
      </c>
      <c r="D530" s="28">
        <v>48356.67163821416</v>
      </c>
      <c r="M530" s="195">
        <f t="shared" si="192"/>
        <v>0</v>
      </c>
      <c r="N530" s="185" t="str">
        <f t="shared" si="199"/>
        <v>M73-Research and development</v>
      </c>
      <c r="O530" s="245">
        <f t="shared" si="200"/>
        <v>4389017.6308142403</v>
      </c>
      <c r="P530" s="208">
        <f t="shared" si="193"/>
        <v>0.51322482197355035</v>
      </c>
      <c r="Q530" s="245">
        <f t="shared" si="201"/>
        <v>343427.56291850941</v>
      </c>
      <c r="R530" s="208">
        <f t="shared" si="194"/>
        <v>0.48677517802644965</v>
      </c>
      <c r="S530" s="245">
        <f t="shared" si="202"/>
        <v>121760.62326818182</v>
      </c>
      <c r="T530" s="208">
        <f t="shared" si="195"/>
        <v>1.1815252416756176E-2</v>
      </c>
      <c r="U530" s="245">
        <f t="shared" si="203"/>
        <v>609087.24683043477</v>
      </c>
      <c r="V530" s="210">
        <f t="shared" si="196"/>
        <v>0.98818474758324382</v>
      </c>
      <c r="W530" s="245">
        <f t="shared" si="204"/>
        <v>1245893.3052397431</v>
      </c>
      <c r="X530" s="208">
        <f t="shared" si="197"/>
        <v>0.87599446558284333</v>
      </c>
      <c r="Y530" s="245">
        <f t="shared" si="205"/>
        <v>1860431.6084615064</v>
      </c>
      <c r="Z530" s="210">
        <f t="shared" si="198"/>
        <v>0.1240055344171567</v>
      </c>
      <c r="AA530" s="245">
        <f t="shared" si="206"/>
        <v>1407383.6929646912</v>
      </c>
    </row>
    <row r="531" spans="2:27" x14ac:dyDescent="0.3">
      <c r="C531" s="2" t="s">
        <v>67</v>
      </c>
      <c r="D531" s="28">
        <v>689.99645299863232</v>
      </c>
      <c r="M531" s="195">
        <f t="shared" si="192"/>
        <v>0</v>
      </c>
      <c r="N531" s="185" t="str">
        <f t="shared" si="199"/>
        <v>M7411-12-Legal and accounting</v>
      </c>
      <c r="O531" s="245">
        <f t="shared" si="200"/>
        <v>7216928.5718213897</v>
      </c>
      <c r="P531" s="217">
        <f t="shared" si="193"/>
        <v>0.43752507019655035</v>
      </c>
      <c r="Q531" s="245">
        <f t="shared" si="201"/>
        <v>988913.98961271707</v>
      </c>
      <c r="R531" s="217">
        <f t="shared" si="194"/>
        <v>0.56247492980344971</v>
      </c>
      <c r="S531" s="245">
        <f t="shared" si="202"/>
        <v>548022.89286111097</v>
      </c>
      <c r="T531" s="198">
        <f t="shared" si="195"/>
        <v>4.052938380325736E-3</v>
      </c>
      <c r="U531" s="245">
        <f t="shared" si="203"/>
        <v>354981.8356509658</v>
      </c>
      <c r="V531" s="200">
        <f t="shared" si="196"/>
        <v>0.99594706161967428</v>
      </c>
      <c r="W531" s="245">
        <f t="shared" si="204"/>
        <v>501156.57848249353</v>
      </c>
      <c r="X531" s="198">
        <f t="shared" si="197"/>
        <v>0.89660506390946837</v>
      </c>
      <c r="Y531" s="245">
        <f t="shared" si="205"/>
        <v>1222476.5830722833</v>
      </c>
      <c r="Z531" s="200">
        <f t="shared" si="198"/>
        <v>0.10339493609053163</v>
      </c>
      <c r="AA531" s="245">
        <f t="shared" si="206"/>
        <v>834983.37990432011</v>
      </c>
    </row>
    <row r="532" spans="2:27" x14ac:dyDescent="0.3">
      <c r="C532" s="2" t="s">
        <v>61</v>
      </c>
      <c r="D532" s="28">
        <v>5421.6671047943455</v>
      </c>
      <c r="M532" s="195">
        <f t="shared" si="192"/>
        <v>0</v>
      </c>
      <c r="N532" s="185" t="str">
        <f t="shared" si="199"/>
        <v>M7414-15-Management consultancy services</v>
      </c>
      <c r="O532" s="245">
        <f t="shared" si="200"/>
        <v>35711121.446461804</v>
      </c>
      <c r="P532" s="208">
        <f t="shared" si="193"/>
        <v>0.5222186572551536</v>
      </c>
      <c r="Q532" s="245">
        <f t="shared" si="201"/>
        <v>1956774.9850847144</v>
      </c>
      <c r="R532" s="208">
        <f t="shared" si="194"/>
        <v>0.4777813427448464</v>
      </c>
      <c r="S532" s="245">
        <f t="shared" si="202"/>
        <v>369833.45949854283</v>
      </c>
      <c r="T532" s="208">
        <f t="shared" si="195"/>
        <v>1.5860634425377017E-2</v>
      </c>
      <c r="U532" s="245">
        <f t="shared" si="203"/>
        <v>204936.00936283579</v>
      </c>
      <c r="V532" s="210">
        <f t="shared" si="196"/>
        <v>0.984139365574623</v>
      </c>
      <c r="W532" s="245">
        <f t="shared" si="204"/>
        <v>401855.43707394018</v>
      </c>
      <c r="X532" s="208">
        <f t="shared" si="197"/>
        <v>0.85410788229689616</v>
      </c>
      <c r="Y532" s="245">
        <f t="shared" si="205"/>
        <v>729722.29567080701</v>
      </c>
      <c r="Z532" s="210">
        <f t="shared" si="198"/>
        <v>0.14589211770310381</v>
      </c>
      <c r="AA532" s="245">
        <f t="shared" si="206"/>
        <v>3227996.7771499264</v>
      </c>
    </row>
    <row r="533" spans="2:27" x14ac:dyDescent="0.3">
      <c r="C533" s="2" t="s">
        <v>19</v>
      </c>
      <c r="D533" s="28">
        <v>176.16023760112583</v>
      </c>
      <c r="M533" s="195">
        <f t="shared" si="192"/>
        <v>0</v>
      </c>
      <c r="N533" s="185" t="str">
        <f t="shared" si="199"/>
        <v>M742-3-Architecture and technical services</v>
      </c>
      <c r="O533" s="245">
        <f t="shared" si="200"/>
        <v>30924972.971494045</v>
      </c>
      <c r="P533" s="217">
        <f t="shared" si="193"/>
        <v>0.39177817630017936</v>
      </c>
      <c r="Q533" s="245">
        <f t="shared" si="201"/>
        <v>551058.49635587656</v>
      </c>
      <c r="R533" s="217">
        <f t="shared" si="194"/>
        <v>0.6082218236998207</v>
      </c>
      <c r="S533" s="245">
        <f t="shared" si="202"/>
        <v>3969355.4218884851</v>
      </c>
      <c r="T533" s="198">
        <f t="shared" si="195"/>
        <v>3.6015191862749378E-3</v>
      </c>
      <c r="U533" s="245">
        <f t="shared" si="203"/>
        <v>154041.75946483604</v>
      </c>
      <c r="V533" s="200">
        <f t="shared" si="196"/>
        <v>0.99639848081372506</v>
      </c>
      <c r="W533" s="245">
        <f t="shared" si="204"/>
        <v>1050263.5520034584</v>
      </c>
      <c r="X533" s="198">
        <f t="shared" si="197"/>
        <v>0.91307614735135345</v>
      </c>
      <c r="Y533" s="245">
        <f t="shared" si="205"/>
        <v>836695.48341756116</v>
      </c>
      <c r="Z533" s="200">
        <f t="shared" si="198"/>
        <v>8.6923852648646507E-2</v>
      </c>
      <c r="AA533" s="245">
        <f t="shared" si="206"/>
        <v>1448526.2790716097</v>
      </c>
    </row>
    <row r="534" spans="2:27" x14ac:dyDescent="0.3">
      <c r="C534" s="2" t="s">
        <v>68</v>
      </c>
      <c r="D534" s="28">
        <v>1969.0131035149509</v>
      </c>
      <c r="M534" s="195">
        <f t="shared" si="192"/>
        <v>0</v>
      </c>
      <c r="N534" s="185" t="str">
        <f t="shared" si="199"/>
        <v>MPother-Other professional services</v>
      </c>
      <c r="O534" s="245">
        <f t="shared" si="200"/>
        <v>8933182.1156625859</v>
      </c>
      <c r="P534" s="208">
        <f t="shared" si="193"/>
        <v>0.37950581395348837</v>
      </c>
      <c r="Q534" s="245">
        <f t="shared" si="201"/>
        <v>435951.27222798858</v>
      </c>
      <c r="R534" s="208">
        <f t="shared" si="194"/>
        <v>0.62049418604651163</v>
      </c>
      <c r="S534" s="245">
        <f t="shared" si="202"/>
        <v>441847.55800476193</v>
      </c>
      <c r="T534" s="208">
        <f t="shared" si="195"/>
        <v>3.9717921698954363E-3</v>
      </c>
      <c r="U534" s="245">
        <f t="shared" si="203"/>
        <v>165129.17114423832</v>
      </c>
      <c r="V534" s="210">
        <f t="shared" si="196"/>
        <v>0.99602820783010459</v>
      </c>
      <c r="W534" s="245">
        <f t="shared" si="204"/>
        <v>992991.38054850895</v>
      </c>
      <c r="X534" s="208">
        <f t="shared" si="197"/>
        <v>0.86765063660692565</v>
      </c>
      <c r="Y534" s="245">
        <f t="shared" si="205"/>
        <v>1227782.4820638483</v>
      </c>
      <c r="Z534" s="210">
        <f t="shared" si="198"/>
        <v>0.13234936339307438</v>
      </c>
      <c r="AA534" s="245">
        <f t="shared" si="206"/>
        <v>825542.27274747402</v>
      </c>
    </row>
    <row r="535" spans="2:27" x14ac:dyDescent="0.3">
      <c r="C535" s="2" t="s">
        <v>54</v>
      </c>
      <c r="D535" s="28">
        <v>123715.38296990788</v>
      </c>
      <c r="M535" s="195">
        <f t="shared" si="192"/>
        <v>0</v>
      </c>
      <c r="N535" s="185" t="str">
        <f t="shared" si="199"/>
        <v>N71-Rental of machinery and equipment</v>
      </c>
      <c r="O535" s="245">
        <f t="shared" si="200"/>
        <v>16558980.620814724</v>
      </c>
      <c r="P535" s="217">
        <f t="shared" si="193"/>
        <v>0.39050318922749822</v>
      </c>
      <c r="Q535" s="245">
        <f t="shared" si="201"/>
        <v>670639.10428979038</v>
      </c>
      <c r="R535" s="217">
        <f t="shared" si="194"/>
        <v>0.60949681077250173</v>
      </c>
      <c r="S535" s="245">
        <f t="shared" si="202"/>
        <v>617081.0160971015</v>
      </c>
      <c r="T535" s="198">
        <f t="shared" si="195"/>
        <v>5.0174520069808026E-3</v>
      </c>
      <c r="U535" s="245">
        <f t="shared" si="203"/>
        <v>244699.72120563473</v>
      </c>
      <c r="V535" s="200">
        <f t="shared" si="196"/>
        <v>0.99498254799301922</v>
      </c>
      <c r="W535" s="245">
        <f t="shared" si="204"/>
        <v>1866422.8457348917</v>
      </c>
      <c r="X535" s="198">
        <f t="shared" si="197"/>
        <v>0.8382929436920884</v>
      </c>
      <c r="Y535" s="245">
        <f t="shared" si="205"/>
        <v>3561208.3262766385</v>
      </c>
      <c r="Z535" s="200">
        <f t="shared" si="198"/>
        <v>0.16170705630791163</v>
      </c>
      <c r="AA535" s="245">
        <f t="shared" si="206"/>
        <v>1684188.3029928543</v>
      </c>
    </row>
    <row r="536" spans="2:27" x14ac:dyDescent="0.3">
      <c r="B536" s="2" t="s">
        <v>395</v>
      </c>
      <c r="D536" s="28">
        <v>629767.06304469495</v>
      </c>
      <c r="M536" s="195">
        <f t="shared" si="192"/>
        <v>0</v>
      </c>
      <c r="N536" s="185" t="str">
        <f t="shared" si="199"/>
        <v>N745-Employment services</v>
      </c>
      <c r="O536" s="245">
        <f t="shared" si="200"/>
        <v>8800658.3349497467</v>
      </c>
      <c r="P536" s="208">
        <f t="shared" si="193"/>
        <v>0.41986143187066977</v>
      </c>
      <c r="Q536" s="245">
        <f t="shared" si="201"/>
        <v>749888.01856084424</v>
      </c>
      <c r="R536" s="208">
        <f t="shared" si="194"/>
        <v>0.58013856812933029</v>
      </c>
      <c r="S536" s="245">
        <f t="shared" si="202"/>
        <v>937732.970352381</v>
      </c>
      <c r="T536" s="208">
        <f t="shared" si="195"/>
        <v>1.2482662968099861E-2</v>
      </c>
      <c r="U536" s="245">
        <f t="shared" si="203"/>
        <v>393377.65260990168</v>
      </c>
      <c r="V536" s="210">
        <f t="shared" si="196"/>
        <v>0.98751733703190014</v>
      </c>
      <c r="W536" s="245">
        <f t="shared" si="204"/>
        <v>2041075.1500048048</v>
      </c>
      <c r="X536" s="208">
        <f t="shared" si="197"/>
        <v>0.87167622925535193</v>
      </c>
      <c r="Y536" s="245">
        <f t="shared" si="205"/>
        <v>1835227.7231344238</v>
      </c>
      <c r="Z536" s="210">
        <f t="shared" si="198"/>
        <v>0.12832377074464804</v>
      </c>
      <c r="AA536" s="245">
        <f t="shared" si="206"/>
        <v>1781682.5909829554</v>
      </c>
    </row>
    <row r="537" spans="2:27" x14ac:dyDescent="0.3">
      <c r="B537" s="2" t="s">
        <v>396</v>
      </c>
      <c r="C537" s="2" t="s">
        <v>397</v>
      </c>
      <c r="D537" s="28">
        <v>20123517.45840548</v>
      </c>
      <c r="M537" s="195">
        <f t="shared" si="192"/>
        <v>0</v>
      </c>
      <c r="N537" s="185" t="str">
        <f t="shared" si="199"/>
        <v>NAmisc-Miscellaneous administrative services</v>
      </c>
      <c r="O537" s="245">
        <f t="shared" si="200"/>
        <v>14800015.665303191</v>
      </c>
      <c r="P537" s="217">
        <f t="shared" si="193"/>
        <v>0.41354224958030217</v>
      </c>
      <c r="Q537" s="245">
        <f t="shared" si="201"/>
        <v>740303.70262815605</v>
      </c>
      <c r="R537" s="217">
        <f t="shared" si="194"/>
        <v>0.58645775041969783</v>
      </c>
      <c r="S537" s="245">
        <f t="shared" si="202"/>
        <v>623901.93089293467</v>
      </c>
      <c r="T537" s="198">
        <f t="shared" si="195"/>
        <v>5.3508593363771192E-3</v>
      </c>
      <c r="U537" s="245">
        <f t="shared" si="203"/>
        <v>333528.71103655815</v>
      </c>
      <c r="V537" s="200">
        <f t="shared" si="196"/>
        <v>0.99464914066362287</v>
      </c>
      <c r="W537" s="245">
        <f t="shared" si="204"/>
        <v>1994119.9919842251</v>
      </c>
      <c r="X537" s="198">
        <f t="shared" si="197"/>
        <v>0.86572452553555423</v>
      </c>
      <c r="Y537" s="245">
        <f t="shared" si="205"/>
        <v>1753988.3367430086</v>
      </c>
      <c r="Z537" s="200">
        <f t="shared" si="198"/>
        <v>0.13427547446444571</v>
      </c>
      <c r="AA537" s="245">
        <f t="shared" si="206"/>
        <v>1612168.2595102291</v>
      </c>
    </row>
    <row r="538" spans="2:27" x14ac:dyDescent="0.3">
      <c r="C538" s="2" t="s">
        <v>398</v>
      </c>
      <c r="D538" s="28">
        <v>62815.718289574819</v>
      </c>
      <c r="M538" s="195">
        <f t="shared" si="192"/>
        <v>0</v>
      </c>
      <c r="N538" s="185" t="str">
        <f t="shared" si="199"/>
        <v>Naother-Other administrative services</v>
      </c>
      <c r="O538" s="245">
        <f t="shared" si="200"/>
        <v>3349345.6444235197</v>
      </c>
      <c r="P538" s="208">
        <f t="shared" si="193"/>
        <v>0.55960910671132402</v>
      </c>
      <c r="Q538" s="245">
        <f t="shared" si="201"/>
        <v>294203.81452980533</v>
      </c>
      <c r="R538" s="208">
        <f t="shared" si="194"/>
        <v>0.44039089328867598</v>
      </c>
      <c r="S538" s="245">
        <f t="shared" si="202"/>
        <v>4880576.8707189476</v>
      </c>
      <c r="T538" s="208">
        <f t="shared" si="195"/>
        <v>2.1654889446090723E-2</v>
      </c>
      <c r="U538" s="245">
        <f t="shared" si="203"/>
        <v>103520.0430710042</v>
      </c>
      <c r="V538" s="210">
        <f t="shared" si="196"/>
        <v>0.97834511055390927</v>
      </c>
      <c r="W538" s="245">
        <f t="shared" si="204"/>
        <v>628660.99924117269</v>
      </c>
      <c r="X538" s="208">
        <f t="shared" si="197"/>
        <v>0.81715285347815592</v>
      </c>
      <c r="Y538" s="245">
        <f t="shared" si="205"/>
        <v>568125.57938796224</v>
      </c>
      <c r="Z538" s="210">
        <f t="shared" si="198"/>
        <v>0.18284714652184414</v>
      </c>
      <c r="AA538" s="245">
        <f t="shared" si="206"/>
        <v>1055836.1111845551</v>
      </c>
    </row>
    <row r="539" spans="2:27" x14ac:dyDescent="0.3">
      <c r="C539" s="2" t="s">
        <v>399</v>
      </c>
      <c r="D539" s="28">
        <v>625978.89950263116</v>
      </c>
      <c r="M539" s="195">
        <f t="shared" si="192"/>
        <v>0</v>
      </c>
      <c r="N539" s="185" t="str">
        <f t="shared" si="199"/>
        <v>RS527 and 725-Repair services</v>
      </c>
      <c r="O539" s="245">
        <f t="shared" si="200"/>
        <v>2378573.7788444208</v>
      </c>
      <c r="P539" s="217">
        <f t="shared" si="193"/>
        <v>0.35502471169686983</v>
      </c>
      <c r="Q539" s="245">
        <f t="shared" si="201"/>
        <v>189901.50469592903</v>
      </c>
      <c r="R539" s="217">
        <f t="shared" si="194"/>
        <v>0.64497528830313011</v>
      </c>
      <c r="S539" s="245">
        <f t="shared" si="202"/>
        <v>40488.369974074078</v>
      </c>
      <c r="T539" s="198">
        <f t="shared" si="195"/>
        <v>2.8347944774003886E-3</v>
      </c>
      <c r="U539" s="245">
        <f t="shared" si="203"/>
        <v>50367.065275762041</v>
      </c>
      <c r="V539" s="200">
        <f t="shared" si="196"/>
        <v>0.99716520552259957</v>
      </c>
      <c r="W539" s="245">
        <f t="shared" si="204"/>
        <v>566442.72219443496</v>
      </c>
      <c r="X539" s="198">
        <f t="shared" si="197"/>
        <v>0.89411764705882357</v>
      </c>
      <c r="Y539" s="245">
        <f t="shared" si="205"/>
        <v>356986.82794685062</v>
      </c>
      <c r="Z539" s="200">
        <f t="shared" si="198"/>
        <v>0.10588235294117647</v>
      </c>
      <c r="AA539" s="245">
        <f t="shared" si="206"/>
        <v>303539.20164615224</v>
      </c>
    </row>
    <row r="540" spans="2:27" x14ac:dyDescent="0.3">
      <c r="C540" s="2" t="s">
        <v>400</v>
      </c>
      <c r="D540" s="28">
        <v>2328.1741196912649</v>
      </c>
      <c r="M540" s="195" t="str">
        <f t="shared" si="192"/>
        <v>PNFC Total</v>
      </c>
      <c r="N540" s="185" t="str">
        <f t="shared" si="199"/>
        <v xml:space="preserve">RS926-Sporting and amusement activities </v>
      </c>
      <c r="O540" s="245">
        <f t="shared" si="200"/>
        <v>4034939.924159375</v>
      </c>
      <c r="P540" s="208">
        <f t="shared" si="193"/>
        <v>0.3685413808870599</v>
      </c>
      <c r="Q540" s="245">
        <f t="shared" si="201"/>
        <v>4850468.7003260665</v>
      </c>
      <c r="R540" s="208">
        <f t="shared" si="194"/>
        <v>0.6314586191129401</v>
      </c>
      <c r="S540" s="245">
        <f t="shared" si="202"/>
        <v>1046571.9857662499</v>
      </c>
      <c r="T540" s="208">
        <f t="shared" si="195"/>
        <v>3.4413782719979352E-3</v>
      </c>
      <c r="U540" s="245">
        <f t="shared" si="203"/>
        <v>130232.09012615633</v>
      </c>
      <c r="V540" s="210">
        <f t="shared" si="196"/>
        <v>0.99655862172800203</v>
      </c>
      <c r="W540" s="245">
        <f t="shared" si="204"/>
        <v>626346.54613823129</v>
      </c>
      <c r="X540" s="208">
        <f t="shared" si="197"/>
        <v>0.87504054492377559</v>
      </c>
      <c r="Y540" s="245">
        <f t="shared" si="205"/>
        <v>405585.77156696946</v>
      </c>
      <c r="Z540" s="210">
        <f t="shared" si="198"/>
        <v>0.12495945507622445</v>
      </c>
      <c r="AA540" s="245">
        <f t="shared" si="206"/>
        <v>653919.27247652761</v>
      </c>
    </row>
    <row r="541" spans="2:27" x14ac:dyDescent="0.3">
      <c r="C541" s="2" t="s">
        <v>401</v>
      </c>
      <c r="D541" s="28">
        <v>27.918249793961792</v>
      </c>
      <c r="M541" s="195" t="str">
        <f t="shared" si="192"/>
        <v>FINANCE</v>
      </c>
      <c r="N541" s="185" t="str">
        <f t="shared" si="199"/>
        <v>RS9271-Gambling activities</v>
      </c>
      <c r="O541" s="245">
        <f t="shared" si="200"/>
        <v>87414700.66082488</v>
      </c>
      <c r="P541" s="217">
        <f t="shared" si="193"/>
        <v>0.28106508875739644</v>
      </c>
      <c r="Q541" s="245">
        <f t="shared" si="201"/>
        <v>504485.1563786008</v>
      </c>
      <c r="R541" s="217">
        <f t="shared" si="194"/>
        <v>0.71893491124260356</v>
      </c>
      <c r="S541" s="245">
        <f t="shared" si="202"/>
        <v>3669616.6453750003</v>
      </c>
      <c r="T541" s="198">
        <f t="shared" si="195"/>
        <v>9.9173553719008271E-3</v>
      </c>
      <c r="U541" s="245">
        <f t="shared" si="203"/>
        <v>377068.39649415691</v>
      </c>
      <c r="V541" s="200">
        <f t="shared" si="196"/>
        <v>0.99008264462809914</v>
      </c>
      <c r="W541" s="245">
        <f t="shared" si="204"/>
        <v>25982555.988220382</v>
      </c>
      <c r="X541" s="198">
        <f t="shared" si="197"/>
        <v>0.82298850574712645</v>
      </c>
      <c r="Y541" s="245">
        <f t="shared" si="205"/>
        <v>568143.66596883116</v>
      </c>
      <c r="Z541" s="200">
        <f t="shared" si="198"/>
        <v>0.17701149425287357</v>
      </c>
      <c r="AA541" s="245">
        <f t="shared" si="206"/>
        <v>14223203.562672742</v>
      </c>
    </row>
    <row r="542" spans="2:27" x14ac:dyDescent="0.3">
      <c r="B542" s="2" t="s">
        <v>402</v>
      </c>
      <c r="D542" s="28">
        <v>20814668.168567173</v>
      </c>
      <c r="M542" s="195">
        <f t="shared" si="192"/>
        <v>0</v>
      </c>
      <c r="N542" s="185" t="str">
        <f t="shared" si="199"/>
        <v>RSMisc-Miscellaneous recreational activities</v>
      </c>
      <c r="O542" s="245">
        <f t="shared" si="200"/>
        <v>1273822.3657024675</v>
      </c>
      <c r="P542" s="208">
        <f t="shared" si="193"/>
        <v>0.27539088161870978</v>
      </c>
      <c r="Q542" s="245">
        <f t="shared" si="201"/>
        <v>139084.71331688901</v>
      </c>
      <c r="R542" s="208">
        <f t="shared" si="194"/>
        <v>0.72460911838129027</v>
      </c>
      <c r="S542" s="245">
        <f t="shared" si="202"/>
        <v>99789.80352222221</v>
      </c>
      <c r="T542" s="208">
        <f t="shared" si="195"/>
        <v>1.6124878223575917E-3</v>
      </c>
      <c r="U542" s="245">
        <f t="shared" si="203"/>
        <v>61638.817383591108</v>
      </c>
      <c r="V542" s="210">
        <f t="shared" si="196"/>
        <v>0.99838751217764243</v>
      </c>
      <c r="W542" s="245">
        <f t="shared" si="204"/>
        <v>273969.88970176928</v>
      </c>
      <c r="X542" s="208">
        <f t="shared" si="197"/>
        <v>0.88112716078617093</v>
      </c>
      <c r="Y542" s="245">
        <f t="shared" si="205"/>
        <v>186062.26039641435</v>
      </c>
      <c r="Z542" s="210">
        <f t="shared" si="198"/>
        <v>0.11887283921382903</v>
      </c>
      <c r="AA542" s="245">
        <f t="shared" si="206"/>
        <v>127802.24625414322</v>
      </c>
    </row>
    <row r="543" spans="2:27" x14ac:dyDescent="0.3">
      <c r="B543" s="2" t="s">
        <v>403</v>
      </c>
      <c r="C543" s="2" t="s">
        <v>404</v>
      </c>
      <c r="D543" s="28">
        <v>1187.9872410503758</v>
      </c>
      <c r="M543" s="195">
        <f t="shared" si="192"/>
        <v>0</v>
      </c>
      <c r="N543" s="185" t="str">
        <f t="shared" si="199"/>
        <v>RSz9305-Other services acticities nec</v>
      </c>
      <c r="O543" s="245">
        <f t="shared" si="200"/>
        <v>7742027.5103740469</v>
      </c>
      <c r="P543" s="217">
        <f t="shared" si="193"/>
        <v>0.44391848986896032</v>
      </c>
      <c r="Q543" s="245">
        <f t="shared" si="201"/>
        <v>471259.07502831158</v>
      </c>
      <c r="R543" s="217">
        <f t="shared" si="194"/>
        <v>0.55608151013103968</v>
      </c>
      <c r="S543" s="245">
        <f t="shared" si="202"/>
        <v>511180.86585595668</v>
      </c>
      <c r="T543" s="198">
        <f t="shared" si="195"/>
        <v>5.1365735160494742E-3</v>
      </c>
      <c r="U543" s="245">
        <f t="shared" si="203"/>
        <v>47955.782200814538</v>
      </c>
      <c r="V543" s="200">
        <f t="shared" si="196"/>
        <v>0.99486342648395054</v>
      </c>
      <c r="W543" s="245">
        <f t="shared" si="204"/>
        <v>518714.20347902155</v>
      </c>
      <c r="X543" s="198">
        <f t="shared" si="197"/>
        <v>0.85104407473377042</v>
      </c>
      <c r="Y543" s="245">
        <f t="shared" si="205"/>
        <v>1352516.6306866179</v>
      </c>
      <c r="Z543" s="200">
        <f t="shared" si="198"/>
        <v>0.14895592526622958</v>
      </c>
      <c r="AA543" s="245">
        <f t="shared" si="206"/>
        <v>812096.04023512173</v>
      </c>
    </row>
    <row r="544" spans="2:27" x14ac:dyDescent="0.3">
      <c r="C544" s="2" t="s">
        <v>405</v>
      </c>
      <c r="D544" s="28">
        <v>541.08022222317027</v>
      </c>
      <c r="M544" s="227">
        <f t="shared" si="192"/>
        <v>0</v>
      </c>
      <c r="N544" s="185" t="str">
        <f t="shared" si="199"/>
        <v>PNFC</v>
      </c>
      <c r="O544" s="245">
        <f t="shared" si="200"/>
        <v>22389775.167226143</v>
      </c>
      <c r="P544" s="230">
        <f t="shared" si="193"/>
        <v>0.44653830926273391</v>
      </c>
      <c r="Q544" s="245">
        <f t="shared" si="201"/>
        <v>1475273.6447243197</v>
      </c>
      <c r="R544" s="230">
        <f t="shared" si="194"/>
        <v>0.55346169073726614</v>
      </c>
      <c r="S544" s="245">
        <f t="shared" si="202"/>
        <v>1862372.0663889758</v>
      </c>
      <c r="T544" s="230">
        <f t="shared" si="195"/>
        <v>6.6619372567800657E-3</v>
      </c>
      <c r="U544" s="245">
        <f t="shared" si="203"/>
        <v>248724.94019810803</v>
      </c>
      <c r="V544" s="231">
        <f t="shared" si="196"/>
        <v>0.9933380627432199</v>
      </c>
      <c r="W544" s="245">
        <f t="shared" si="204"/>
        <v>1676859.1199035058</v>
      </c>
      <c r="X544" s="230">
        <f t="shared" si="197"/>
        <v>0.8587628748891809</v>
      </c>
      <c r="Y544" s="245">
        <f t="shared" si="205"/>
        <v>1594025.1557954391</v>
      </c>
      <c r="Z544" s="231">
        <f t="shared" si="198"/>
        <v>0.1412371251108191</v>
      </c>
      <c r="AA544" s="245">
        <f t="shared" si="206"/>
        <v>2248848.278534581</v>
      </c>
    </row>
    <row r="545" spans="1:27" x14ac:dyDescent="0.3">
      <c r="C545" s="2" t="s">
        <v>406</v>
      </c>
      <c r="D545" s="28">
        <v>3423.449034110075</v>
      </c>
      <c r="M545" s="195">
        <f t="shared" si="192"/>
        <v>0</v>
      </c>
      <c r="N545" s="185" t="str">
        <f t="shared" si="199"/>
        <v>K1BNK-Banking</v>
      </c>
      <c r="O545" s="245">
        <f t="shared" si="200"/>
        <v>55533047.515559278</v>
      </c>
      <c r="P545" s="217">
        <f t="shared" si="193"/>
        <v>0.49263063867798124</v>
      </c>
      <c r="Q545" s="245">
        <f t="shared" si="201"/>
        <v>1619113.6839136872</v>
      </c>
      <c r="R545" s="217">
        <f t="shared" si="194"/>
        <v>0.50736936132201871</v>
      </c>
      <c r="S545" s="245">
        <f t="shared" si="202"/>
        <v>665752.84030399995</v>
      </c>
      <c r="T545" s="198">
        <f t="shared" si="195"/>
        <v>7.6522803795531068E-3</v>
      </c>
      <c r="U545" s="245">
        <f t="shared" si="203"/>
        <v>557040.35969904379</v>
      </c>
      <c r="V545" s="200">
        <f t="shared" si="196"/>
        <v>0.99234771962044688</v>
      </c>
      <c r="W545" s="245">
        <f t="shared" si="204"/>
        <v>7242062.270246272</v>
      </c>
      <c r="X545" s="198">
        <f t="shared" si="197"/>
        <v>0.82560535806285418</v>
      </c>
      <c r="Y545" s="245">
        <f t="shared" si="205"/>
        <v>2704236.8711412116</v>
      </c>
      <c r="Z545" s="200">
        <f t="shared" si="198"/>
        <v>0.17439464193714579</v>
      </c>
      <c r="AA545" s="245">
        <f t="shared" si="206"/>
        <v>10475572.770359099</v>
      </c>
    </row>
    <row r="546" spans="1:27" x14ac:dyDescent="0.3">
      <c r="C546" s="2" t="s">
        <v>407</v>
      </c>
      <c r="D546" s="28">
        <v>4103.8118069890124</v>
      </c>
      <c r="M546" s="195" t="str">
        <f t="shared" si="192"/>
        <v>FINANCE Total</v>
      </c>
      <c r="N546" s="185" t="str">
        <f t="shared" si="199"/>
        <v>K2INSP- Insurance and pension funding</v>
      </c>
      <c r="O546" s="245">
        <f t="shared" si="200"/>
        <v>269263100.67855203</v>
      </c>
      <c r="P546" s="208">
        <f t="shared" si="193"/>
        <v>0.39557099435518889</v>
      </c>
      <c r="Q546" s="245">
        <f t="shared" si="201"/>
        <v>2588553.4399392772</v>
      </c>
      <c r="R546" s="208">
        <f t="shared" si="194"/>
        <v>0.60442900564481117</v>
      </c>
      <c r="S546" s="245">
        <f t="shared" si="202"/>
        <v>897604.2006175</v>
      </c>
      <c r="T546" s="208">
        <f t="shared" si="195"/>
        <v>1.9753086419753086E-2</v>
      </c>
      <c r="U546" s="245">
        <f t="shared" si="203"/>
        <v>1312354.1234005038</v>
      </c>
      <c r="V546" s="210">
        <f t="shared" si="196"/>
        <v>0.98024691358024696</v>
      </c>
      <c r="W546" s="245">
        <f t="shared" si="204"/>
        <v>22219292.893172454</v>
      </c>
      <c r="X546" s="208">
        <f t="shared" si="197"/>
        <v>0.82133912172315915</v>
      </c>
      <c r="Y546" s="245">
        <f t="shared" si="205"/>
        <v>8323454.3408474792</v>
      </c>
      <c r="Z546" s="210">
        <f t="shared" si="198"/>
        <v>0.17866087827684088</v>
      </c>
      <c r="AA546" s="245">
        <f t="shared" si="206"/>
        <v>35838487.554110028</v>
      </c>
    </row>
    <row r="547" spans="1:27" x14ac:dyDescent="0.3">
      <c r="C547" s="2" t="s">
        <v>408</v>
      </c>
      <c r="D547" s="28">
        <v>105266.76910865551</v>
      </c>
      <c r="M547" s="195" t="str">
        <f t="shared" si="192"/>
        <v>PUBLIC</v>
      </c>
      <c r="N547" s="185" t="str">
        <f t="shared" si="199"/>
        <v>K3AUX- Auxiliary financial services</v>
      </c>
      <c r="O547" s="245">
        <f t="shared" si="200"/>
        <v>40377009.479594164</v>
      </c>
      <c r="P547" s="217">
        <f t="shared" si="193"/>
        <v>0.43904518329070757</v>
      </c>
      <c r="Q547" s="245">
        <f t="shared" si="201"/>
        <v>1503472.780517217</v>
      </c>
      <c r="R547" s="217">
        <f t="shared" si="194"/>
        <v>0.56095481670929237</v>
      </c>
      <c r="S547" s="245">
        <f t="shared" si="202"/>
        <v>1655691.8177758292</v>
      </c>
      <c r="T547" s="198">
        <f t="shared" si="195"/>
        <v>1.2463819481363341E-2</v>
      </c>
      <c r="U547" s="245">
        <f t="shared" si="203"/>
        <v>522145.95245653787</v>
      </c>
      <c r="V547" s="200">
        <f t="shared" si="196"/>
        <v>0.98753618051863667</v>
      </c>
      <c r="W547" s="245">
        <f t="shared" si="204"/>
        <v>3591221.3888016515</v>
      </c>
      <c r="X547" s="198">
        <f t="shared" si="197"/>
        <v>0.84450085190722901</v>
      </c>
      <c r="Y547" s="245">
        <f t="shared" si="205"/>
        <v>10029053.859494483</v>
      </c>
      <c r="Z547" s="200">
        <f t="shared" si="198"/>
        <v>0.15549914809277096</v>
      </c>
      <c r="AA547" s="245">
        <f t="shared" si="206"/>
        <v>5995190.9410675792</v>
      </c>
    </row>
    <row r="548" spans="1:27" x14ac:dyDescent="0.3">
      <c r="B548" s="2" t="s">
        <v>409</v>
      </c>
      <c r="D548" s="28">
        <v>114523.09741302815</v>
      </c>
      <c r="M548" s="195">
        <f t="shared" si="192"/>
        <v>0</v>
      </c>
      <c r="N548" s="185" t="str">
        <f t="shared" si="199"/>
        <v>7487fin</v>
      </c>
      <c r="O548" s="245">
        <f t="shared" si="200"/>
        <v>45416794.201916218</v>
      </c>
      <c r="P548" s="208">
        <f t="shared" si="193"/>
        <v>0.86</v>
      </c>
      <c r="Q548" s="245">
        <f t="shared" si="201"/>
        <v>5718512.5714285718</v>
      </c>
      <c r="R548" s="208">
        <f t="shared" si="194"/>
        <v>0.14000000000000001</v>
      </c>
      <c r="S548" s="245" t="e">
        <f t="shared" si="202"/>
        <v>#DIV/0!</v>
      </c>
      <c r="T548" s="208">
        <f t="shared" si="195"/>
        <v>0</v>
      </c>
      <c r="U548" s="245">
        <f t="shared" si="203"/>
        <v>119844</v>
      </c>
      <c r="V548" s="210">
        <f t="shared" si="196"/>
        <v>1</v>
      </c>
      <c r="W548" s="245">
        <f t="shared" si="204"/>
        <v>74113560.320468694</v>
      </c>
      <c r="X548" s="208">
        <f t="shared" si="197"/>
        <v>0.86754966887417218</v>
      </c>
      <c r="Y548" s="245">
        <f t="shared" si="205"/>
        <v>36378017.519945003</v>
      </c>
      <c r="Z548" s="210">
        <f t="shared" si="198"/>
        <v>0.13245033112582782</v>
      </c>
      <c r="AA548" s="245">
        <f t="shared" si="206"/>
        <v>61229695.463363044</v>
      </c>
    </row>
    <row r="549" spans="1:27" x14ac:dyDescent="0.3">
      <c r="B549" s="2" t="s">
        <v>410</v>
      </c>
      <c r="C549" s="2" t="s">
        <v>411</v>
      </c>
      <c r="D549" s="28">
        <v>123647.21059313809</v>
      </c>
      <c r="M549" s="195">
        <f t="shared" si="192"/>
        <v>0</v>
      </c>
      <c r="N549" s="185" t="str">
        <f t="shared" si="199"/>
        <v>7415fin</v>
      </c>
      <c r="O549" s="245">
        <f t="shared" si="200"/>
        <v>1090665258.1666667</v>
      </c>
      <c r="P549" s="217">
        <f t="shared" si="193"/>
        <v>1</v>
      </c>
      <c r="Q549" s="245" t="e">
        <f t="shared" si="201"/>
        <v>#DIV/0!</v>
      </c>
      <c r="R549" s="217">
        <f t="shared" si="194"/>
        <v>0</v>
      </c>
      <c r="S549" s="245" t="e">
        <f t="shared" si="202"/>
        <v>#DIV/0!</v>
      </c>
      <c r="T549" s="198" t="e">
        <f t="shared" si="195"/>
        <v>#DIV/0!</v>
      </c>
      <c r="U549" s="245" t="e">
        <f t="shared" si="203"/>
        <v>#DIV/0!</v>
      </c>
      <c r="V549" s="200" t="e">
        <f t="shared" si="196"/>
        <v>#DIV/0!</v>
      </c>
      <c r="W549" s="245">
        <f t="shared" si="204"/>
        <v>96357183.260971427</v>
      </c>
      <c r="X549" s="198">
        <f t="shared" si="197"/>
        <v>0.81666666666666665</v>
      </c>
      <c r="Y549" s="245">
        <f t="shared" si="205"/>
        <v>68915619.521145448</v>
      </c>
      <c r="Z549" s="200">
        <f t="shared" si="198"/>
        <v>0.18333333333333332</v>
      </c>
      <c r="AA549" s="245">
        <f t="shared" si="206"/>
        <v>138913802.68286029</v>
      </c>
    </row>
    <row r="550" spans="1:27" x14ac:dyDescent="0.3">
      <c r="B550" s="2" t="s">
        <v>412</v>
      </c>
      <c r="D550" s="28">
        <v>123647.21059313809</v>
      </c>
      <c r="M550" s="195">
        <f t="shared" ref="M550:M557" si="207">M467</f>
        <v>0</v>
      </c>
      <c r="N550" s="185" t="str">
        <f t="shared" si="199"/>
        <v>FINANCE</v>
      </c>
      <c r="O550" s="245">
        <f t="shared" si="200"/>
        <v>71835976.455576554</v>
      </c>
      <c r="P550" s="208">
        <f t="shared" ref="P550:P558" si="208">P467</f>
        <v>0.44839284687482028</v>
      </c>
      <c r="Q550" s="245">
        <f t="shared" si="201"/>
        <v>1691388.3115261474</v>
      </c>
      <c r="R550" s="208">
        <f t="shared" ref="R550:R558" si="209">R467</f>
        <v>0.55160715312517972</v>
      </c>
      <c r="S550" s="245">
        <f t="shared" si="202"/>
        <v>1456155.6615326086</v>
      </c>
      <c r="T550" s="208">
        <f t="shared" ref="T550:T558" si="210">T467</f>
        <v>1.2419565315213968E-2</v>
      </c>
      <c r="U550" s="245">
        <f t="shared" si="203"/>
        <v>598734.38293446484</v>
      </c>
      <c r="V550" s="210">
        <f t="shared" ref="V550:V558" si="211">V467</f>
        <v>0.98758043468478607</v>
      </c>
      <c r="W550" s="245">
        <f t="shared" si="204"/>
        <v>7194161.7579428209</v>
      </c>
      <c r="X550" s="208">
        <f t="shared" ref="X550:X558" si="212">X467</f>
        <v>0.83684154060723104</v>
      </c>
      <c r="Y550" s="245">
        <f t="shared" si="205"/>
        <v>7987107.0824283836</v>
      </c>
      <c r="Z550" s="210">
        <f t="shared" ref="Z550:Z558" si="213">Z467</f>
        <v>0.16315845939276902</v>
      </c>
      <c r="AA550" s="245">
        <f t="shared" si="206"/>
        <v>10801078.879530214</v>
      </c>
    </row>
    <row r="551" spans="1:27" x14ac:dyDescent="0.3">
      <c r="A551" s="2" t="s">
        <v>419</v>
      </c>
      <c r="B551" s="2" t="s">
        <v>69</v>
      </c>
      <c r="C551" s="2" t="s">
        <v>66</v>
      </c>
      <c r="D551" s="28">
        <v>1446</v>
      </c>
      <c r="M551" s="195">
        <f t="shared" si="207"/>
        <v>0</v>
      </c>
      <c r="N551" s="185" t="str">
        <f t="shared" ref="N551:N558" si="214">N389</f>
        <v>O-Public administration and defence</v>
      </c>
      <c r="O551" s="245">
        <f t="shared" ref="O551:O558" si="215">O468/O389</f>
        <v>47936708.466164023</v>
      </c>
      <c r="P551" s="217">
        <f t="shared" si="208"/>
        <v>0.37752525252525254</v>
      </c>
      <c r="Q551" s="245">
        <f t="shared" ref="Q551:Q558" si="216">Q468/Q389</f>
        <v>1721280.7376640975</v>
      </c>
      <c r="R551" s="217">
        <f t="shared" si="209"/>
        <v>0.62247474747474751</v>
      </c>
      <c r="S551" s="245">
        <f t="shared" ref="S551:S558" si="217">S468/S389</f>
        <v>255753.54423076924</v>
      </c>
      <c r="T551" s="198">
        <f t="shared" si="210"/>
        <v>2.4237904353500515E-3</v>
      </c>
      <c r="U551" s="245">
        <f t="shared" ref="U551:U558" si="218">U468/U389</f>
        <v>1557268.3812727781</v>
      </c>
      <c r="V551" s="200">
        <f t="shared" si="211"/>
        <v>0.99757620956464998</v>
      </c>
      <c r="W551" s="245">
        <f t="shared" ref="W551:W558" si="219">W468/W389</f>
        <v>3098414.1190963853</v>
      </c>
      <c r="X551" s="198">
        <f t="shared" si="212"/>
        <v>0.87762669962917184</v>
      </c>
      <c r="Y551" s="245">
        <f t="shared" ref="Y551:Y558" si="220">Y468/Y389</f>
        <v>2224517.7812501681</v>
      </c>
      <c r="Z551" s="200">
        <f t="shared" si="213"/>
        <v>0.12237330037082818</v>
      </c>
      <c r="AA551" s="245">
        <f t="shared" ref="AA551:AA558" si="221">AA468/AA389</f>
        <v>2804599.8587342636</v>
      </c>
    </row>
    <row r="552" spans="1:27" x14ac:dyDescent="0.3">
      <c r="C552" s="2" t="s">
        <v>17</v>
      </c>
      <c r="D552" s="28">
        <v>147</v>
      </c>
      <c r="M552" s="227" t="str">
        <f t="shared" si="207"/>
        <v>PUBLIC Total</v>
      </c>
      <c r="N552" s="185" t="str">
        <f t="shared" si="214"/>
        <v>P801-2-Nursery, primary and secondary education</v>
      </c>
      <c r="O552" s="245">
        <f t="shared" si="215"/>
        <v>3543308.0701711592</v>
      </c>
      <c r="P552" s="230">
        <f t="shared" si="208"/>
        <v>0.2700361010830325</v>
      </c>
      <c r="Q552" s="245">
        <f t="shared" si="216"/>
        <v>1866140.2294757667</v>
      </c>
      <c r="R552" s="230">
        <f t="shared" si="209"/>
        <v>0.72996389891696756</v>
      </c>
      <c r="S552" s="245">
        <f t="shared" si="217"/>
        <v>536276.89554375003</v>
      </c>
      <c r="T552" s="230">
        <f t="shared" si="210"/>
        <v>1.3203498927215713E-3</v>
      </c>
      <c r="U552" s="245">
        <f t="shared" si="218"/>
        <v>905724.74876768712</v>
      </c>
      <c r="V552" s="231">
        <f t="shared" si="211"/>
        <v>0.99867965010727844</v>
      </c>
      <c r="W552" s="245">
        <f t="shared" si="219"/>
        <v>1116417.4446676529</v>
      </c>
      <c r="X552" s="230">
        <f t="shared" si="212"/>
        <v>0.91395933766505977</v>
      </c>
      <c r="Y552" s="245">
        <f t="shared" si="220"/>
        <v>607112.59806431178</v>
      </c>
      <c r="Z552" s="231">
        <f t="shared" si="213"/>
        <v>8.604066233494026E-2</v>
      </c>
      <c r="AA552" s="245">
        <f t="shared" si="221"/>
        <v>1056084.2902012677</v>
      </c>
    </row>
    <row r="553" spans="1:27" x14ac:dyDescent="0.3">
      <c r="C553" s="2" t="s">
        <v>14</v>
      </c>
      <c r="D553" s="28">
        <v>386</v>
      </c>
      <c r="M553" s="195" t="str">
        <f t="shared" si="207"/>
        <v>NPISH</v>
      </c>
      <c r="N553" s="185" t="str">
        <f t="shared" si="214"/>
        <v>P853-4-Higher and adult education</v>
      </c>
      <c r="O553" s="245">
        <f t="shared" si="215"/>
        <v>3234017.7744021248</v>
      </c>
      <c r="P553" s="217">
        <f t="shared" si="208"/>
        <v>0.38450682138936804</v>
      </c>
      <c r="Q553" s="245">
        <f t="shared" si="216"/>
        <v>352360.49026584817</v>
      </c>
      <c r="R553" s="217">
        <f t="shared" si="209"/>
        <v>0.61549317861063191</v>
      </c>
      <c r="S553" s="245">
        <f t="shared" si="217"/>
        <v>127430.81860769232</v>
      </c>
      <c r="T553" s="198">
        <f t="shared" si="210"/>
        <v>2.0704345921841094E-3</v>
      </c>
      <c r="U553" s="245">
        <f t="shared" si="218"/>
        <v>190128.89827584338</v>
      </c>
      <c r="V553" s="200">
        <f t="shared" si="211"/>
        <v>0.99792956540781586</v>
      </c>
      <c r="W553" s="245">
        <f t="shared" si="219"/>
        <v>526488.4250470947</v>
      </c>
      <c r="X553" s="198">
        <f t="shared" si="212"/>
        <v>0.8976876914683789</v>
      </c>
      <c r="Y553" s="245">
        <f t="shared" si="220"/>
        <v>320571.79269712872</v>
      </c>
      <c r="Z553" s="200">
        <f t="shared" si="213"/>
        <v>0.10231230853162114</v>
      </c>
      <c r="AA553" s="245">
        <f t="shared" si="221"/>
        <v>384155.78063470626</v>
      </c>
    </row>
    <row r="554" spans="1:27" x14ac:dyDescent="0.3">
      <c r="C554" s="2" t="s">
        <v>11</v>
      </c>
      <c r="D554" s="28">
        <v>226</v>
      </c>
      <c r="M554" s="195" t="str">
        <f t="shared" si="207"/>
        <v>NPISH Total</v>
      </c>
      <c r="N554" s="185" t="str">
        <f t="shared" si="214"/>
        <v>Q851- Human health activities</v>
      </c>
      <c r="O554" s="245">
        <f t="shared" si="215"/>
        <v>5230960.2625356829</v>
      </c>
      <c r="P554" s="208">
        <f t="shared" si="208"/>
        <v>0.38723796360285651</v>
      </c>
      <c r="Q554" s="245">
        <f t="shared" si="216"/>
        <v>344126.06405321427</v>
      </c>
      <c r="R554" s="208">
        <f t="shared" si="209"/>
        <v>0.61276203639714355</v>
      </c>
      <c r="S554" s="245">
        <f t="shared" si="217"/>
        <v>1154359.4961776698</v>
      </c>
      <c r="T554" s="208">
        <f t="shared" si="210"/>
        <v>9.8355646378029456E-4</v>
      </c>
      <c r="U554" s="245">
        <f t="shared" si="218"/>
        <v>215140.33642909033</v>
      </c>
      <c r="V554" s="210">
        <f t="shared" si="211"/>
        <v>0.99901644353621966</v>
      </c>
      <c r="W554" s="245">
        <f t="shared" si="219"/>
        <v>622939.54346077272</v>
      </c>
      <c r="X554" s="208">
        <f t="shared" si="212"/>
        <v>0.90617071067865496</v>
      </c>
      <c r="Y554" s="245">
        <f t="shared" si="220"/>
        <v>562505.09810149646</v>
      </c>
      <c r="Z554" s="210">
        <f t="shared" si="213"/>
        <v>9.3829289321344989E-2</v>
      </c>
      <c r="AA554" s="245">
        <f t="shared" si="221"/>
        <v>435729.71845795074</v>
      </c>
    </row>
    <row r="555" spans="1:27" x14ac:dyDescent="0.3">
      <c r="C555" s="2" t="s">
        <v>18</v>
      </c>
      <c r="D555" s="28">
        <v>560</v>
      </c>
      <c r="M555" s="195">
        <f t="shared" si="207"/>
        <v>0</v>
      </c>
      <c r="N555" s="185" t="str">
        <f t="shared" si="214"/>
        <v>Q853-Social work</v>
      </c>
      <c r="O555" s="245">
        <f t="shared" si="215"/>
        <v>4212677.2813457241</v>
      </c>
      <c r="P555" s="217">
        <f t="shared" si="208"/>
        <v>0.37044270833333331</v>
      </c>
      <c r="Q555" s="245">
        <f t="shared" si="216"/>
        <v>349021.33841930371</v>
      </c>
      <c r="R555" s="217">
        <f t="shared" si="209"/>
        <v>0.62955729166666663</v>
      </c>
      <c r="S555" s="245">
        <f t="shared" si="217"/>
        <v>6217895.8653026549</v>
      </c>
      <c r="T555" s="198">
        <f t="shared" si="210"/>
        <v>2.6728481207275822E-3</v>
      </c>
      <c r="U555" s="245">
        <f t="shared" si="218"/>
        <v>243466.18453597854</v>
      </c>
      <c r="V555" s="200">
        <f t="shared" si="211"/>
        <v>0.99732715187927246</v>
      </c>
      <c r="W555" s="245">
        <f t="shared" si="219"/>
        <v>631148.431148084</v>
      </c>
      <c r="X555" s="198">
        <f t="shared" si="212"/>
        <v>0.9245589711717741</v>
      </c>
      <c r="Y555" s="245">
        <f t="shared" si="220"/>
        <v>490785.23468814965</v>
      </c>
      <c r="Z555" s="200">
        <f t="shared" si="213"/>
        <v>7.5441028828225842E-2</v>
      </c>
      <c r="AA555" s="245">
        <f t="shared" si="221"/>
        <v>474203.12188248785</v>
      </c>
    </row>
    <row r="556" spans="1:27" x14ac:dyDescent="0.3">
      <c r="C556" s="2" t="s">
        <v>29</v>
      </c>
      <c r="D556" s="28">
        <v>1350</v>
      </c>
      <c r="M556" s="195">
        <f t="shared" si="207"/>
        <v>0</v>
      </c>
      <c r="N556" s="185" t="str">
        <f t="shared" si="214"/>
        <v>PUBLIC</v>
      </c>
      <c r="O556" s="245">
        <f t="shared" si="215"/>
        <v>5799581.0425545285</v>
      </c>
      <c r="P556" s="208">
        <f t="shared" si="208"/>
        <v>0.36884928322355676</v>
      </c>
      <c r="Q556" s="245">
        <f t="shared" si="216"/>
        <v>603519.77596885292</v>
      </c>
      <c r="R556" s="208">
        <f t="shared" si="209"/>
        <v>0.63115071677644319</v>
      </c>
      <c r="S556" s="245">
        <f t="shared" si="217"/>
        <v>2271387.6159473546</v>
      </c>
      <c r="T556" s="208">
        <f t="shared" si="210"/>
        <v>1.6279560538000715E-3</v>
      </c>
      <c r="U556" s="245">
        <f t="shared" si="218"/>
        <v>348943.58480985393</v>
      </c>
      <c r="V556" s="210">
        <f t="shared" si="211"/>
        <v>0.99837204394619994</v>
      </c>
      <c r="W556" s="245">
        <f t="shared" si="219"/>
        <v>709758.68892827735</v>
      </c>
      <c r="X556" s="208">
        <f t="shared" si="212"/>
        <v>0.90809783167197611</v>
      </c>
      <c r="Y556" s="245">
        <f t="shared" si="220"/>
        <v>543186.43337182153</v>
      </c>
      <c r="Z556" s="210">
        <f t="shared" si="213"/>
        <v>9.1902168328023837E-2</v>
      </c>
      <c r="AA556" s="245">
        <f t="shared" si="221"/>
        <v>589299.85875333182</v>
      </c>
    </row>
    <row r="557" spans="1:27" x14ac:dyDescent="0.3">
      <c r="C557" s="2" t="s">
        <v>21</v>
      </c>
      <c r="D557" s="28">
        <v>2314</v>
      </c>
      <c r="M557" s="195">
        <f t="shared" si="207"/>
        <v>0</v>
      </c>
      <c r="N557" s="185" t="str">
        <f t="shared" si="214"/>
        <v>RSNPISH</v>
      </c>
      <c r="O557" s="245">
        <f t="shared" si="215"/>
        <v>1290232.6955232357</v>
      </c>
      <c r="P557" s="217">
        <f t="shared" si="208"/>
        <v>0.33916461159062883</v>
      </c>
      <c r="Q557" s="245">
        <f t="shared" si="216"/>
        <v>107518.99194881873</v>
      </c>
      <c r="R557" s="217">
        <f t="shared" si="209"/>
        <v>0.66083538840937117</v>
      </c>
      <c r="S557" s="245">
        <f t="shared" si="217"/>
        <v>120437.9018772222</v>
      </c>
      <c r="T557" s="198">
        <f t="shared" si="210"/>
        <v>5.6159618114596825E-3</v>
      </c>
      <c r="U557" s="245">
        <f t="shared" si="218"/>
        <v>127773.32341160128</v>
      </c>
      <c r="V557" s="200">
        <f t="shared" si="211"/>
        <v>0.99438403818854026</v>
      </c>
      <c r="W557" s="245">
        <f t="shared" si="219"/>
        <v>434804.89697925618</v>
      </c>
      <c r="X557" s="198">
        <f t="shared" si="212"/>
        <v>0.82719730855985019</v>
      </c>
      <c r="Y557" s="245">
        <f t="shared" si="220"/>
        <v>99750.925688665171</v>
      </c>
      <c r="Z557" s="200">
        <f t="shared" si="213"/>
        <v>0.17280269144014987</v>
      </c>
      <c r="AA557" s="245">
        <f t="shared" si="221"/>
        <v>302415.26362091349</v>
      </c>
    </row>
    <row r="558" spans="1:27" x14ac:dyDescent="0.3">
      <c r="C558" s="2" t="s">
        <v>16</v>
      </c>
      <c r="D558" s="28">
        <v>382</v>
      </c>
      <c r="M558" s="195" t="e">
        <f>#REF!</f>
        <v>#REF!</v>
      </c>
      <c r="N558" s="185" t="str">
        <f t="shared" si="214"/>
        <v>Total</v>
      </c>
      <c r="O558" s="245">
        <f t="shared" si="215"/>
        <v>22637819.90215889</v>
      </c>
      <c r="P558" s="217">
        <f t="shared" si="208"/>
        <v>0.43795782547485868</v>
      </c>
      <c r="Q558" s="245">
        <f t="shared" si="216"/>
        <v>1360866.1738538083</v>
      </c>
      <c r="R558" s="217">
        <f t="shared" si="209"/>
        <v>0.56204217452514138</v>
      </c>
      <c r="S558" s="245">
        <f t="shared" si="217"/>
        <v>1811176.3268993956</v>
      </c>
      <c r="T558" s="198">
        <f t="shared" si="210"/>
        <v>6.0727183963641337E-3</v>
      </c>
      <c r="U558" s="245">
        <f t="shared" si="218"/>
        <v>261140.42702637514</v>
      </c>
      <c r="V558" s="200">
        <f t="shared" si="211"/>
        <v>0.99392728160363586</v>
      </c>
      <c r="W558" s="245">
        <f t="shared" si="219"/>
        <v>1710085.1736227048</v>
      </c>
      <c r="X558" s="198">
        <f t="shared" si="212"/>
        <v>0.85952029874447056</v>
      </c>
      <c r="Y558" s="245">
        <f t="shared" si="220"/>
        <v>1672501.5284611229</v>
      </c>
      <c r="Z558" s="200">
        <f t="shared" si="213"/>
        <v>0.14047970125552947</v>
      </c>
      <c r="AA558" s="245">
        <f t="shared" si="221"/>
        <v>2206233.8011412509</v>
      </c>
    </row>
    <row r="559" spans="1:27" x14ac:dyDescent="0.3">
      <c r="C559" s="2" t="s">
        <v>13</v>
      </c>
      <c r="D559" s="28">
        <v>80</v>
      </c>
    </row>
    <row r="560" spans="1:27" x14ac:dyDescent="0.3">
      <c r="C560" s="2" t="s">
        <v>57</v>
      </c>
      <c r="D560" s="28">
        <v>64</v>
      </c>
    </row>
    <row r="561" spans="3:4" x14ac:dyDescent="0.3">
      <c r="C561" s="2" t="s">
        <v>34</v>
      </c>
      <c r="D561" s="28">
        <v>1075</v>
      </c>
    </row>
    <row r="562" spans="3:4" x14ac:dyDescent="0.3">
      <c r="C562" s="2" t="s">
        <v>37</v>
      </c>
      <c r="D562" s="28">
        <v>2466</v>
      </c>
    </row>
    <row r="563" spans="3:4" x14ac:dyDescent="0.3">
      <c r="C563" s="2" t="s">
        <v>23</v>
      </c>
      <c r="D563" s="28">
        <v>173</v>
      </c>
    </row>
    <row r="564" spans="3:4" x14ac:dyDescent="0.3">
      <c r="C564" s="2" t="s">
        <v>24</v>
      </c>
      <c r="D564" s="28">
        <v>1134</v>
      </c>
    </row>
    <row r="565" spans="3:4" x14ac:dyDescent="0.3">
      <c r="C565" s="2" t="s">
        <v>53</v>
      </c>
      <c r="D565" s="28">
        <v>714</v>
      </c>
    </row>
    <row r="566" spans="3:4" x14ac:dyDescent="0.3">
      <c r="C566" s="2" t="s">
        <v>48</v>
      </c>
      <c r="D566" s="28">
        <v>1515</v>
      </c>
    </row>
    <row r="567" spans="3:4" x14ac:dyDescent="0.3">
      <c r="C567" s="2" t="s">
        <v>49</v>
      </c>
      <c r="D567" s="28">
        <v>1282</v>
      </c>
    </row>
    <row r="568" spans="3:4" x14ac:dyDescent="0.3">
      <c r="C568" s="2" t="s">
        <v>12</v>
      </c>
      <c r="D568" s="28">
        <v>365</v>
      </c>
    </row>
    <row r="569" spans="3:4" x14ac:dyDescent="0.3">
      <c r="C569" s="2" t="s">
        <v>26</v>
      </c>
      <c r="D569" s="28">
        <v>669</v>
      </c>
    </row>
    <row r="570" spans="3:4" x14ac:dyDescent="0.3">
      <c r="C570" s="2" t="s">
        <v>41</v>
      </c>
      <c r="D570" s="28">
        <v>6423</v>
      </c>
    </row>
    <row r="571" spans="3:4" x14ac:dyDescent="0.3">
      <c r="C571" s="2" t="s">
        <v>63</v>
      </c>
      <c r="D571" s="28">
        <v>8220</v>
      </c>
    </row>
    <row r="572" spans="3:4" x14ac:dyDescent="0.3">
      <c r="C572" s="2" t="s">
        <v>25</v>
      </c>
      <c r="D572" s="28">
        <v>2111</v>
      </c>
    </row>
    <row r="573" spans="3:4" x14ac:dyDescent="0.3">
      <c r="C573" s="2" t="s">
        <v>65</v>
      </c>
      <c r="D573" s="28">
        <v>1679</v>
      </c>
    </row>
    <row r="574" spans="3:4" x14ac:dyDescent="0.3">
      <c r="C574" s="2" t="s">
        <v>35</v>
      </c>
      <c r="D574" s="28">
        <v>1366</v>
      </c>
    </row>
    <row r="575" spans="3:4" x14ac:dyDescent="0.3">
      <c r="C575" s="2" t="s">
        <v>46</v>
      </c>
      <c r="D575" s="28">
        <v>1681</v>
      </c>
    </row>
    <row r="576" spans="3:4" x14ac:dyDescent="0.3">
      <c r="C576" s="2" t="s">
        <v>36</v>
      </c>
      <c r="D576" s="28">
        <v>1444</v>
      </c>
    </row>
    <row r="577" spans="3:4" x14ac:dyDescent="0.3">
      <c r="C577" s="2" t="s">
        <v>27</v>
      </c>
      <c r="D577" s="28">
        <v>1878</v>
      </c>
    </row>
    <row r="578" spans="3:4" x14ac:dyDescent="0.3">
      <c r="C578" s="2" t="s">
        <v>30</v>
      </c>
      <c r="D578" s="28">
        <v>3409</v>
      </c>
    </row>
    <row r="579" spans="3:4" x14ac:dyDescent="0.3">
      <c r="C579" s="2" t="s">
        <v>60</v>
      </c>
      <c r="D579" s="28">
        <v>3013</v>
      </c>
    </row>
    <row r="580" spans="3:4" x14ac:dyDescent="0.3">
      <c r="C580" s="2" t="s">
        <v>56</v>
      </c>
      <c r="D580" s="28">
        <v>619</v>
      </c>
    </row>
    <row r="581" spans="3:4" x14ac:dyDescent="0.3">
      <c r="C581" s="2" t="s">
        <v>58</v>
      </c>
      <c r="D581" s="28">
        <v>4071</v>
      </c>
    </row>
    <row r="582" spans="3:4" x14ac:dyDescent="0.3">
      <c r="C582" s="2" t="s">
        <v>51</v>
      </c>
      <c r="D582" s="28">
        <v>1626</v>
      </c>
    </row>
    <row r="583" spans="3:4" x14ac:dyDescent="0.3">
      <c r="C583" s="2" t="s">
        <v>33</v>
      </c>
      <c r="D583" s="28">
        <v>1851</v>
      </c>
    </row>
    <row r="584" spans="3:4" x14ac:dyDescent="0.3">
      <c r="C584" s="2" t="s">
        <v>31</v>
      </c>
      <c r="D584" s="28">
        <v>256</v>
      </c>
    </row>
    <row r="585" spans="3:4" x14ac:dyDescent="0.3">
      <c r="C585" s="2" t="s">
        <v>20</v>
      </c>
      <c r="D585" s="28">
        <v>1481</v>
      </c>
    </row>
    <row r="586" spans="3:4" x14ac:dyDescent="0.3">
      <c r="C586" s="2" t="s">
        <v>59</v>
      </c>
      <c r="D586" s="28">
        <v>2008</v>
      </c>
    </row>
    <row r="587" spans="3:4" x14ac:dyDescent="0.3">
      <c r="C587" s="2" t="s">
        <v>64</v>
      </c>
      <c r="D587" s="28">
        <v>4409</v>
      </c>
    </row>
    <row r="588" spans="3:4" x14ac:dyDescent="0.3">
      <c r="C588" s="2" t="s">
        <v>28</v>
      </c>
      <c r="D588" s="28">
        <v>1737</v>
      </c>
    </row>
    <row r="589" spans="3:4" x14ac:dyDescent="0.3">
      <c r="C589" s="2" t="s">
        <v>15</v>
      </c>
      <c r="D589" s="28">
        <v>1343</v>
      </c>
    </row>
    <row r="590" spans="3:4" x14ac:dyDescent="0.3">
      <c r="C590" s="2" t="s">
        <v>52</v>
      </c>
      <c r="D590" s="28">
        <v>10212</v>
      </c>
    </row>
    <row r="591" spans="3:4" x14ac:dyDescent="0.3">
      <c r="C591" s="2" t="s">
        <v>32</v>
      </c>
      <c r="D591" s="28">
        <v>2132</v>
      </c>
    </row>
    <row r="592" spans="3:4" x14ac:dyDescent="0.3">
      <c r="C592" s="2" t="s">
        <v>42</v>
      </c>
      <c r="D592" s="28">
        <v>2282</v>
      </c>
    </row>
    <row r="593" spans="3:4" x14ac:dyDescent="0.3">
      <c r="C593" s="2" t="s">
        <v>38</v>
      </c>
      <c r="D593" s="28">
        <v>7245</v>
      </c>
    </row>
    <row r="594" spans="3:4" x14ac:dyDescent="0.3">
      <c r="C594" s="2" t="s">
        <v>47</v>
      </c>
      <c r="D594" s="28">
        <v>4760</v>
      </c>
    </row>
    <row r="595" spans="3:4" x14ac:dyDescent="0.3">
      <c r="C595" s="2" t="s">
        <v>22</v>
      </c>
      <c r="D595" s="28">
        <v>648</v>
      </c>
    </row>
    <row r="596" spans="3:4" x14ac:dyDescent="0.3">
      <c r="C596" s="2" t="s">
        <v>62</v>
      </c>
      <c r="D596" s="28">
        <v>2968</v>
      </c>
    </row>
    <row r="597" spans="3:4" x14ac:dyDescent="0.3">
      <c r="C597" s="2" t="s">
        <v>39</v>
      </c>
      <c r="D597" s="28">
        <v>7787</v>
      </c>
    </row>
    <row r="598" spans="3:4" x14ac:dyDescent="0.3">
      <c r="C598" s="2" t="s">
        <v>55</v>
      </c>
      <c r="D598" s="28">
        <v>4230</v>
      </c>
    </row>
    <row r="599" spans="3:4" x14ac:dyDescent="0.3">
      <c r="C599" s="2" t="s">
        <v>45</v>
      </c>
      <c r="D599" s="28">
        <v>2311</v>
      </c>
    </row>
    <row r="600" spans="3:4" x14ac:dyDescent="0.3">
      <c r="C600" s="2" t="s">
        <v>40</v>
      </c>
      <c r="D600" s="28">
        <v>1056</v>
      </c>
    </row>
    <row r="601" spans="3:4" x14ac:dyDescent="0.3">
      <c r="C601" s="2" t="s">
        <v>50</v>
      </c>
      <c r="D601" s="28">
        <v>1622</v>
      </c>
    </row>
    <row r="602" spans="3:4" x14ac:dyDescent="0.3">
      <c r="C602" s="2" t="s">
        <v>44</v>
      </c>
      <c r="D602" s="28">
        <v>2459</v>
      </c>
    </row>
    <row r="603" spans="3:4" x14ac:dyDescent="0.3">
      <c r="C603" s="2" t="s">
        <v>43</v>
      </c>
      <c r="D603" s="28">
        <v>12146</v>
      </c>
    </row>
    <row r="604" spans="3:4" x14ac:dyDescent="0.3">
      <c r="C604" s="2" t="s">
        <v>67</v>
      </c>
      <c r="D604" s="28">
        <v>1014</v>
      </c>
    </row>
    <row r="605" spans="3:4" x14ac:dyDescent="0.3">
      <c r="C605" s="2" t="s">
        <v>61</v>
      </c>
      <c r="D605" s="28">
        <v>2837</v>
      </c>
    </row>
    <row r="606" spans="3:4" x14ac:dyDescent="0.3">
      <c r="C606" s="2" t="s">
        <v>19</v>
      </c>
      <c r="D606" s="28">
        <v>227</v>
      </c>
    </row>
    <row r="607" spans="3:4" x14ac:dyDescent="0.3">
      <c r="C607" s="2" t="s">
        <v>68</v>
      </c>
      <c r="D607" s="28">
        <v>1967</v>
      </c>
    </row>
    <row r="608" spans="3:4" x14ac:dyDescent="0.3">
      <c r="C608" s="2" t="s">
        <v>54</v>
      </c>
      <c r="D608" s="28">
        <v>4541</v>
      </c>
    </row>
    <row r="609" spans="1:4" x14ac:dyDescent="0.3">
      <c r="B609" s="2" t="s">
        <v>395</v>
      </c>
      <c r="D609" s="28">
        <v>139417</v>
      </c>
    </row>
    <row r="610" spans="1:4" x14ac:dyDescent="0.3">
      <c r="B610" s="2" t="s">
        <v>396</v>
      </c>
      <c r="C610" s="2" t="s">
        <v>397</v>
      </c>
      <c r="D610" s="28">
        <v>1749</v>
      </c>
    </row>
    <row r="611" spans="1:4" x14ac:dyDescent="0.3">
      <c r="C611" s="2" t="s">
        <v>398</v>
      </c>
      <c r="D611" s="28">
        <v>1947</v>
      </c>
    </row>
    <row r="612" spans="1:4" x14ac:dyDescent="0.3">
      <c r="C612" s="2" t="s">
        <v>399</v>
      </c>
      <c r="D612" s="28">
        <v>5497</v>
      </c>
    </row>
    <row r="613" spans="1:4" x14ac:dyDescent="0.3">
      <c r="C613" s="2" t="s">
        <v>400</v>
      </c>
      <c r="D613" s="28">
        <v>71</v>
      </c>
    </row>
    <row r="614" spans="1:4" x14ac:dyDescent="0.3">
      <c r="C614" s="2" t="s">
        <v>401</v>
      </c>
      <c r="D614" s="28">
        <v>17</v>
      </c>
    </row>
    <row r="615" spans="1:4" x14ac:dyDescent="0.3">
      <c r="B615" s="2" t="s">
        <v>402</v>
      </c>
      <c r="D615" s="28">
        <v>9281</v>
      </c>
    </row>
    <row r="616" spans="1:4" x14ac:dyDescent="0.3">
      <c r="B616" s="2" t="s">
        <v>403</v>
      </c>
      <c r="C616" s="2" t="s">
        <v>404</v>
      </c>
      <c r="D616" s="28">
        <v>350</v>
      </c>
    </row>
    <row r="617" spans="1:4" x14ac:dyDescent="0.3">
      <c r="C617" s="2" t="s">
        <v>405</v>
      </c>
      <c r="D617" s="28">
        <v>838</v>
      </c>
    </row>
    <row r="618" spans="1:4" x14ac:dyDescent="0.3">
      <c r="C618" s="2" t="s">
        <v>406</v>
      </c>
      <c r="D618" s="28">
        <v>2270</v>
      </c>
    </row>
    <row r="619" spans="1:4" x14ac:dyDescent="0.3">
      <c r="C619" s="2" t="s">
        <v>407</v>
      </c>
      <c r="D619" s="28">
        <v>3666</v>
      </c>
    </row>
    <row r="620" spans="1:4" x14ac:dyDescent="0.3">
      <c r="C620" s="2" t="s">
        <v>408</v>
      </c>
      <c r="D620" s="28">
        <v>1832</v>
      </c>
    </row>
    <row r="621" spans="1:4" x14ac:dyDescent="0.3">
      <c r="B621" s="2" t="s">
        <v>409</v>
      </c>
      <c r="D621" s="28">
        <v>8956</v>
      </c>
    </row>
    <row r="622" spans="1:4" x14ac:dyDescent="0.3">
      <c r="B622" s="2" t="s">
        <v>410</v>
      </c>
      <c r="C622" s="2" t="s">
        <v>411</v>
      </c>
      <c r="D622" s="28">
        <v>14144</v>
      </c>
    </row>
    <row r="623" spans="1:4" x14ac:dyDescent="0.3">
      <c r="B623" s="2" t="s">
        <v>412</v>
      </c>
      <c r="D623" s="28">
        <v>14144</v>
      </c>
    </row>
    <row r="624" spans="1:4" x14ac:dyDescent="0.3">
      <c r="A624" s="2" t="s">
        <v>420</v>
      </c>
      <c r="D624" s="28">
        <v>21682605.539618034</v>
      </c>
    </row>
    <row r="625" spans="1:4" x14ac:dyDescent="0.3">
      <c r="A625" s="2" t="s">
        <v>421</v>
      </c>
      <c r="D625" s="28">
        <v>171798</v>
      </c>
    </row>
  </sheetData>
  <mergeCells count="74">
    <mergeCell ref="N5:AA5"/>
    <mergeCell ref="N6:N8"/>
    <mergeCell ref="O6:R6"/>
    <mergeCell ref="S6:V6"/>
    <mergeCell ref="W6:Z6"/>
    <mergeCell ref="AA6:AA8"/>
    <mergeCell ref="O7:P7"/>
    <mergeCell ref="Q7:R7"/>
    <mergeCell ref="S7:T7"/>
    <mergeCell ref="U7:V7"/>
    <mergeCell ref="Y86:Z86"/>
    <mergeCell ref="W7:X7"/>
    <mergeCell ref="Y7:Z7"/>
    <mergeCell ref="AD7:AH7"/>
    <mergeCell ref="N84:AA84"/>
    <mergeCell ref="N85:N87"/>
    <mergeCell ref="O85:R85"/>
    <mergeCell ref="S85:V85"/>
    <mergeCell ref="W85:Z85"/>
    <mergeCell ref="AA85:AA87"/>
    <mergeCell ref="AD85:AH85"/>
    <mergeCell ref="O86:P86"/>
    <mergeCell ref="Q86:R86"/>
    <mergeCell ref="S86:T86"/>
    <mergeCell ref="U86:V86"/>
    <mergeCell ref="W86:X86"/>
    <mergeCell ref="N167:AA167"/>
    <mergeCell ref="N168:N170"/>
    <mergeCell ref="O168:R168"/>
    <mergeCell ref="S168:V168"/>
    <mergeCell ref="W168:Z168"/>
    <mergeCell ref="AA168:AA170"/>
    <mergeCell ref="O169:P169"/>
    <mergeCell ref="Q169:R169"/>
    <mergeCell ref="S169:T169"/>
    <mergeCell ref="U169:V169"/>
    <mergeCell ref="W169:X169"/>
    <mergeCell ref="Y169:Z169"/>
    <mergeCell ref="N320:AA320"/>
    <mergeCell ref="N321:N323"/>
    <mergeCell ref="O321:R321"/>
    <mergeCell ref="S321:V321"/>
    <mergeCell ref="W321:Z321"/>
    <mergeCell ref="AA321:AA323"/>
    <mergeCell ref="O322:P322"/>
    <mergeCell ref="Q322:R322"/>
    <mergeCell ref="Y401:Z401"/>
    <mergeCell ref="S322:T322"/>
    <mergeCell ref="U322:V322"/>
    <mergeCell ref="W322:X322"/>
    <mergeCell ref="Y322:Z322"/>
    <mergeCell ref="N399:AA399"/>
    <mergeCell ref="N400:N402"/>
    <mergeCell ref="O400:R400"/>
    <mergeCell ref="S400:V400"/>
    <mergeCell ref="W400:Z400"/>
    <mergeCell ref="AA400:AA402"/>
    <mergeCell ref="O401:P401"/>
    <mergeCell ref="Q401:R401"/>
    <mergeCell ref="S401:T401"/>
    <mergeCell ref="U401:V401"/>
    <mergeCell ref="W401:X401"/>
    <mergeCell ref="W484:X484"/>
    <mergeCell ref="Y484:Z484"/>
    <mergeCell ref="N482:AA482"/>
    <mergeCell ref="N483:N485"/>
    <mergeCell ref="O483:R483"/>
    <mergeCell ref="S483:V483"/>
    <mergeCell ref="W483:Z483"/>
    <mergeCell ref="AA483:AA485"/>
    <mergeCell ref="O484:P484"/>
    <mergeCell ref="Q484:R484"/>
    <mergeCell ref="S484:T484"/>
    <mergeCell ref="U484:V48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308"/>
  <sheetViews>
    <sheetView topLeftCell="A7" zoomScale="62" zoomScaleNormal="62" workbookViewId="0">
      <selection activeCell="A7" sqref="A7"/>
    </sheetView>
  </sheetViews>
  <sheetFormatPr defaultColWidth="9.109375" defaultRowHeight="14.4" x14ac:dyDescent="0.3"/>
  <cols>
    <col min="1" max="1" width="45" style="2" customWidth="1"/>
    <col min="2" max="5" width="11.5546875" style="2" customWidth="1"/>
    <col min="6" max="7" width="9.109375" style="2"/>
    <col min="8" max="8" width="46.88671875" style="2" bestFit="1" customWidth="1"/>
    <col min="9" max="14" width="9.109375" style="2"/>
    <col min="15" max="15" width="13.88671875" style="2" bestFit="1" customWidth="1"/>
    <col min="16" max="16" width="13.88671875" style="2" customWidth="1"/>
    <col min="17" max="17" width="13.88671875" style="2" bestFit="1" customWidth="1"/>
    <col min="18" max="16384" width="9.109375" style="2"/>
  </cols>
  <sheetData>
    <row r="3" spans="1:19" ht="15" x14ac:dyDescent="0.25">
      <c r="A3" s="1" t="s">
        <v>0</v>
      </c>
    </row>
    <row r="5" spans="1:19" ht="15" x14ac:dyDescent="0.25">
      <c r="A5" s="1" t="s">
        <v>1</v>
      </c>
    </row>
    <row r="6" spans="1:19" ht="15" customHeight="1" x14ac:dyDescent="0.25"/>
    <row r="7" spans="1:19" ht="15" customHeight="1" x14ac:dyDescent="0.25">
      <c r="A7" s="3" t="s">
        <v>2</v>
      </c>
      <c r="B7" s="4"/>
      <c r="C7" s="4"/>
      <c r="D7" s="4"/>
      <c r="E7" s="4"/>
      <c r="H7" s="3" t="s">
        <v>2</v>
      </c>
      <c r="I7" s="4"/>
      <c r="J7" s="4"/>
      <c r="K7" s="4"/>
      <c r="L7" s="4"/>
    </row>
    <row r="8" spans="1:19" ht="46.5" customHeight="1" x14ac:dyDescent="0.3">
      <c r="A8" s="5" t="s">
        <v>3</v>
      </c>
      <c r="B8" s="6" t="s">
        <v>4</v>
      </c>
      <c r="C8" s="6" t="s">
        <v>5</v>
      </c>
      <c r="D8" s="7" t="s">
        <v>6</v>
      </c>
      <c r="E8" s="7" t="s">
        <v>7</v>
      </c>
      <c r="H8" s="5" t="s">
        <v>3</v>
      </c>
      <c r="I8" s="6" t="s">
        <v>4</v>
      </c>
      <c r="J8" s="6" t="s">
        <v>5</v>
      </c>
      <c r="K8" s="7" t="s">
        <v>6</v>
      </c>
      <c r="L8" s="7" t="s">
        <v>7</v>
      </c>
      <c r="O8" s="6" t="s">
        <v>635</v>
      </c>
      <c r="P8" s="7" t="s">
        <v>8</v>
      </c>
      <c r="Q8" s="7" t="s">
        <v>636</v>
      </c>
      <c r="S8" s="1" t="s">
        <v>10</v>
      </c>
    </row>
    <row r="9" spans="1:19" ht="15" x14ac:dyDescent="0.25">
      <c r="A9" s="8" t="s">
        <v>11</v>
      </c>
      <c r="B9" s="9">
        <v>1061</v>
      </c>
      <c r="C9" s="10">
        <v>1447839600.9958985</v>
      </c>
      <c r="D9" s="9">
        <v>1364599.0584315725</v>
      </c>
      <c r="E9" s="11">
        <v>4.3916504717082687E-2</v>
      </c>
      <c r="H9" s="8" t="s">
        <v>11</v>
      </c>
      <c r="I9" s="9">
        <v>1061</v>
      </c>
      <c r="J9" s="10">
        <v>1447839600.9958985</v>
      </c>
      <c r="K9" s="9">
        <v>1364599.0584315725</v>
      </c>
      <c r="L9" s="11">
        <v>4.3916504717082687E-2</v>
      </c>
      <c r="N9" s="2">
        <v>1</v>
      </c>
      <c r="O9" s="10">
        <v>1447839600.9958985</v>
      </c>
      <c r="P9" s="11">
        <v>4.3916504717082687E-2</v>
      </c>
      <c r="Q9" s="9">
        <v>1364599.0584315725</v>
      </c>
    </row>
    <row r="10" spans="1:19" ht="15" x14ac:dyDescent="0.25">
      <c r="A10" s="12" t="s">
        <v>12</v>
      </c>
      <c r="B10" s="13">
        <v>3324</v>
      </c>
      <c r="C10" s="14">
        <v>2284485637.7342005</v>
      </c>
      <c r="D10" s="13">
        <v>687270.04745312885</v>
      </c>
      <c r="E10" s="15">
        <v>3.3824284859723372E-2</v>
      </c>
      <c r="H10" s="12" t="s">
        <v>12</v>
      </c>
      <c r="I10" s="13">
        <v>3324</v>
      </c>
      <c r="J10" s="14">
        <v>2284485637.7342005</v>
      </c>
      <c r="K10" s="13">
        <v>687270.04745312885</v>
      </c>
      <c r="L10" s="15">
        <v>3.3824284859723372E-2</v>
      </c>
      <c r="N10" s="2">
        <v>2</v>
      </c>
      <c r="O10" s="14">
        <v>2284485637.7342005</v>
      </c>
      <c r="P10" s="15">
        <v>3.3824284859723372E-2</v>
      </c>
      <c r="Q10" s="13">
        <v>687270.04745312885</v>
      </c>
    </row>
    <row r="11" spans="1:19" ht="15" x14ac:dyDescent="0.25">
      <c r="A11" s="8" t="s">
        <v>13</v>
      </c>
      <c r="B11" s="9">
        <v>765</v>
      </c>
      <c r="C11" s="10">
        <v>404624618.42809993</v>
      </c>
      <c r="D11" s="9">
        <v>528921.06984065345</v>
      </c>
      <c r="E11" s="11">
        <v>4.5006932221932583E-2</v>
      </c>
      <c r="H11" s="8" t="s">
        <v>13</v>
      </c>
      <c r="I11" s="9">
        <v>765</v>
      </c>
      <c r="J11" s="10">
        <v>404624618.42809993</v>
      </c>
      <c r="K11" s="9">
        <v>528921.06984065345</v>
      </c>
      <c r="L11" s="11">
        <v>4.5006932221932583E-2</v>
      </c>
      <c r="N11" s="2">
        <v>3</v>
      </c>
      <c r="O11" s="10">
        <v>404624618.42809993</v>
      </c>
      <c r="P11" s="11">
        <v>4.5006932221932583E-2</v>
      </c>
      <c r="Q11" s="9">
        <v>528921.06984065345</v>
      </c>
    </row>
    <row r="12" spans="1:19" ht="15" x14ac:dyDescent="0.25">
      <c r="A12" s="12" t="s">
        <v>14</v>
      </c>
      <c r="B12" s="13">
        <v>4405</v>
      </c>
      <c r="C12" s="14">
        <v>2303153315.204</v>
      </c>
      <c r="D12" s="13">
        <v>522849.78778751421</v>
      </c>
      <c r="E12" s="15">
        <v>6.4075015103555386E-2</v>
      </c>
      <c r="H12" s="12" t="s">
        <v>14</v>
      </c>
      <c r="I12" s="13">
        <v>4405</v>
      </c>
      <c r="J12" s="14">
        <v>2303153315.204</v>
      </c>
      <c r="K12" s="13">
        <v>522849.78778751421</v>
      </c>
      <c r="L12" s="15">
        <v>6.4075015103555386E-2</v>
      </c>
      <c r="N12" s="2">
        <v>4</v>
      </c>
      <c r="O12" s="14">
        <v>2303153315.204</v>
      </c>
      <c r="P12" s="15">
        <v>6.4075015103555386E-2</v>
      </c>
      <c r="Q12" s="13">
        <v>522849.78778751421</v>
      </c>
    </row>
    <row r="13" spans="1:19" ht="15" x14ac:dyDescent="0.25">
      <c r="A13" s="8" t="s">
        <v>15</v>
      </c>
      <c r="B13" s="9">
        <v>16693</v>
      </c>
      <c r="C13" s="10">
        <v>7546373735.3803997</v>
      </c>
      <c r="D13" s="9">
        <v>452068.15643565566</v>
      </c>
      <c r="E13" s="11">
        <v>0.1781832638383197</v>
      </c>
      <c r="H13" s="8" t="s">
        <v>15</v>
      </c>
      <c r="I13" s="9">
        <v>16693</v>
      </c>
      <c r="J13" s="10">
        <v>7546373735.3803997</v>
      </c>
      <c r="K13" s="9">
        <v>452068.15643565566</v>
      </c>
      <c r="L13" s="11">
        <v>0.1781832638383197</v>
      </c>
      <c r="N13" s="2">
        <v>5</v>
      </c>
      <c r="O13" s="10">
        <v>7546373735.3803997</v>
      </c>
      <c r="P13" s="11">
        <v>0.1781832638383197</v>
      </c>
      <c r="Q13" s="9">
        <v>452068.15643565566</v>
      </c>
    </row>
    <row r="14" spans="1:19" ht="14.25" customHeight="1" x14ac:dyDescent="0.25">
      <c r="A14" s="12" t="s">
        <v>16</v>
      </c>
      <c r="B14" s="13">
        <v>5063</v>
      </c>
      <c r="C14" s="14">
        <v>2192922078.0316</v>
      </c>
      <c r="D14" s="13">
        <v>433127.01521461585</v>
      </c>
      <c r="E14" s="15">
        <v>3.8761258711071125E-2</v>
      </c>
      <c r="H14" s="12" t="s">
        <v>16</v>
      </c>
      <c r="I14" s="13">
        <v>5063</v>
      </c>
      <c r="J14" s="14">
        <v>2192922078.0316</v>
      </c>
      <c r="K14" s="13">
        <v>433127.01521461585</v>
      </c>
      <c r="L14" s="15">
        <v>3.8761258711071125E-2</v>
      </c>
      <c r="N14" s="2">
        <v>6</v>
      </c>
      <c r="O14" s="14">
        <v>2192922078.0316</v>
      </c>
      <c r="P14" s="15">
        <v>3.8761258711071125E-2</v>
      </c>
      <c r="Q14" s="13">
        <v>433127.01521461585</v>
      </c>
    </row>
    <row r="15" spans="1:19" ht="15" x14ac:dyDescent="0.25">
      <c r="A15" s="8" t="s">
        <v>17</v>
      </c>
      <c r="B15" s="9">
        <v>1755</v>
      </c>
      <c r="C15" s="10">
        <v>702603158.53349996</v>
      </c>
      <c r="D15" s="9">
        <v>400343.68007606833</v>
      </c>
      <c r="E15" s="11">
        <v>8.8082353730898719E-2</v>
      </c>
      <c r="H15" s="8" t="s">
        <v>17</v>
      </c>
      <c r="I15" s="9">
        <v>1755</v>
      </c>
      <c r="J15" s="10">
        <v>702603158.53349996</v>
      </c>
      <c r="K15" s="9">
        <v>400343.68007606833</v>
      </c>
      <c r="L15" s="11">
        <v>8.8082353730898719E-2</v>
      </c>
      <c r="N15" s="2">
        <v>7</v>
      </c>
      <c r="O15" s="10">
        <v>702603158.53349996</v>
      </c>
      <c r="P15" s="11">
        <v>8.8082353730898719E-2</v>
      </c>
      <c r="Q15" s="9">
        <v>400343.68007606833</v>
      </c>
    </row>
    <row r="16" spans="1:19" ht="15" x14ac:dyDescent="0.25">
      <c r="A16" s="12" t="s">
        <v>18</v>
      </c>
      <c r="B16" s="13">
        <v>4642</v>
      </c>
      <c r="C16" s="14">
        <v>1479376092.2337008</v>
      </c>
      <c r="D16" s="13">
        <v>318693.68639243877</v>
      </c>
      <c r="E16" s="15">
        <v>5.2259949298091392E-2</v>
      </c>
      <c r="H16" s="12" t="s">
        <v>18</v>
      </c>
      <c r="I16" s="13">
        <v>4642</v>
      </c>
      <c r="J16" s="14">
        <v>1479376092.2337008</v>
      </c>
      <c r="K16" s="13">
        <v>318693.68639243877</v>
      </c>
      <c r="L16" s="15">
        <v>5.2259949298091392E-2</v>
      </c>
      <c r="N16" s="2">
        <v>8</v>
      </c>
      <c r="O16" s="14">
        <v>1479376092.2337008</v>
      </c>
      <c r="P16" s="15">
        <v>5.2259949298091392E-2</v>
      </c>
      <c r="Q16" s="13">
        <v>318693.68639243877</v>
      </c>
    </row>
    <row r="17" spans="1:17" ht="15" x14ac:dyDescent="0.25">
      <c r="A17" s="8" t="s">
        <v>19</v>
      </c>
      <c r="B17" s="9">
        <v>2515</v>
      </c>
      <c r="C17" s="10">
        <v>631390030.29230011</v>
      </c>
      <c r="D17" s="9">
        <v>251049.71383391655</v>
      </c>
      <c r="E17" s="11">
        <v>2.2128980199754362E-2</v>
      </c>
      <c r="H17" s="8" t="s">
        <v>19</v>
      </c>
      <c r="I17" s="9">
        <v>2515</v>
      </c>
      <c r="J17" s="10">
        <v>631390030.29230011</v>
      </c>
      <c r="K17" s="9">
        <v>251049.71383391655</v>
      </c>
      <c r="L17" s="11">
        <v>2.2128980199754362E-2</v>
      </c>
      <c r="N17" s="2">
        <v>9</v>
      </c>
      <c r="O17" s="10">
        <v>631390030.29230011</v>
      </c>
      <c r="P17" s="11">
        <v>2.2128980199754362E-2</v>
      </c>
      <c r="Q17" s="9">
        <v>251049.71383391655</v>
      </c>
    </row>
    <row r="18" spans="1:17" ht="15" x14ac:dyDescent="0.25">
      <c r="A18" s="12" t="s">
        <v>20</v>
      </c>
      <c r="B18" s="13">
        <v>37499</v>
      </c>
      <c r="C18" s="14">
        <v>7689130836.5899029</v>
      </c>
      <c r="D18" s="13">
        <v>205048.95694791601</v>
      </c>
      <c r="E18" s="15">
        <v>0.12262884875865804</v>
      </c>
      <c r="H18" s="12" t="s">
        <v>20</v>
      </c>
      <c r="I18" s="13">
        <v>37499</v>
      </c>
      <c r="J18" s="14">
        <v>7689130836.5899029</v>
      </c>
      <c r="K18" s="13">
        <v>205048.95694791601</v>
      </c>
      <c r="L18" s="15">
        <v>0.12262884875865804</v>
      </c>
      <c r="N18" s="2">
        <v>10</v>
      </c>
      <c r="O18" s="14">
        <v>7689130836.5899029</v>
      </c>
      <c r="P18" s="15">
        <v>0.12262884875865804</v>
      </c>
      <c r="Q18" s="13">
        <v>205048.95694791601</v>
      </c>
    </row>
    <row r="19" spans="1:17" ht="15" x14ac:dyDescent="0.25">
      <c r="A19" s="8" t="s">
        <v>21</v>
      </c>
      <c r="B19" s="9">
        <v>29522</v>
      </c>
      <c r="C19" s="10">
        <v>5886222529.4260015</v>
      </c>
      <c r="D19" s="9">
        <v>199384.27374249717</v>
      </c>
      <c r="E19" s="11">
        <v>6.853042365083048E-2</v>
      </c>
      <c r="H19" s="8" t="s">
        <v>21</v>
      </c>
      <c r="I19" s="9">
        <v>29522</v>
      </c>
      <c r="J19" s="10">
        <v>5886222529.4260015</v>
      </c>
      <c r="K19" s="9">
        <v>199384.27374249717</v>
      </c>
      <c r="L19" s="11">
        <v>6.853042365083048E-2</v>
      </c>
      <c r="N19" s="2">
        <v>11</v>
      </c>
      <c r="O19" s="10">
        <v>5886222529.4260015</v>
      </c>
      <c r="P19" s="11">
        <v>6.853042365083048E-2</v>
      </c>
      <c r="Q19" s="9">
        <v>199384.27374249717</v>
      </c>
    </row>
    <row r="20" spans="1:17" ht="14.25" customHeight="1" x14ac:dyDescent="0.25">
      <c r="A20" s="12" t="s">
        <v>22</v>
      </c>
      <c r="B20" s="13">
        <v>7644</v>
      </c>
      <c r="C20" s="14">
        <v>1512093222.4733007</v>
      </c>
      <c r="D20" s="13">
        <v>197814.39331152546</v>
      </c>
      <c r="E20" s="15">
        <v>0.17246024784261257</v>
      </c>
      <c r="H20" s="12" t="s">
        <v>22</v>
      </c>
      <c r="I20" s="13">
        <v>7644</v>
      </c>
      <c r="J20" s="14">
        <v>1512093222.4733007</v>
      </c>
      <c r="K20" s="13">
        <v>197814.39331152546</v>
      </c>
      <c r="L20" s="15">
        <v>0.17246024784261257</v>
      </c>
      <c r="N20" s="2">
        <v>12</v>
      </c>
      <c r="O20" s="14">
        <v>1512093222.4733007</v>
      </c>
      <c r="P20" s="15">
        <v>0.17246024784261257</v>
      </c>
      <c r="Q20" s="13">
        <v>197814.39331152546</v>
      </c>
    </row>
    <row r="21" spans="1:17" ht="14.25" customHeight="1" x14ac:dyDescent="0.25">
      <c r="A21" s="8" t="s">
        <v>23</v>
      </c>
      <c r="B21" s="9">
        <v>2937</v>
      </c>
      <c r="C21" s="10">
        <v>573580821.84350002</v>
      </c>
      <c r="D21" s="9">
        <v>195294.7980400068</v>
      </c>
      <c r="E21" s="11">
        <v>0.10736297501611705</v>
      </c>
      <c r="H21" s="8" t="s">
        <v>23</v>
      </c>
      <c r="I21" s="9">
        <v>2937</v>
      </c>
      <c r="J21" s="10">
        <v>573580821.84350002</v>
      </c>
      <c r="K21" s="9">
        <v>195294.7980400068</v>
      </c>
      <c r="L21" s="11">
        <v>0.10736297501611705</v>
      </c>
      <c r="N21" s="2">
        <v>13</v>
      </c>
      <c r="O21" s="10">
        <v>573580821.84350002</v>
      </c>
      <c r="P21" s="11">
        <v>0.10736297501611705</v>
      </c>
      <c r="Q21" s="9">
        <v>195294.7980400068</v>
      </c>
    </row>
    <row r="22" spans="1:17" ht="15" x14ac:dyDescent="0.25">
      <c r="A22" s="12" t="s">
        <v>24</v>
      </c>
      <c r="B22" s="13">
        <v>16198</v>
      </c>
      <c r="C22" s="14">
        <v>3152573362.1194997</v>
      </c>
      <c r="D22" s="13">
        <v>194627.32202244102</v>
      </c>
      <c r="E22" s="15">
        <v>3.3376052681125992E-2</v>
      </c>
      <c r="H22" s="12" t="s">
        <v>24</v>
      </c>
      <c r="I22" s="13">
        <v>16198</v>
      </c>
      <c r="J22" s="14">
        <v>3152573362.1194997</v>
      </c>
      <c r="K22" s="13">
        <v>194627.32202244102</v>
      </c>
      <c r="L22" s="15">
        <v>3.3376052681125992E-2</v>
      </c>
      <c r="N22" s="2">
        <v>14</v>
      </c>
      <c r="O22" s="14">
        <v>3152573362.1194997</v>
      </c>
      <c r="P22" s="15">
        <v>3.3376052681125992E-2</v>
      </c>
      <c r="Q22" s="13">
        <v>194627.32202244102</v>
      </c>
    </row>
    <row r="23" spans="1:17" ht="15" x14ac:dyDescent="0.25">
      <c r="A23" s="8" t="s">
        <v>25</v>
      </c>
      <c r="B23" s="9">
        <v>18997</v>
      </c>
      <c r="C23" s="10">
        <v>3643557365.684998</v>
      </c>
      <c r="D23" s="9">
        <v>191796.46079301985</v>
      </c>
      <c r="E23" s="11">
        <v>0.21896172061591759</v>
      </c>
      <c r="H23" s="8" t="s">
        <v>25</v>
      </c>
      <c r="I23" s="9">
        <v>18997</v>
      </c>
      <c r="J23" s="10">
        <v>3643557365.684998</v>
      </c>
      <c r="K23" s="9">
        <v>191796.46079301985</v>
      </c>
      <c r="L23" s="11">
        <v>0.21896172061591759</v>
      </c>
      <c r="N23" s="2">
        <v>15</v>
      </c>
      <c r="O23" s="10">
        <v>3643557365.684998</v>
      </c>
      <c r="P23" s="11">
        <v>0.21896172061591759</v>
      </c>
      <c r="Q23" s="9">
        <v>191796.46079301985</v>
      </c>
    </row>
    <row r="24" spans="1:17" ht="15" x14ac:dyDescent="0.25">
      <c r="A24" s="12" t="s">
        <v>26</v>
      </c>
      <c r="B24" s="13">
        <v>12347</v>
      </c>
      <c r="C24" s="14">
        <v>2273174664.2913008</v>
      </c>
      <c r="D24" s="13">
        <v>184107.44831062612</v>
      </c>
      <c r="E24" s="15">
        <v>8.0098986099508288E-2</v>
      </c>
      <c r="H24" s="12" t="s">
        <v>26</v>
      </c>
      <c r="I24" s="13">
        <v>12347</v>
      </c>
      <c r="J24" s="14">
        <v>2273174664.2913008</v>
      </c>
      <c r="K24" s="13">
        <v>184107.44831062612</v>
      </c>
      <c r="L24" s="15">
        <v>8.0098986099508288E-2</v>
      </c>
      <c r="N24" s="2">
        <v>16</v>
      </c>
      <c r="O24" s="14">
        <v>2273174664.2913008</v>
      </c>
      <c r="P24" s="15">
        <v>8.0098986099508288E-2</v>
      </c>
      <c r="Q24" s="13">
        <v>184107.44831062612</v>
      </c>
    </row>
    <row r="25" spans="1:17" ht="15" x14ac:dyDescent="0.25">
      <c r="A25" s="8" t="s">
        <v>27</v>
      </c>
      <c r="B25" s="9">
        <v>27726</v>
      </c>
      <c r="C25" s="10">
        <v>4659157842.2621975</v>
      </c>
      <c r="D25" s="9">
        <v>168042.91431371987</v>
      </c>
      <c r="E25" s="11">
        <v>6.7252952224628362E-2</v>
      </c>
      <c r="H25" s="8" t="s">
        <v>27</v>
      </c>
      <c r="I25" s="9">
        <v>27726</v>
      </c>
      <c r="J25" s="10">
        <v>4659157842.2621975</v>
      </c>
      <c r="K25" s="9">
        <v>168042.91431371987</v>
      </c>
      <c r="L25" s="11">
        <v>6.7252952224628362E-2</v>
      </c>
      <c r="N25" s="2">
        <v>17</v>
      </c>
      <c r="O25" s="10">
        <v>4659157842.2621975</v>
      </c>
      <c r="P25" s="11">
        <v>6.7252952224628362E-2</v>
      </c>
      <c r="Q25" s="9">
        <v>168042.91431371987</v>
      </c>
    </row>
    <row r="26" spans="1:17" ht="15" x14ac:dyDescent="0.25">
      <c r="A26" s="12" t="s">
        <v>28</v>
      </c>
      <c r="B26" s="13">
        <v>24928</v>
      </c>
      <c r="C26" s="14">
        <v>4024996732.9389992</v>
      </c>
      <c r="D26" s="13">
        <v>161464.8881955632</v>
      </c>
      <c r="E26" s="15">
        <v>0.1487807660021512</v>
      </c>
      <c r="H26" s="12" t="s">
        <v>28</v>
      </c>
      <c r="I26" s="13">
        <v>24928</v>
      </c>
      <c r="J26" s="14">
        <v>4024996732.9389992</v>
      </c>
      <c r="K26" s="13">
        <v>161464.8881955632</v>
      </c>
      <c r="L26" s="15">
        <v>0.1487807660021512</v>
      </c>
      <c r="N26" s="2">
        <v>18</v>
      </c>
      <c r="O26" s="14">
        <v>4024996732.9389992</v>
      </c>
      <c r="P26" s="15">
        <v>0.1487807660021512</v>
      </c>
      <c r="Q26" s="13">
        <v>161464.8881955632</v>
      </c>
    </row>
    <row r="27" spans="1:17" ht="15" x14ac:dyDescent="0.25">
      <c r="A27" s="8" t="s">
        <v>29</v>
      </c>
      <c r="B27" s="9">
        <v>20516</v>
      </c>
      <c r="C27" s="10">
        <v>3310131984.4363995</v>
      </c>
      <c r="D27" s="9">
        <v>161343.92593275491</v>
      </c>
      <c r="E27" s="11">
        <v>7.2568524358606556E-2</v>
      </c>
      <c r="H27" s="8" t="s">
        <v>29</v>
      </c>
      <c r="I27" s="9">
        <v>20516</v>
      </c>
      <c r="J27" s="10">
        <v>3310131984.4363995</v>
      </c>
      <c r="K27" s="9">
        <v>161343.92593275491</v>
      </c>
      <c r="L27" s="11">
        <v>7.2568524358606556E-2</v>
      </c>
      <c r="N27" s="2">
        <v>19</v>
      </c>
      <c r="O27" s="10">
        <v>3310131984.4363995</v>
      </c>
      <c r="P27" s="11">
        <v>7.2568524358606556E-2</v>
      </c>
      <c r="Q27" s="9">
        <v>161343.92593275491</v>
      </c>
    </row>
    <row r="28" spans="1:17" ht="15" x14ac:dyDescent="0.25">
      <c r="A28" s="12" t="s">
        <v>30</v>
      </c>
      <c r="B28" s="13">
        <v>49457</v>
      </c>
      <c r="C28" s="14">
        <v>7587155118.6261978</v>
      </c>
      <c r="D28" s="13">
        <v>153409.12547518447</v>
      </c>
      <c r="E28" s="15">
        <v>4.6735986816275381E-2</v>
      </c>
      <c r="H28" s="12" t="s">
        <v>30</v>
      </c>
      <c r="I28" s="13">
        <v>49457</v>
      </c>
      <c r="J28" s="14">
        <v>7587155118.6261978</v>
      </c>
      <c r="K28" s="13">
        <v>153409.12547518447</v>
      </c>
      <c r="L28" s="15">
        <v>4.6735986816275381E-2</v>
      </c>
      <c r="N28" s="2">
        <v>20</v>
      </c>
      <c r="O28" s="14">
        <v>7587155118.6261978</v>
      </c>
      <c r="P28" s="15">
        <v>4.6735986816275381E-2</v>
      </c>
      <c r="Q28" s="13">
        <v>153409.12547518447</v>
      </c>
    </row>
    <row r="29" spans="1:17" ht="15" x14ac:dyDescent="0.25">
      <c r="A29" s="8" t="s">
        <v>31</v>
      </c>
      <c r="B29" s="9">
        <v>7600</v>
      </c>
      <c r="C29" s="10">
        <v>1112525208.2581999</v>
      </c>
      <c r="D29" s="9">
        <v>146384.89582344735</v>
      </c>
      <c r="E29" s="11">
        <v>7.7648388359103634E-2</v>
      </c>
      <c r="H29" s="8" t="s">
        <v>31</v>
      </c>
      <c r="I29" s="9">
        <v>7600</v>
      </c>
      <c r="J29" s="10">
        <v>1112525208.2581999</v>
      </c>
      <c r="K29" s="9">
        <v>146384.89582344735</v>
      </c>
      <c r="L29" s="11">
        <v>7.7648388359103634E-2</v>
      </c>
      <c r="N29" s="2">
        <v>21</v>
      </c>
      <c r="O29" s="10">
        <v>1112525208.2581999</v>
      </c>
      <c r="P29" s="11">
        <v>7.7648388359103634E-2</v>
      </c>
      <c r="Q29" s="9">
        <v>146384.89582344735</v>
      </c>
    </row>
    <row r="30" spans="1:17" ht="15" x14ac:dyDescent="0.25">
      <c r="A30" s="12" t="s">
        <v>32</v>
      </c>
      <c r="B30" s="13">
        <v>28791</v>
      </c>
      <c r="C30" s="14">
        <v>4062274083.5232</v>
      </c>
      <c r="D30" s="13">
        <v>141095.27572933209</v>
      </c>
      <c r="E30" s="15">
        <v>0.11725590007618321</v>
      </c>
      <c r="H30" s="12" t="s">
        <v>32</v>
      </c>
      <c r="I30" s="13">
        <v>28791</v>
      </c>
      <c r="J30" s="14">
        <v>4062274083.5232</v>
      </c>
      <c r="K30" s="13">
        <v>141095.27572933209</v>
      </c>
      <c r="L30" s="15">
        <v>0.11725590007618321</v>
      </c>
      <c r="N30" s="2">
        <v>22</v>
      </c>
      <c r="O30" s="14">
        <v>4062274083.5232</v>
      </c>
      <c r="P30" s="15">
        <v>0.11725590007618321</v>
      </c>
      <c r="Q30" s="13">
        <v>141095.27572933209</v>
      </c>
    </row>
    <row r="31" spans="1:17" ht="15" x14ac:dyDescent="0.25">
      <c r="A31" s="8" t="s">
        <v>33</v>
      </c>
      <c r="B31" s="9">
        <v>22709</v>
      </c>
      <c r="C31" s="10">
        <v>3107791017.7564993</v>
      </c>
      <c r="D31" s="9">
        <v>136852.83446019195</v>
      </c>
      <c r="E31" s="11">
        <v>7.0781371531007595E-2</v>
      </c>
      <c r="H31" s="8" t="s">
        <v>33</v>
      </c>
      <c r="I31" s="9">
        <v>22709</v>
      </c>
      <c r="J31" s="10">
        <v>3107791017.7564993</v>
      </c>
      <c r="K31" s="9">
        <v>136852.83446019195</v>
      </c>
      <c r="L31" s="11">
        <v>7.0781371531007595E-2</v>
      </c>
      <c r="N31" s="2">
        <v>23</v>
      </c>
      <c r="O31" s="10">
        <v>3107791017.7564993</v>
      </c>
      <c r="P31" s="11">
        <v>7.0781371531007595E-2</v>
      </c>
      <c r="Q31" s="9">
        <v>136852.83446019195</v>
      </c>
    </row>
    <row r="32" spans="1:17" ht="15" x14ac:dyDescent="0.25">
      <c r="A32" s="12" t="s">
        <v>34</v>
      </c>
      <c r="B32" s="13">
        <v>18401</v>
      </c>
      <c r="C32" s="14">
        <v>2479613976.0696006</v>
      </c>
      <c r="D32" s="13">
        <v>134754.30553065598</v>
      </c>
      <c r="E32" s="15">
        <v>2.8577971570280317E-2</v>
      </c>
      <c r="H32" s="12" t="s">
        <v>34</v>
      </c>
      <c r="I32" s="13">
        <v>18401</v>
      </c>
      <c r="J32" s="14">
        <v>2479613976.0696006</v>
      </c>
      <c r="K32" s="13">
        <v>134754.30553065598</v>
      </c>
      <c r="L32" s="15">
        <v>2.8577971570280317E-2</v>
      </c>
      <c r="N32" s="2">
        <v>24</v>
      </c>
      <c r="O32" s="14">
        <v>2479613976.0696006</v>
      </c>
      <c r="P32" s="15">
        <v>2.8577971570280317E-2</v>
      </c>
      <c r="Q32" s="13">
        <v>134754.30553065598</v>
      </c>
    </row>
    <row r="33" spans="1:39" ht="15" x14ac:dyDescent="0.25">
      <c r="A33" s="8" t="s">
        <v>35</v>
      </c>
      <c r="B33" s="9">
        <v>22380</v>
      </c>
      <c r="C33" s="10">
        <v>3012129051.9159999</v>
      </c>
      <c r="D33" s="9">
        <v>134590.21679696155</v>
      </c>
      <c r="E33" s="11">
        <v>2.8890051487095111E-2</v>
      </c>
      <c r="H33" s="8" t="s">
        <v>35</v>
      </c>
      <c r="I33" s="9">
        <v>22380</v>
      </c>
      <c r="J33" s="10">
        <v>3012129051.9159999</v>
      </c>
      <c r="K33" s="9">
        <v>134590.21679696155</v>
      </c>
      <c r="L33" s="11">
        <v>2.8890051487095111E-2</v>
      </c>
      <c r="N33" s="2">
        <v>25</v>
      </c>
      <c r="O33" s="10">
        <v>3012129051.9159999</v>
      </c>
      <c r="P33" s="11">
        <v>2.8890051487095111E-2</v>
      </c>
      <c r="Q33" s="9">
        <v>134590.21679696155</v>
      </c>
    </row>
    <row r="34" spans="1:39" ht="15" x14ac:dyDescent="0.25">
      <c r="A34" s="12" t="s">
        <v>36</v>
      </c>
      <c r="B34" s="13">
        <v>20035</v>
      </c>
      <c r="C34" s="14">
        <v>2485699685.6658006</v>
      </c>
      <c r="D34" s="13">
        <v>124067.86551863242</v>
      </c>
      <c r="E34" s="15">
        <v>3.6657204710374272E-2</v>
      </c>
      <c r="H34" s="12" t="s">
        <v>36</v>
      </c>
      <c r="I34" s="13">
        <v>20035</v>
      </c>
      <c r="J34" s="14">
        <v>2485699685.6658006</v>
      </c>
      <c r="K34" s="13">
        <v>124067.86551863242</v>
      </c>
      <c r="L34" s="15">
        <v>3.6657204710374272E-2</v>
      </c>
      <c r="N34" s="2">
        <v>26</v>
      </c>
      <c r="O34" s="14">
        <v>2485699685.6658006</v>
      </c>
      <c r="P34" s="15">
        <v>3.6657204710374272E-2</v>
      </c>
      <c r="Q34" s="13">
        <v>124067.86551863242</v>
      </c>
    </row>
    <row r="35" spans="1:39" ht="15" x14ac:dyDescent="0.25">
      <c r="A35" s="8" t="s">
        <v>37</v>
      </c>
      <c r="B35" s="9">
        <v>41589</v>
      </c>
      <c r="C35" s="10">
        <v>4802292485.4982004</v>
      </c>
      <c r="D35" s="9">
        <v>115470.25620953138</v>
      </c>
      <c r="E35" s="11">
        <v>6.7419218179517265E-2</v>
      </c>
      <c r="H35" s="8" t="s">
        <v>37</v>
      </c>
      <c r="I35" s="9">
        <v>41589</v>
      </c>
      <c r="J35" s="10">
        <v>4802292485.4982004</v>
      </c>
      <c r="K35" s="9">
        <v>115470.25620953138</v>
      </c>
      <c r="L35" s="11">
        <v>6.7419218179517265E-2</v>
      </c>
      <c r="N35" s="2">
        <v>27</v>
      </c>
      <c r="O35" s="10">
        <v>4802292485.4982004</v>
      </c>
      <c r="P35" s="11">
        <v>6.7419218179517265E-2</v>
      </c>
      <c r="Q35" s="9">
        <v>115470.25620953138</v>
      </c>
    </row>
    <row r="36" spans="1:39" ht="15" x14ac:dyDescent="0.25">
      <c r="A36" s="12" t="s">
        <v>38</v>
      </c>
      <c r="B36" s="13">
        <v>70660</v>
      </c>
      <c r="C36" s="14">
        <v>7107828299.4495983</v>
      </c>
      <c r="D36" s="13">
        <v>100591.96574369655</v>
      </c>
      <c r="E36" s="15">
        <v>0.23563457763821324</v>
      </c>
      <c r="H36" s="12" t="s">
        <v>38</v>
      </c>
      <c r="I36" s="13">
        <v>70660</v>
      </c>
      <c r="J36" s="14">
        <v>7107828299.4495983</v>
      </c>
      <c r="K36" s="13">
        <v>100591.96574369655</v>
      </c>
      <c r="L36" s="15">
        <v>0.23563457763821324</v>
      </c>
      <c r="N36" s="2">
        <v>28</v>
      </c>
      <c r="O36" s="14">
        <v>7107828299.4495983</v>
      </c>
      <c r="P36" s="15">
        <v>0.23563457763821324</v>
      </c>
      <c r="Q36" s="13">
        <v>100591.96574369655</v>
      </c>
    </row>
    <row r="37" spans="1:39" ht="15" x14ac:dyDescent="0.25">
      <c r="A37" s="8" t="s">
        <v>39</v>
      </c>
      <c r="B37" s="9">
        <v>143770</v>
      </c>
      <c r="C37" s="10">
        <v>14452591121.037006</v>
      </c>
      <c r="D37" s="9">
        <v>100525.77812504004</v>
      </c>
      <c r="E37" s="11">
        <v>0.25684182565603653</v>
      </c>
      <c r="H37" s="8" t="s">
        <v>39</v>
      </c>
      <c r="I37" s="9">
        <v>143770</v>
      </c>
      <c r="J37" s="10">
        <v>14452591121.037006</v>
      </c>
      <c r="K37" s="9">
        <v>100525.77812504004</v>
      </c>
      <c r="L37" s="11">
        <v>0.25684182565603653</v>
      </c>
      <c r="N37" s="2">
        <v>29</v>
      </c>
      <c r="O37" s="10">
        <v>14452591121.037006</v>
      </c>
      <c r="P37" s="11">
        <v>0.25684182565603653</v>
      </c>
      <c r="Q37" s="9">
        <v>100525.77812504004</v>
      </c>
      <c r="Z37" s="16"/>
      <c r="AA37" s="17"/>
      <c r="AB37" s="17"/>
      <c r="AC37" s="17"/>
      <c r="AD37" s="17"/>
      <c r="AE37" s="17"/>
      <c r="AF37" s="17"/>
      <c r="AG37" s="17"/>
      <c r="AH37" s="17"/>
      <c r="AI37" s="17"/>
      <c r="AJ37" s="17"/>
      <c r="AK37" s="17"/>
      <c r="AL37" s="17"/>
      <c r="AM37" s="17"/>
    </row>
    <row r="38" spans="1:39" x14ac:dyDescent="0.3">
      <c r="A38" s="12" t="s">
        <v>40</v>
      </c>
      <c r="B38" s="13">
        <v>24976</v>
      </c>
      <c r="C38" s="14">
        <v>2456908142.0825005</v>
      </c>
      <c r="D38" s="13">
        <v>98370.76161444989</v>
      </c>
      <c r="E38" s="15">
        <v>8.9617253750815459E-2</v>
      </c>
      <c r="H38" s="12" t="s">
        <v>40</v>
      </c>
      <c r="I38" s="13">
        <v>24976</v>
      </c>
      <c r="J38" s="14">
        <v>2456908142.0825005</v>
      </c>
      <c r="K38" s="13">
        <v>98370.76161444989</v>
      </c>
      <c r="L38" s="15">
        <v>8.9617253750815459E-2</v>
      </c>
      <c r="N38" s="2">
        <v>30</v>
      </c>
      <c r="O38" s="14">
        <v>2456908142.0825005</v>
      </c>
      <c r="P38" s="15">
        <v>8.9617253750815459E-2</v>
      </c>
      <c r="Q38" s="13">
        <v>98370.76161444989</v>
      </c>
      <c r="Z38" s="16"/>
      <c r="AA38" s="16"/>
      <c r="AB38" s="16"/>
      <c r="AC38" s="16"/>
      <c r="AD38" s="16"/>
      <c r="AE38" s="16"/>
      <c r="AF38" s="16"/>
      <c r="AG38" s="16"/>
      <c r="AH38" s="16"/>
      <c r="AI38" s="16"/>
      <c r="AJ38" s="16"/>
      <c r="AK38" s="16"/>
      <c r="AL38" s="16"/>
      <c r="AM38" s="16"/>
    </row>
    <row r="39" spans="1:39" x14ac:dyDescent="0.3">
      <c r="A39" s="8" t="s">
        <v>41</v>
      </c>
      <c r="B39" s="9">
        <v>115850</v>
      </c>
      <c r="C39" s="10">
        <v>11345892422.621805</v>
      </c>
      <c r="D39" s="9">
        <v>97936.058891858484</v>
      </c>
      <c r="E39" s="11">
        <v>0.12209089422541901</v>
      </c>
      <c r="H39" s="8" t="s">
        <v>41</v>
      </c>
      <c r="I39" s="9">
        <v>115850</v>
      </c>
      <c r="J39" s="10">
        <v>11345892422.621805</v>
      </c>
      <c r="K39" s="9">
        <v>97936.058891858484</v>
      </c>
      <c r="L39" s="11">
        <v>0.12209089422541901</v>
      </c>
      <c r="N39" s="2">
        <v>31</v>
      </c>
      <c r="O39" s="10">
        <v>11345892422.621805</v>
      </c>
      <c r="P39" s="11">
        <v>0.12209089422541901</v>
      </c>
      <c r="Q39" s="9">
        <v>97936.058891858484</v>
      </c>
      <c r="Z39" s="16"/>
      <c r="AA39" s="16"/>
      <c r="AB39" s="18"/>
      <c r="AC39" s="18"/>
      <c r="AD39" s="18"/>
      <c r="AE39" s="19"/>
      <c r="AF39" s="19"/>
      <c r="AG39" s="18"/>
      <c r="AH39" s="19"/>
      <c r="AI39" s="20"/>
      <c r="AJ39" s="21"/>
      <c r="AK39" s="21"/>
      <c r="AL39" s="21"/>
      <c r="AM39" s="18"/>
    </row>
    <row r="40" spans="1:39" x14ac:dyDescent="0.3">
      <c r="A40" s="12" t="s">
        <v>42</v>
      </c>
      <c r="B40" s="13">
        <v>27100</v>
      </c>
      <c r="C40" s="14">
        <v>2415934656.7892008</v>
      </c>
      <c r="D40" s="13">
        <v>89148.880324324753</v>
      </c>
      <c r="E40" s="15">
        <v>0.41892229385275864</v>
      </c>
      <c r="H40" s="12" t="s">
        <v>42</v>
      </c>
      <c r="I40" s="13">
        <v>27100</v>
      </c>
      <c r="J40" s="14">
        <v>2415934656.7892008</v>
      </c>
      <c r="K40" s="13">
        <v>89148.880324324753</v>
      </c>
      <c r="L40" s="15">
        <v>0.41892229385275864</v>
      </c>
      <c r="N40" s="2">
        <v>32</v>
      </c>
      <c r="O40" s="14">
        <v>2415934656.7892008</v>
      </c>
      <c r="P40" s="15">
        <v>0.41892229385275864</v>
      </c>
      <c r="Q40" s="13">
        <v>89148.880324324753</v>
      </c>
    </row>
    <row r="41" spans="1:39" x14ac:dyDescent="0.3">
      <c r="A41" s="8" t="s">
        <v>43</v>
      </c>
      <c r="B41" s="9">
        <v>232165</v>
      </c>
      <c r="C41" s="10">
        <v>19482915315.648911</v>
      </c>
      <c r="D41" s="9">
        <v>83918.399912342124</v>
      </c>
      <c r="E41" s="11">
        <v>0.17558843711340336</v>
      </c>
      <c r="H41" s="8" t="s">
        <v>43</v>
      </c>
      <c r="I41" s="9">
        <v>232165</v>
      </c>
      <c r="J41" s="10">
        <v>19482915315.648911</v>
      </c>
      <c r="K41" s="9">
        <v>83918.399912342124</v>
      </c>
      <c r="L41" s="11">
        <v>0.17558843711340336</v>
      </c>
      <c r="N41" s="2">
        <v>33</v>
      </c>
      <c r="O41" s="10">
        <v>19482915315.648911</v>
      </c>
      <c r="P41" s="11">
        <v>0.17558843711340336</v>
      </c>
      <c r="Q41" s="9">
        <v>83918.399912342124</v>
      </c>
    </row>
    <row r="42" spans="1:39" x14ac:dyDescent="0.3">
      <c r="A42" s="12" t="s">
        <v>44</v>
      </c>
      <c r="B42" s="13">
        <v>58941</v>
      </c>
      <c r="C42" s="14">
        <v>4820517792.6969995</v>
      </c>
      <c r="D42" s="13">
        <v>81785.47687852259</v>
      </c>
      <c r="E42" s="15">
        <v>8.0753281836331112E-2</v>
      </c>
      <c r="H42" s="12" t="s">
        <v>44</v>
      </c>
      <c r="I42" s="13">
        <v>58941</v>
      </c>
      <c r="J42" s="14">
        <v>4820517792.6969995</v>
      </c>
      <c r="K42" s="13">
        <v>81785.47687852259</v>
      </c>
      <c r="L42" s="15">
        <v>8.0753281836331112E-2</v>
      </c>
      <c r="N42" s="2">
        <v>34</v>
      </c>
      <c r="O42" s="14">
        <v>4820517792.6969995</v>
      </c>
      <c r="P42" s="15">
        <v>8.0753281836331112E-2</v>
      </c>
      <c r="Q42" s="13">
        <v>81785.47687852259</v>
      </c>
    </row>
    <row r="43" spans="1:39" x14ac:dyDescent="0.3">
      <c r="A43" s="8" t="s">
        <v>45</v>
      </c>
      <c r="B43" s="9">
        <v>61673</v>
      </c>
      <c r="C43" s="10">
        <v>4816663352.440402</v>
      </c>
      <c r="D43" s="9">
        <v>78100.033279399446</v>
      </c>
      <c r="E43" s="11">
        <v>0.15335890009017536</v>
      </c>
      <c r="H43" s="8" t="s">
        <v>45</v>
      </c>
      <c r="I43" s="9">
        <v>61673</v>
      </c>
      <c r="J43" s="10">
        <v>4816663352.440402</v>
      </c>
      <c r="K43" s="9">
        <v>78100.033279399446</v>
      </c>
      <c r="L43" s="11">
        <v>0.15335890009017536</v>
      </c>
      <c r="N43" s="2">
        <v>35</v>
      </c>
      <c r="O43" s="10">
        <v>4816663352.440402</v>
      </c>
      <c r="P43" s="11">
        <v>0.15335890009017536</v>
      </c>
      <c r="Q43" s="9">
        <v>78100.033279399446</v>
      </c>
    </row>
    <row r="44" spans="1:39" x14ac:dyDescent="0.3">
      <c r="A44" s="3" t="s">
        <v>2</v>
      </c>
      <c r="B44" s="4"/>
      <c r="C44" s="4"/>
      <c r="D44" s="4"/>
      <c r="E44" s="22"/>
      <c r="H44" s="12" t="s">
        <v>46</v>
      </c>
      <c r="I44" s="13">
        <v>18168</v>
      </c>
      <c r="J44" s="14">
        <v>1337478261.2535999</v>
      </c>
      <c r="K44" s="13">
        <v>73617.253481594002</v>
      </c>
      <c r="L44" s="15">
        <v>5.022899556780596E-2</v>
      </c>
      <c r="N44" s="2">
        <v>36</v>
      </c>
      <c r="O44" s="14">
        <v>1337478261.2535999</v>
      </c>
      <c r="P44" s="15">
        <v>5.022899556780596E-2</v>
      </c>
      <c r="Q44" s="13">
        <v>73617.253481594002</v>
      </c>
    </row>
    <row r="45" spans="1:39" ht="52.8" x14ac:dyDescent="0.3">
      <c r="A45" s="5" t="s">
        <v>3</v>
      </c>
      <c r="B45" s="6" t="s">
        <v>4</v>
      </c>
      <c r="C45" s="6" t="s">
        <v>5</v>
      </c>
      <c r="D45" s="7" t="s">
        <v>6</v>
      </c>
      <c r="E45" s="7" t="s">
        <v>7</v>
      </c>
      <c r="H45" s="8" t="s">
        <v>47</v>
      </c>
      <c r="I45" s="9">
        <v>56304</v>
      </c>
      <c r="J45" s="10">
        <v>4017352546.9458003</v>
      </c>
      <c r="K45" s="9">
        <v>71351.10377496804</v>
      </c>
      <c r="L45" s="11">
        <v>0.19404088586008292</v>
      </c>
      <c r="N45" s="2">
        <v>37</v>
      </c>
      <c r="O45" s="10">
        <v>4017352546.9458003</v>
      </c>
      <c r="P45" s="11">
        <v>0.19404088586008292</v>
      </c>
      <c r="Q45" s="9">
        <v>71351.10377496804</v>
      </c>
    </row>
    <row r="46" spans="1:39" x14ac:dyDescent="0.3">
      <c r="A46" s="8" t="s">
        <v>46</v>
      </c>
      <c r="B46" s="9">
        <v>18168</v>
      </c>
      <c r="C46" s="10">
        <v>1337478261.2535999</v>
      </c>
      <c r="D46" s="9">
        <v>73617.253481594002</v>
      </c>
      <c r="E46" s="11">
        <v>5.022899556780596E-2</v>
      </c>
      <c r="H46" s="12" t="s">
        <v>48</v>
      </c>
      <c r="I46" s="13">
        <v>33623</v>
      </c>
      <c r="J46" s="14">
        <v>2298763404.5204</v>
      </c>
      <c r="K46" s="13">
        <v>68368.777459489036</v>
      </c>
      <c r="L46" s="15">
        <v>5.0513957801341089E-2</v>
      </c>
      <c r="N46" s="2">
        <v>38</v>
      </c>
      <c r="O46" s="14">
        <v>2298763404.5204</v>
      </c>
      <c r="P46" s="15">
        <v>5.0513957801341089E-2</v>
      </c>
      <c r="Q46" s="13">
        <v>68368.777459489036</v>
      </c>
    </row>
    <row r="47" spans="1:39" ht="14.25" customHeight="1" x14ac:dyDescent="0.3">
      <c r="A47" s="12" t="s">
        <v>47</v>
      </c>
      <c r="B47" s="13">
        <v>56304</v>
      </c>
      <c r="C47" s="14">
        <v>4017352546.9458003</v>
      </c>
      <c r="D47" s="13">
        <v>71351.10377496804</v>
      </c>
      <c r="E47" s="15">
        <v>0.19404088586008292</v>
      </c>
      <c r="H47" s="8" t="s">
        <v>49</v>
      </c>
      <c r="I47" s="9">
        <v>34113</v>
      </c>
      <c r="J47" s="10">
        <v>2285049268.1973</v>
      </c>
      <c r="K47" s="9">
        <v>66984.705777776806</v>
      </c>
      <c r="L47" s="11">
        <v>6.2625480232271893E-2</v>
      </c>
      <c r="N47" s="2">
        <v>39</v>
      </c>
      <c r="O47" s="10">
        <v>2285049268.1973</v>
      </c>
      <c r="P47" s="11">
        <v>6.2625480232271893E-2</v>
      </c>
      <c r="Q47" s="9">
        <v>66984.705777776806</v>
      </c>
    </row>
    <row r="48" spans="1:39" ht="14.25" customHeight="1" x14ac:dyDescent="0.3">
      <c r="A48" s="8" t="s">
        <v>48</v>
      </c>
      <c r="B48" s="9">
        <v>33623</v>
      </c>
      <c r="C48" s="10">
        <v>2298763404.5204</v>
      </c>
      <c r="D48" s="9">
        <v>68368.777459489036</v>
      </c>
      <c r="E48" s="11">
        <v>5.0513957801341089E-2</v>
      </c>
      <c r="H48" s="12" t="s">
        <v>50</v>
      </c>
      <c r="I48" s="13">
        <v>26303</v>
      </c>
      <c r="J48" s="14">
        <v>1726980682.8678002</v>
      </c>
      <c r="K48" s="13">
        <v>65657.175336189801</v>
      </c>
      <c r="L48" s="15">
        <v>4.7063148221742304E-2</v>
      </c>
      <c r="N48" s="2">
        <v>40</v>
      </c>
      <c r="O48" s="14">
        <v>1726980682.8678002</v>
      </c>
      <c r="P48" s="15">
        <v>4.7063148221742304E-2</v>
      </c>
      <c r="Q48" s="13">
        <v>65657.175336189801</v>
      </c>
    </row>
    <row r="49" spans="1:17" ht="14.25" customHeight="1" x14ac:dyDescent="0.3">
      <c r="A49" s="12" t="s">
        <v>49</v>
      </c>
      <c r="B49" s="13">
        <v>34113</v>
      </c>
      <c r="C49" s="14">
        <v>2285049268.1973</v>
      </c>
      <c r="D49" s="13">
        <v>66984.705777776806</v>
      </c>
      <c r="E49" s="15">
        <v>6.2625480232271893E-2</v>
      </c>
      <c r="H49" s="8" t="s">
        <v>51</v>
      </c>
      <c r="I49" s="9">
        <v>31210</v>
      </c>
      <c r="J49" s="10">
        <v>2008525993.3421009</v>
      </c>
      <c r="K49" s="9">
        <v>64355.206451204773</v>
      </c>
      <c r="L49" s="11">
        <v>4.1769751979955361E-2</v>
      </c>
      <c r="N49" s="2">
        <v>41</v>
      </c>
      <c r="O49" s="10">
        <v>2008525993.3421009</v>
      </c>
      <c r="P49" s="11">
        <v>4.1769751979955361E-2</v>
      </c>
      <c r="Q49" s="9">
        <v>64355.206451204773</v>
      </c>
    </row>
    <row r="50" spans="1:17" ht="14.25" customHeight="1" x14ac:dyDescent="0.3">
      <c r="A50" s="8" t="s">
        <v>50</v>
      </c>
      <c r="B50" s="9">
        <v>26303</v>
      </c>
      <c r="C50" s="10">
        <v>1726980682.8678002</v>
      </c>
      <c r="D50" s="9">
        <v>65657.175336189801</v>
      </c>
      <c r="E50" s="11">
        <v>4.7063148221742304E-2</v>
      </c>
      <c r="H50" s="12" t="s">
        <v>52</v>
      </c>
      <c r="I50" s="13">
        <v>174402</v>
      </c>
      <c r="J50" s="14">
        <v>11026043396.276899</v>
      </c>
      <c r="K50" s="13">
        <v>63222.000873137345</v>
      </c>
      <c r="L50" s="15">
        <v>0.14547191887307964</v>
      </c>
      <c r="N50" s="2">
        <v>42</v>
      </c>
      <c r="O50" s="14">
        <v>11026043396.276899</v>
      </c>
      <c r="P50" s="15">
        <v>0.14547191887307964</v>
      </c>
      <c r="Q50" s="13">
        <v>63222.000873137345</v>
      </c>
    </row>
    <row r="51" spans="1:17" ht="14.25" customHeight="1" x14ac:dyDescent="0.3">
      <c r="A51" s="12" t="s">
        <v>51</v>
      </c>
      <c r="B51" s="13">
        <v>31210</v>
      </c>
      <c r="C51" s="14">
        <v>2008525993.3421009</v>
      </c>
      <c r="D51" s="13">
        <v>64355.206451204773</v>
      </c>
      <c r="E51" s="15">
        <v>4.1769751979955361E-2</v>
      </c>
      <c r="H51" s="8" t="s">
        <v>53</v>
      </c>
      <c r="I51" s="9">
        <v>19948</v>
      </c>
      <c r="J51" s="10">
        <v>1229238338.0891004</v>
      </c>
      <c r="K51" s="9">
        <v>61622.134454035513</v>
      </c>
      <c r="L51" s="11">
        <v>6.4977427241807842E-2</v>
      </c>
      <c r="N51" s="2">
        <v>43</v>
      </c>
      <c r="O51" s="10">
        <v>1229238338.0891004</v>
      </c>
      <c r="P51" s="11">
        <v>6.4977427241807842E-2</v>
      </c>
      <c r="Q51" s="9">
        <v>61622.134454035513</v>
      </c>
    </row>
    <row r="52" spans="1:17" ht="14.25" customHeight="1" x14ac:dyDescent="0.3">
      <c r="A52" s="8" t="s">
        <v>52</v>
      </c>
      <c r="B52" s="9">
        <v>174402</v>
      </c>
      <c r="C52" s="10">
        <v>11026043396.276899</v>
      </c>
      <c r="D52" s="9">
        <v>63222.000873137345</v>
      </c>
      <c r="E52" s="11">
        <v>0.14547191887307964</v>
      </c>
      <c r="H52" s="12" t="s">
        <v>54</v>
      </c>
      <c r="I52" s="13">
        <v>106701</v>
      </c>
      <c r="J52" s="14">
        <v>6442089577.7440042</v>
      </c>
      <c r="K52" s="13">
        <v>60375.156537839423</v>
      </c>
      <c r="L52" s="15">
        <v>0.17580409718028928</v>
      </c>
      <c r="N52" s="2">
        <v>44</v>
      </c>
      <c r="O52" s="14">
        <v>6442089577.7440042</v>
      </c>
      <c r="P52" s="15">
        <v>0.17580409718028928</v>
      </c>
      <c r="Q52" s="13">
        <v>60375.156537839423</v>
      </c>
    </row>
    <row r="53" spans="1:17" ht="14.25" customHeight="1" x14ac:dyDescent="0.3">
      <c r="A53" s="12" t="s">
        <v>53</v>
      </c>
      <c r="B53" s="13">
        <v>19948</v>
      </c>
      <c r="C53" s="14">
        <v>1229238338.0891004</v>
      </c>
      <c r="D53" s="13">
        <v>61622.134454035513</v>
      </c>
      <c r="E53" s="15">
        <v>6.4977427241807842E-2</v>
      </c>
      <c r="H53" s="8" t="s">
        <v>55</v>
      </c>
      <c r="I53" s="9">
        <v>96387</v>
      </c>
      <c r="J53" s="10">
        <v>5731591145.2647009</v>
      </c>
      <c r="K53" s="9">
        <v>59464.358733695422</v>
      </c>
      <c r="L53" s="11">
        <v>9.5745250215503161E-2</v>
      </c>
      <c r="N53" s="2">
        <v>45</v>
      </c>
      <c r="O53" s="10">
        <v>5731591145.2647009</v>
      </c>
      <c r="P53" s="11">
        <v>9.5745250215503161E-2</v>
      </c>
      <c r="Q53" s="9">
        <v>59464.358733695422</v>
      </c>
    </row>
    <row r="54" spans="1:17" ht="14.25" customHeight="1" x14ac:dyDescent="0.3">
      <c r="A54" s="8" t="s">
        <v>54</v>
      </c>
      <c r="B54" s="9">
        <v>106701</v>
      </c>
      <c r="C54" s="10">
        <v>6442089577.7440042</v>
      </c>
      <c r="D54" s="9">
        <v>60375.156537839423</v>
      </c>
      <c r="E54" s="11">
        <v>0.17580409718028928</v>
      </c>
      <c r="H54" s="12" t="s">
        <v>56</v>
      </c>
      <c r="I54" s="13">
        <v>32697</v>
      </c>
      <c r="J54" s="14">
        <v>1716209447.7793999</v>
      </c>
      <c r="K54" s="13">
        <v>52488.284790023543</v>
      </c>
      <c r="L54" s="15">
        <v>1.442025335155926E-2</v>
      </c>
      <c r="N54" s="2">
        <v>46</v>
      </c>
      <c r="O54" s="14">
        <v>1716209447.7793999</v>
      </c>
      <c r="P54" s="15">
        <v>1.442025335155926E-2</v>
      </c>
      <c r="Q54" s="13">
        <v>52488.284790023543</v>
      </c>
    </row>
    <row r="55" spans="1:17" ht="14.25" customHeight="1" x14ac:dyDescent="0.3">
      <c r="A55" s="12" t="s">
        <v>55</v>
      </c>
      <c r="B55" s="13">
        <v>96387</v>
      </c>
      <c r="C55" s="14">
        <v>5731591145.2647009</v>
      </c>
      <c r="D55" s="13">
        <v>59464.358733695422</v>
      </c>
      <c r="E55" s="15">
        <v>9.5745250215503161E-2</v>
      </c>
      <c r="H55" s="8" t="s">
        <v>57</v>
      </c>
      <c r="I55" s="9">
        <v>2209</v>
      </c>
      <c r="J55" s="10">
        <v>114503341.83349997</v>
      </c>
      <c r="K55" s="9">
        <v>51834.921608646429</v>
      </c>
      <c r="L55" s="11">
        <v>3.4389463419625704E-2</v>
      </c>
      <c r="N55" s="2">
        <v>47</v>
      </c>
      <c r="O55" s="10">
        <v>114503341.83349997</v>
      </c>
      <c r="P55" s="11">
        <v>3.4389463419625704E-2</v>
      </c>
      <c r="Q55" s="9">
        <v>51834.921608646429</v>
      </c>
    </row>
    <row r="56" spans="1:17" ht="14.25" customHeight="1" x14ac:dyDescent="0.3">
      <c r="A56" s="8" t="s">
        <v>56</v>
      </c>
      <c r="B56" s="9">
        <v>32697</v>
      </c>
      <c r="C56" s="10">
        <v>1716209447.7793999</v>
      </c>
      <c r="D56" s="9">
        <v>52488.284790023543</v>
      </c>
      <c r="E56" s="11">
        <v>1.442025335155926E-2</v>
      </c>
      <c r="H56" s="12" t="s">
        <v>58</v>
      </c>
      <c r="I56" s="13">
        <v>158087</v>
      </c>
      <c r="J56" s="14">
        <v>7955804262.6935053</v>
      </c>
      <c r="K56" s="13">
        <v>50325.480670096244</v>
      </c>
      <c r="L56" s="15">
        <v>4.8917095810626178E-2</v>
      </c>
      <c r="N56" s="2">
        <v>48</v>
      </c>
      <c r="O56" s="14">
        <v>7955804262.6935053</v>
      </c>
      <c r="P56" s="15">
        <v>4.8917095810626178E-2</v>
      </c>
      <c r="Q56" s="13">
        <v>50325.480670096244</v>
      </c>
    </row>
    <row r="57" spans="1:17" ht="14.25" customHeight="1" x14ac:dyDescent="0.3">
      <c r="A57" s="12" t="s">
        <v>57</v>
      </c>
      <c r="B57" s="13">
        <v>2209</v>
      </c>
      <c r="C57" s="14">
        <v>114503341.83349997</v>
      </c>
      <c r="D57" s="13">
        <v>51834.921608646429</v>
      </c>
      <c r="E57" s="15">
        <v>3.4389463419625704E-2</v>
      </c>
      <c r="H57" s="8" t="s">
        <v>59</v>
      </c>
      <c r="I57" s="9">
        <v>46004</v>
      </c>
      <c r="J57" s="10">
        <v>2301772125.6661992</v>
      </c>
      <c r="K57" s="9">
        <v>50034.173673293612</v>
      </c>
      <c r="L57" s="11">
        <v>8.6000393877437242E-2</v>
      </c>
      <c r="N57" s="2">
        <v>49</v>
      </c>
      <c r="O57" s="10">
        <v>2301772125.6661992</v>
      </c>
      <c r="P57" s="11">
        <v>8.6000393877437242E-2</v>
      </c>
      <c r="Q57" s="9">
        <v>50034.173673293612</v>
      </c>
    </row>
    <row r="58" spans="1:17" ht="14.25" customHeight="1" x14ac:dyDescent="0.3">
      <c r="A58" s="8" t="s">
        <v>58</v>
      </c>
      <c r="B58" s="9">
        <v>158087</v>
      </c>
      <c r="C58" s="10">
        <v>7955804262.6935053</v>
      </c>
      <c r="D58" s="9">
        <v>50325.480670096244</v>
      </c>
      <c r="E58" s="11">
        <v>4.8917095810626178E-2</v>
      </c>
      <c r="H58" s="12" t="s">
        <v>60</v>
      </c>
      <c r="I58" s="13">
        <v>84826</v>
      </c>
      <c r="J58" s="14">
        <v>3570066939.1661992</v>
      </c>
      <c r="K58" s="13">
        <v>42086.941965508209</v>
      </c>
      <c r="L58" s="15">
        <v>4.226635562592794E-2</v>
      </c>
      <c r="N58" s="2">
        <v>50</v>
      </c>
      <c r="O58" s="14">
        <v>3570066939.1661992</v>
      </c>
      <c r="P58" s="15">
        <v>4.226635562592794E-2</v>
      </c>
      <c r="Q58" s="13">
        <v>42086.941965508209</v>
      </c>
    </row>
    <row r="59" spans="1:17" ht="14.25" customHeight="1" x14ac:dyDescent="0.3">
      <c r="A59" s="12" t="s">
        <v>59</v>
      </c>
      <c r="B59" s="13">
        <v>46004</v>
      </c>
      <c r="C59" s="14">
        <v>2301772125.6661992</v>
      </c>
      <c r="D59" s="13">
        <v>50034.173673293612</v>
      </c>
      <c r="E59" s="15">
        <v>8.6000393877437242E-2</v>
      </c>
      <c r="H59" s="8" t="s">
        <v>61</v>
      </c>
      <c r="I59" s="9">
        <v>71157</v>
      </c>
      <c r="J59" s="10">
        <v>2764740226.9439998</v>
      </c>
      <c r="K59" s="9">
        <v>38854.086413761113</v>
      </c>
      <c r="L59" s="11">
        <v>0.13184690943436833</v>
      </c>
      <c r="N59" s="2">
        <v>51</v>
      </c>
      <c r="O59" s="10">
        <v>2764740226.9439998</v>
      </c>
      <c r="P59" s="11">
        <v>0.13184690943436833</v>
      </c>
      <c r="Q59" s="9">
        <v>38854.086413761113</v>
      </c>
    </row>
    <row r="60" spans="1:17" ht="14.25" customHeight="1" x14ac:dyDescent="0.3">
      <c r="A60" s="8" t="s">
        <v>60</v>
      </c>
      <c r="B60" s="9">
        <v>84826</v>
      </c>
      <c r="C60" s="10">
        <v>3570066939.1661992</v>
      </c>
      <c r="D60" s="9">
        <v>42086.941965508209</v>
      </c>
      <c r="E60" s="11">
        <v>4.226635562592794E-2</v>
      </c>
      <c r="H60" s="12" t="s">
        <v>62</v>
      </c>
      <c r="I60" s="13">
        <v>76820</v>
      </c>
      <c r="J60" s="14">
        <v>2908066203.1483002</v>
      </c>
      <c r="K60" s="13">
        <v>37855.587127678991</v>
      </c>
      <c r="L60" s="15">
        <v>8.2066233884764334E-2</v>
      </c>
      <c r="N60" s="2">
        <v>52</v>
      </c>
      <c r="O60" s="14">
        <v>2908066203.1483002</v>
      </c>
      <c r="P60" s="15">
        <v>8.2066233884764334E-2</v>
      </c>
      <c r="Q60" s="13">
        <v>37855.587127678991</v>
      </c>
    </row>
    <row r="61" spans="1:17" ht="14.25" customHeight="1" x14ac:dyDescent="0.3">
      <c r="A61" s="12" t="s">
        <v>61</v>
      </c>
      <c r="B61" s="13">
        <v>71157</v>
      </c>
      <c r="C61" s="14">
        <v>2764740226.9439998</v>
      </c>
      <c r="D61" s="13">
        <v>38854.086413761113</v>
      </c>
      <c r="E61" s="15">
        <v>0.13184690943436833</v>
      </c>
      <c r="H61" s="8" t="s">
        <v>63</v>
      </c>
      <c r="I61" s="9">
        <v>293499</v>
      </c>
      <c r="J61" s="10">
        <v>8657015773.6574993</v>
      </c>
      <c r="K61" s="9">
        <v>29495.895296602372</v>
      </c>
      <c r="L61" s="11">
        <v>6.9836822582848818E-2</v>
      </c>
      <c r="N61" s="2">
        <v>53</v>
      </c>
      <c r="O61" s="10">
        <v>8657015773.6574993</v>
      </c>
      <c r="P61" s="11">
        <v>6.9836822582848818E-2</v>
      </c>
      <c r="Q61" s="9">
        <v>29495.895296602372</v>
      </c>
    </row>
    <row r="62" spans="1:17" ht="14.25" customHeight="1" x14ac:dyDescent="0.3">
      <c r="A62" s="8" t="s">
        <v>62</v>
      </c>
      <c r="B62" s="9">
        <v>76820</v>
      </c>
      <c r="C62" s="10">
        <v>2908066203.1483002</v>
      </c>
      <c r="D62" s="9">
        <v>37855.587127678991</v>
      </c>
      <c r="E62" s="11">
        <v>8.2066233884764334E-2</v>
      </c>
      <c r="H62" s="12" t="s">
        <v>64</v>
      </c>
      <c r="I62" s="13">
        <v>178293</v>
      </c>
      <c r="J62" s="14">
        <v>5244378173.1585016</v>
      </c>
      <c r="K62" s="13">
        <v>29414.380672031439</v>
      </c>
      <c r="L62" s="15">
        <v>8.5355369809409526E-2</v>
      </c>
      <c r="N62" s="2">
        <v>54</v>
      </c>
      <c r="O62" s="14">
        <v>5244378173.1585016</v>
      </c>
      <c r="P62" s="15">
        <v>8.5355369809409526E-2</v>
      </c>
      <c r="Q62" s="13">
        <v>29414.380672031439</v>
      </c>
    </row>
    <row r="63" spans="1:17" ht="14.25" customHeight="1" x14ac:dyDescent="0.3">
      <c r="A63" s="12" t="s">
        <v>63</v>
      </c>
      <c r="B63" s="13">
        <v>293499</v>
      </c>
      <c r="C63" s="14">
        <v>8657015773.6574993</v>
      </c>
      <c r="D63" s="13">
        <v>29495.895296602372</v>
      </c>
      <c r="E63" s="15">
        <v>6.9836822582848818E-2</v>
      </c>
      <c r="H63" s="8" t="s">
        <v>65</v>
      </c>
      <c r="I63" s="9">
        <v>74858</v>
      </c>
      <c r="J63" s="10">
        <v>2198608989.9445996</v>
      </c>
      <c r="K63" s="9">
        <v>29370.394479475803</v>
      </c>
      <c r="L63" s="11">
        <v>4.1887030237443883E-2</v>
      </c>
      <c r="N63" s="2">
        <v>55</v>
      </c>
      <c r="O63" s="10">
        <v>2198608989.9445996</v>
      </c>
      <c r="P63" s="11">
        <v>4.1887030237443883E-2</v>
      </c>
      <c r="Q63" s="9">
        <v>29370.394479475803</v>
      </c>
    </row>
    <row r="64" spans="1:17" ht="14.25" customHeight="1" x14ac:dyDescent="0.3">
      <c r="A64" s="8" t="s">
        <v>64</v>
      </c>
      <c r="B64" s="9">
        <v>178293</v>
      </c>
      <c r="C64" s="10">
        <v>5244378173.1585016</v>
      </c>
      <c r="D64" s="9">
        <v>29414.380672031439</v>
      </c>
      <c r="E64" s="11">
        <v>8.5355369809409526E-2</v>
      </c>
      <c r="H64" s="12" t="s">
        <v>66</v>
      </c>
      <c r="I64" s="13">
        <v>111389</v>
      </c>
      <c r="J64" s="14">
        <v>3200480327.4028997</v>
      </c>
      <c r="K64" s="13">
        <v>28732.463056521738</v>
      </c>
      <c r="L64" s="15">
        <v>0.1133430142113277</v>
      </c>
      <c r="N64" s="2">
        <v>56</v>
      </c>
      <c r="O64" s="14">
        <v>3200480327.4028997</v>
      </c>
      <c r="P64" s="15">
        <v>0.1133430142113277</v>
      </c>
      <c r="Q64" s="13">
        <v>28732.463056521738</v>
      </c>
    </row>
    <row r="65" spans="1:17" ht="14.25" customHeight="1" x14ac:dyDescent="0.3">
      <c r="A65" s="12" t="s">
        <v>65</v>
      </c>
      <c r="B65" s="13">
        <v>74858</v>
      </c>
      <c r="C65" s="14">
        <v>2198608989.9445996</v>
      </c>
      <c r="D65" s="13">
        <v>29370.394479475803</v>
      </c>
      <c r="E65" s="15">
        <v>4.1887030237443883E-2</v>
      </c>
      <c r="H65" s="8" t="s">
        <v>67</v>
      </c>
      <c r="I65" s="9">
        <v>32394</v>
      </c>
      <c r="J65" s="10">
        <v>805677383.79429996</v>
      </c>
      <c r="K65" s="9">
        <v>24871.191695817124</v>
      </c>
      <c r="L65" s="11">
        <v>9.798893992172085E-2</v>
      </c>
      <c r="N65" s="2">
        <v>57</v>
      </c>
      <c r="O65" s="10">
        <v>805677383.79429996</v>
      </c>
      <c r="P65" s="11">
        <v>9.798893992172085E-2</v>
      </c>
      <c r="Q65" s="9">
        <v>24871.191695817124</v>
      </c>
    </row>
    <row r="66" spans="1:17" ht="14.25" customHeight="1" x14ac:dyDescent="0.3">
      <c r="A66" s="8" t="s">
        <v>66</v>
      </c>
      <c r="B66" s="9">
        <v>111389</v>
      </c>
      <c r="C66" s="10">
        <v>3200480327.4028997</v>
      </c>
      <c r="D66" s="9">
        <v>28732.463056521738</v>
      </c>
      <c r="E66" s="11">
        <v>0.1133430142113277</v>
      </c>
      <c r="H66" s="12" t="s">
        <v>68</v>
      </c>
      <c r="I66" s="13">
        <v>114641</v>
      </c>
      <c r="J66" s="14">
        <v>1868587451.7328002</v>
      </c>
      <c r="K66" s="13">
        <v>16299.469227700389</v>
      </c>
      <c r="L66" s="15">
        <v>0.15332507433457354</v>
      </c>
      <c r="N66" s="2">
        <v>58</v>
      </c>
      <c r="O66" s="14">
        <v>1868587451.7328002</v>
      </c>
      <c r="P66" s="15">
        <v>0.15332507433457354</v>
      </c>
      <c r="Q66" s="13">
        <v>16299.469227700389</v>
      </c>
    </row>
    <row r="67" spans="1:17" ht="14.25" customHeight="1" x14ac:dyDescent="0.3">
      <c r="A67" s="12" t="s">
        <v>67</v>
      </c>
      <c r="B67" s="13">
        <v>32394</v>
      </c>
      <c r="C67" s="14">
        <v>805677383.79429996</v>
      </c>
      <c r="D67" s="13">
        <v>24871.191695817124</v>
      </c>
      <c r="E67" s="15">
        <v>9.798893992172085E-2</v>
      </c>
      <c r="H67" s="23" t="s">
        <v>69</v>
      </c>
      <c r="I67" s="24">
        <v>3058667</v>
      </c>
      <c r="J67" s="25">
        <v>232675142620.40332</v>
      </c>
      <c r="K67" s="24">
        <v>76070.766324154712</v>
      </c>
      <c r="L67" s="26">
        <v>8.0296786501538847E-2</v>
      </c>
    </row>
    <row r="68" spans="1:17" ht="14.25" customHeight="1" x14ac:dyDescent="0.3">
      <c r="A68" s="8" t="s">
        <v>68</v>
      </c>
      <c r="B68" s="9">
        <v>114641</v>
      </c>
      <c r="C68" s="10">
        <v>1868587451.7328002</v>
      </c>
      <c r="D68" s="9">
        <v>16299.469227700389</v>
      </c>
      <c r="E68" s="11">
        <v>0.15332507433457354</v>
      </c>
    </row>
    <row r="69" spans="1:17" ht="14.25" customHeight="1" x14ac:dyDescent="0.3">
      <c r="A69" s="23" t="s">
        <v>69</v>
      </c>
      <c r="B69" s="24">
        <v>3058667</v>
      </c>
      <c r="C69" s="25">
        <v>232675142620.40332</v>
      </c>
      <c r="D69" s="24">
        <v>76070.766324154712</v>
      </c>
      <c r="E69" s="26">
        <v>8.0296786501538847E-2</v>
      </c>
    </row>
    <row r="70" spans="1:17" ht="14.25" customHeight="1" x14ac:dyDescent="0.3"/>
    <row r="71" spans="1:17" ht="14.25" customHeight="1" x14ac:dyDescent="0.3"/>
    <row r="72" spans="1:17" ht="14.25" customHeight="1" x14ac:dyDescent="0.3"/>
    <row r="73" spans="1:17" ht="14.25" customHeight="1" x14ac:dyDescent="0.3"/>
    <row r="74" spans="1:17" ht="14.25" customHeight="1" x14ac:dyDescent="0.3"/>
    <row r="75" spans="1:17" ht="14.25" customHeight="1" x14ac:dyDescent="0.3"/>
    <row r="76" spans="1:17" ht="14.25" customHeight="1" x14ac:dyDescent="0.3"/>
    <row r="77" spans="1:17" ht="14.25" customHeight="1" x14ac:dyDescent="0.3"/>
    <row r="78" spans="1:17" ht="14.25" customHeight="1" x14ac:dyDescent="0.3"/>
    <row r="79" spans="1:17" ht="14.25" customHeight="1" x14ac:dyDescent="0.3">
      <c r="F79" s="27"/>
    </row>
    <row r="80" spans="1:17" ht="14.25" customHeight="1" x14ac:dyDescent="0.3"/>
    <row r="83" ht="15" customHeight="1" x14ac:dyDescent="0.3"/>
    <row r="84" ht="15" customHeight="1" x14ac:dyDescent="0.3"/>
    <row r="166" ht="15" customHeight="1" x14ac:dyDescent="0.3"/>
    <row r="167" ht="15" customHeight="1" x14ac:dyDescent="0.3"/>
    <row r="255" spans="1:33" s="28" customForma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33" s="28" customForma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s="28" customForma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s="28" customForma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s="28" customForma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s="28" customForma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s="28" customForma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s="28" customForma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s="28" customForma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s="28" customForma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s="28" customForma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s="28" customForma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s="28" customForma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s="28" customForma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s="28" customForma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s="28" customForma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s="28" customForma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s="28" customForma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s="28" customForma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s="28" customForma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s="28" customForma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s="28" customForma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s="28" customForma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s="28" customForma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33" s="28" customForma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33" s="28" customForma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1:33" s="28" customForma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1:33" s="28" customForma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s="28" customForma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s="28" customForma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s="28" customForma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s="28" customForma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s="28" customForma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s="28" customForma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s="28" customForma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s="28" customForma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1:33" s="28" customForma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1:33" s="28" customForma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1:33" s="28" customForma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1:33" s="28" customForma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1:33" s="28" customForma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s="28" customForma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1:33" s="28" customForma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1:33" s="28" customForma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1:33" s="28" customForma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1:33" s="28" customForma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1:33" s="28" customForma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1:33" s="28" customForma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1:33" s="28" customForma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1:33" s="28" customForma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1:33" s="28" customForma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1:33" s="28" customForma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s="28" customForma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s="28" customForma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sheetData>
  <conditionalFormatting sqref="L44:L66 L9:L42">
    <cfRule type="colorScale" priority="4">
      <colorScale>
        <cfvo type="min"/>
        <cfvo type="percentile" val="50"/>
        <cfvo type="max"/>
        <color rgb="FFF8696B"/>
        <color rgb="FFFFEB84"/>
        <color rgb="FF63BE7B"/>
      </colorScale>
    </cfRule>
  </conditionalFormatting>
  <conditionalFormatting sqref="L9:L66">
    <cfRule type="colorScale" priority="3">
      <colorScale>
        <cfvo type="min"/>
        <cfvo type="percentile" val="50"/>
        <cfvo type="max"/>
        <color rgb="FFF8696B"/>
        <color rgb="FFFFEB84"/>
        <color rgb="FF63BE7B"/>
      </colorScale>
    </cfRule>
  </conditionalFormatting>
  <conditionalFormatting sqref="P44:P66 P9:P42">
    <cfRule type="colorScale" priority="2">
      <colorScale>
        <cfvo type="min"/>
        <cfvo type="percentile" val="50"/>
        <cfvo type="max"/>
        <color rgb="FFF8696B"/>
        <color rgb="FFFFEB84"/>
        <color rgb="FF63BE7B"/>
      </colorScale>
    </cfRule>
  </conditionalFormatting>
  <conditionalFormatting sqref="P9:P66">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309"/>
  <sheetViews>
    <sheetView topLeftCell="B9" zoomScale="43" zoomScaleNormal="43" workbookViewId="0">
      <selection activeCell="O28" sqref="O28"/>
    </sheetView>
  </sheetViews>
  <sheetFormatPr defaultColWidth="9.109375" defaultRowHeight="14.4" x14ac:dyDescent="0.3"/>
  <cols>
    <col min="1" max="1" width="45" style="2" customWidth="1"/>
    <col min="2" max="5" width="11.5546875" style="2" customWidth="1"/>
    <col min="6" max="7" width="9.109375" style="2"/>
    <col min="8" max="8" width="46.88671875" style="2" bestFit="1" customWidth="1"/>
    <col min="9" max="14" width="9.109375" style="2"/>
    <col min="15" max="16" width="13.88671875" style="2" bestFit="1" customWidth="1"/>
    <col min="17" max="16384" width="9.109375" style="2"/>
  </cols>
  <sheetData>
    <row r="3" spans="1:19" x14ac:dyDescent="0.3">
      <c r="A3" s="1" t="s">
        <v>0</v>
      </c>
    </row>
    <row r="5" spans="1:19" x14ac:dyDescent="0.3">
      <c r="A5" s="1" t="s">
        <v>1</v>
      </c>
    </row>
    <row r="6" spans="1:19" ht="15" customHeight="1" x14ac:dyDescent="0.3"/>
    <row r="7" spans="1:19" ht="15" customHeight="1" x14ac:dyDescent="0.3">
      <c r="A7" s="3" t="s">
        <v>2</v>
      </c>
      <c r="B7" s="4"/>
      <c r="C7" s="4"/>
      <c r="D7" s="4"/>
      <c r="E7" s="4"/>
      <c r="H7" s="3" t="s">
        <v>2</v>
      </c>
      <c r="I7" s="4"/>
      <c r="J7" s="4"/>
      <c r="K7" s="4"/>
      <c r="L7" s="4"/>
    </row>
    <row r="8" spans="1:19" ht="52.8" x14ac:dyDescent="0.3">
      <c r="A8" s="5" t="s">
        <v>3</v>
      </c>
      <c r="B8" s="6" t="s">
        <v>4</v>
      </c>
      <c r="C8" s="6" t="s">
        <v>5</v>
      </c>
      <c r="D8" s="7" t="s">
        <v>6</v>
      </c>
      <c r="E8" s="7" t="s">
        <v>7</v>
      </c>
      <c r="H8" s="5" t="s">
        <v>3</v>
      </c>
      <c r="I8" s="6" t="s">
        <v>4</v>
      </c>
      <c r="J8" s="6" t="s">
        <v>5</v>
      </c>
      <c r="K8" s="7" t="s">
        <v>6</v>
      </c>
      <c r="L8" s="7" t="s">
        <v>8</v>
      </c>
      <c r="O8" s="6" t="s">
        <v>645</v>
      </c>
      <c r="P8" s="7" t="s">
        <v>9</v>
      </c>
      <c r="Q8" s="7" t="s">
        <v>8</v>
      </c>
      <c r="S8" s="1" t="s">
        <v>10</v>
      </c>
    </row>
    <row r="9" spans="1:19" x14ac:dyDescent="0.3">
      <c r="A9" s="8" t="s">
        <v>43</v>
      </c>
      <c r="B9" s="9">
        <v>232165</v>
      </c>
      <c r="C9" s="10">
        <v>19482915315.648857</v>
      </c>
      <c r="D9" s="9">
        <v>83918.399912341905</v>
      </c>
      <c r="E9" s="11">
        <v>0.17558843711340313</v>
      </c>
      <c r="H9" s="8" t="s">
        <v>43</v>
      </c>
      <c r="I9" s="9">
        <v>232165</v>
      </c>
      <c r="J9" s="10">
        <v>19482915315.648857</v>
      </c>
      <c r="K9" s="9">
        <v>83918.399912341905</v>
      </c>
      <c r="L9" s="11">
        <v>0.17558843711340313</v>
      </c>
      <c r="N9" s="2">
        <v>1</v>
      </c>
      <c r="O9" s="10">
        <v>19482915315.648857</v>
      </c>
      <c r="P9" s="9">
        <v>83918.399912341905</v>
      </c>
      <c r="Q9" s="11">
        <v>0.17558843711340313</v>
      </c>
    </row>
    <row r="10" spans="1:19" x14ac:dyDescent="0.3">
      <c r="A10" s="12" t="s">
        <v>39</v>
      </c>
      <c r="B10" s="13">
        <v>143770</v>
      </c>
      <c r="C10" s="14">
        <v>14452591121.03701</v>
      </c>
      <c r="D10" s="13">
        <v>100525.77812504006</v>
      </c>
      <c r="E10" s="15">
        <v>0.2568418256560363</v>
      </c>
      <c r="H10" s="12" t="s">
        <v>39</v>
      </c>
      <c r="I10" s="13">
        <v>143770</v>
      </c>
      <c r="J10" s="14">
        <v>14452591121.03701</v>
      </c>
      <c r="K10" s="13">
        <v>100525.77812504006</v>
      </c>
      <c r="L10" s="15">
        <v>0.2568418256560363</v>
      </c>
      <c r="N10" s="2">
        <v>2</v>
      </c>
      <c r="O10" s="14">
        <v>14452591121.03701</v>
      </c>
      <c r="P10" s="13">
        <v>100525.77812504006</v>
      </c>
      <c r="Q10" s="15">
        <v>0.2568418256560363</v>
      </c>
    </row>
    <row r="11" spans="1:19" x14ac:dyDescent="0.3">
      <c r="A11" s="8" t="s">
        <v>41</v>
      </c>
      <c r="B11" s="9">
        <v>115850</v>
      </c>
      <c r="C11" s="10">
        <v>11345892422.621817</v>
      </c>
      <c r="D11" s="9">
        <v>97936.058891858585</v>
      </c>
      <c r="E11" s="11">
        <v>0.1220908942254192</v>
      </c>
      <c r="H11" s="8" t="s">
        <v>41</v>
      </c>
      <c r="I11" s="9">
        <v>115850</v>
      </c>
      <c r="J11" s="10">
        <v>11345892422.621817</v>
      </c>
      <c r="K11" s="9">
        <v>97936.058891858585</v>
      </c>
      <c r="L11" s="11">
        <v>0.1220908942254192</v>
      </c>
      <c r="N11" s="2">
        <v>3</v>
      </c>
      <c r="O11" s="10">
        <v>11345892422.621817</v>
      </c>
      <c r="P11" s="9">
        <v>97936.058891858585</v>
      </c>
      <c r="Q11" s="11">
        <v>0.1220908942254192</v>
      </c>
    </row>
    <row r="12" spans="1:19" x14ac:dyDescent="0.3">
      <c r="A12" s="12" t="s">
        <v>52</v>
      </c>
      <c r="B12" s="13">
        <v>174402</v>
      </c>
      <c r="C12" s="14">
        <v>11026043396.276892</v>
      </c>
      <c r="D12" s="13">
        <v>63222.000873137302</v>
      </c>
      <c r="E12" s="15">
        <v>0.14547191887307948</v>
      </c>
      <c r="H12" s="12" t="s">
        <v>52</v>
      </c>
      <c r="I12" s="13">
        <v>174402</v>
      </c>
      <c r="J12" s="14">
        <v>11026043396.276892</v>
      </c>
      <c r="K12" s="13">
        <v>63222.000873137302</v>
      </c>
      <c r="L12" s="15">
        <v>0.14547191887307948</v>
      </c>
      <c r="N12" s="2">
        <v>4</v>
      </c>
      <c r="O12" s="14">
        <v>11026043396.276892</v>
      </c>
      <c r="P12" s="13">
        <v>63222.000873137302</v>
      </c>
      <c r="Q12" s="15">
        <v>0.14547191887307948</v>
      </c>
    </row>
    <row r="13" spans="1:19" x14ac:dyDescent="0.3">
      <c r="A13" s="8" t="s">
        <v>63</v>
      </c>
      <c r="B13" s="9">
        <v>293499</v>
      </c>
      <c r="C13" s="10">
        <v>8657015773.6575069</v>
      </c>
      <c r="D13" s="9">
        <v>29495.895296602397</v>
      </c>
      <c r="E13" s="11">
        <v>6.9836822582848887E-2</v>
      </c>
      <c r="H13" s="8" t="s">
        <v>63</v>
      </c>
      <c r="I13" s="9">
        <v>293499</v>
      </c>
      <c r="J13" s="10">
        <v>8657015773.6575069</v>
      </c>
      <c r="K13" s="9">
        <v>29495.895296602397</v>
      </c>
      <c r="L13" s="11">
        <v>6.9836822582848887E-2</v>
      </c>
      <c r="N13" s="2">
        <v>5</v>
      </c>
      <c r="O13" s="10">
        <v>8657015773.6575069</v>
      </c>
      <c r="P13" s="9">
        <v>29495.895296602397</v>
      </c>
      <c r="Q13" s="11">
        <v>6.9836822582848887E-2</v>
      </c>
    </row>
    <row r="14" spans="1:19" ht="14.25" customHeight="1" x14ac:dyDescent="0.3">
      <c r="A14" s="12" t="s">
        <v>58</v>
      </c>
      <c r="B14" s="13">
        <v>158087</v>
      </c>
      <c r="C14" s="14">
        <v>7955804262.6935005</v>
      </c>
      <c r="D14" s="13">
        <v>50325.480670096214</v>
      </c>
      <c r="E14" s="15">
        <v>4.8917095810626122E-2</v>
      </c>
      <c r="H14" s="12" t="s">
        <v>58</v>
      </c>
      <c r="I14" s="13">
        <v>158087</v>
      </c>
      <c r="J14" s="14">
        <v>7955804262.6935005</v>
      </c>
      <c r="K14" s="13">
        <v>50325.480670096214</v>
      </c>
      <c r="L14" s="15">
        <v>4.8917095810626122E-2</v>
      </c>
      <c r="N14" s="2">
        <v>6</v>
      </c>
      <c r="O14" s="14">
        <v>7955804262.6935005</v>
      </c>
      <c r="P14" s="13">
        <v>50325.480670096214</v>
      </c>
      <c r="Q14" s="15">
        <v>4.8917095810626122E-2</v>
      </c>
    </row>
    <row r="15" spans="1:19" x14ac:dyDescent="0.3">
      <c r="A15" s="8" t="s">
        <v>20</v>
      </c>
      <c r="B15" s="9">
        <v>37499</v>
      </c>
      <c r="C15" s="10">
        <v>7689130836.5899029</v>
      </c>
      <c r="D15" s="9">
        <v>205048.95694791601</v>
      </c>
      <c r="E15" s="11">
        <v>0.12262884875865804</v>
      </c>
      <c r="H15" s="8" t="s">
        <v>20</v>
      </c>
      <c r="I15" s="9">
        <v>37499</v>
      </c>
      <c r="J15" s="10">
        <v>7689130836.5899029</v>
      </c>
      <c r="K15" s="9">
        <v>205048.95694791601</v>
      </c>
      <c r="L15" s="11">
        <v>0.12262884875865804</v>
      </c>
      <c r="N15" s="2">
        <v>7</v>
      </c>
      <c r="O15" s="10">
        <v>7689130836.5899029</v>
      </c>
      <c r="P15" s="9">
        <v>205048.95694791601</v>
      </c>
      <c r="Q15" s="11">
        <v>0.12262884875865804</v>
      </c>
    </row>
    <row r="16" spans="1:19" x14ac:dyDescent="0.3">
      <c r="A16" s="12" t="s">
        <v>30</v>
      </c>
      <c r="B16" s="13">
        <v>49457</v>
      </c>
      <c r="C16" s="14">
        <v>7587155118.626194</v>
      </c>
      <c r="D16" s="13">
        <v>153409.12547518438</v>
      </c>
      <c r="E16" s="15">
        <v>4.6735986816275374E-2</v>
      </c>
      <c r="H16" s="12" t="s">
        <v>30</v>
      </c>
      <c r="I16" s="13">
        <v>49457</v>
      </c>
      <c r="J16" s="14">
        <v>7587155118.626194</v>
      </c>
      <c r="K16" s="13">
        <v>153409.12547518438</v>
      </c>
      <c r="L16" s="15">
        <v>4.6735986816275374E-2</v>
      </c>
      <c r="N16" s="2">
        <v>8</v>
      </c>
      <c r="O16" s="14">
        <v>7587155118.626194</v>
      </c>
      <c r="P16" s="13">
        <v>153409.12547518438</v>
      </c>
      <c r="Q16" s="15">
        <v>4.6735986816275374E-2</v>
      </c>
    </row>
    <row r="17" spans="1:17" x14ac:dyDescent="0.3">
      <c r="A17" s="8" t="s">
        <v>15</v>
      </c>
      <c r="B17" s="9">
        <v>16693</v>
      </c>
      <c r="C17" s="10">
        <v>7546373735.3803968</v>
      </c>
      <c r="D17" s="9">
        <v>452068.15643565549</v>
      </c>
      <c r="E17" s="11">
        <v>0.17818326383831953</v>
      </c>
      <c r="H17" s="8" t="s">
        <v>15</v>
      </c>
      <c r="I17" s="9">
        <v>16693</v>
      </c>
      <c r="J17" s="10">
        <v>7546373735.3803968</v>
      </c>
      <c r="K17" s="9">
        <v>452068.15643565549</v>
      </c>
      <c r="L17" s="11">
        <v>0.17818326383831953</v>
      </c>
      <c r="N17" s="2">
        <v>9</v>
      </c>
      <c r="O17" s="10">
        <v>7546373735.3803968</v>
      </c>
      <c r="P17" s="9">
        <v>452068.15643565549</v>
      </c>
      <c r="Q17" s="11">
        <v>0.17818326383831953</v>
      </c>
    </row>
    <row r="18" spans="1:17" x14ac:dyDescent="0.3">
      <c r="A18" s="12" t="s">
        <v>38</v>
      </c>
      <c r="B18" s="13">
        <v>70660</v>
      </c>
      <c r="C18" s="14">
        <v>7107828299.4496088</v>
      </c>
      <c r="D18" s="13">
        <v>100591.9657436967</v>
      </c>
      <c r="E18" s="15">
        <v>0.23563457763821363</v>
      </c>
      <c r="H18" s="12" t="s">
        <v>38</v>
      </c>
      <c r="I18" s="13">
        <v>70660</v>
      </c>
      <c r="J18" s="14">
        <v>7107828299.4496088</v>
      </c>
      <c r="K18" s="13">
        <v>100591.9657436967</v>
      </c>
      <c r="L18" s="15">
        <v>0.23563457763821363</v>
      </c>
      <c r="N18" s="2">
        <v>10</v>
      </c>
      <c r="O18" s="14">
        <v>7107828299.4496088</v>
      </c>
      <c r="P18" s="13">
        <v>100591.9657436967</v>
      </c>
      <c r="Q18" s="15">
        <v>0.23563457763821363</v>
      </c>
    </row>
    <row r="19" spans="1:17" x14ac:dyDescent="0.3">
      <c r="A19" s="8" t="s">
        <v>54</v>
      </c>
      <c r="B19" s="9">
        <v>106701</v>
      </c>
      <c r="C19" s="10">
        <v>6442089577.7439919</v>
      </c>
      <c r="D19" s="9">
        <v>60375.156537839306</v>
      </c>
      <c r="E19" s="11">
        <v>0.17580409718028894</v>
      </c>
      <c r="H19" s="8" t="s">
        <v>54</v>
      </c>
      <c r="I19" s="9">
        <v>106701</v>
      </c>
      <c r="J19" s="10">
        <v>6442089577.7439919</v>
      </c>
      <c r="K19" s="9">
        <v>60375.156537839306</v>
      </c>
      <c r="L19" s="11">
        <v>0.17580409718028894</v>
      </c>
      <c r="N19" s="2">
        <v>11</v>
      </c>
      <c r="O19" s="10">
        <v>6442089577.7439919</v>
      </c>
      <c r="P19" s="9">
        <v>60375.156537839306</v>
      </c>
      <c r="Q19" s="11">
        <v>0.17580409718028894</v>
      </c>
    </row>
    <row r="20" spans="1:17" ht="14.25" customHeight="1" x14ac:dyDescent="0.3">
      <c r="A20" s="12" t="s">
        <v>21</v>
      </c>
      <c r="B20" s="13">
        <v>29522</v>
      </c>
      <c r="C20" s="14">
        <v>5886222529.4260149</v>
      </c>
      <c r="D20" s="13">
        <v>199384.27374249764</v>
      </c>
      <c r="E20" s="15">
        <v>6.8530423650830619E-2</v>
      </c>
      <c r="H20" s="12" t="s">
        <v>21</v>
      </c>
      <c r="I20" s="13">
        <v>29522</v>
      </c>
      <c r="J20" s="14">
        <v>5886222529.4260149</v>
      </c>
      <c r="K20" s="13">
        <v>199384.27374249764</v>
      </c>
      <c r="L20" s="15">
        <v>6.8530423650830619E-2</v>
      </c>
      <c r="N20" s="2">
        <v>12</v>
      </c>
      <c r="O20" s="14">
        <v>5886222529.4260149</v>
      </c>
      <c r="P20" s="13">
        <v>199384.27374249764</v>
      </c>
      <c r="Q20" s="15">
        <v>6.8530423650830619E-2</v>
      </c>
    </row>
    <row r="21" spans="1:17" ht="14.25" customHeight="1" x14ac:dyDescent="0.3">
      <c r="A21" s="8" t="s">
        <v>55</v>
      </c>
      <c r="B21" s="9">
        <v>96387</v>
      </c>
      <c r="C21" s="10">
        <v>5731591145.2647018</v>
      </c>
      <c r="D21" s="9">
        <v>59464.358733695437</v>
      </c>
      <c r="E21" s="11">
        <v>9.5745250215503092E-2</v>
      </c>
      <c r="H21" s="8" t="s">
        <v>55</v>
      </c>
      <c r="I21" s="9">
        <v>96387</v>
      </c>
      <c r="J21" s="10">
        <v>5731591145.2647018</v>
      </c>
      <c r="K21" s="9">
        <v>59464.358733695437</v>
      </c>
      <c r="L21" s="11">
        <v>9.5745250215503092E-2</v>
      </c>
      <c r="N21" s="2">
        <v>13</v>
      </c>
      <c r="O21" s="10">
        <v>5731591145.2647018</v>
      </c>
      <c r="P21" s="9">
        <v>59464.358733695437</v>
      </c>
      <c r="Q21" s="11">
        <v>9.5745250215503092E-2</v>
      </c>
    </row>
    <row r="22" spans="1:17" x14ac:dyDescent="0.3">
      <c r="A22" s="12" t="s">
        <v>64</v>
      </c>
      <c r="B22" s="13">
        <v>178293</v>
      </c>
      <c r="C22" s="14">
        <v>5244378173.1585073</v>
      </c>
      <c r="D22" s="13">
        <v>29414.380672031471</v>
      </c>
      <c r="E22" s="15">
        <v>8.5355369809409665E-2</v>
      </c>
      <c r="H22" s="12" t="s">
        <v>64</v>
      </c>
      <c r="I22" s="13">
        <v>178293</v>
      </c>
      <c r="J22" s="14">
        <v>5244378173.1585073</v>
      </c>
      <c r="K22" s="13">
        <v>29414.380672031471</v>
      </c>
      <c r="L22" s="15">
        <v>8.5355369809409665E-2</v>
      </c>
      <c r="N22" s="2">
        <v>14</v>
      </c>
      <c r="O22" s="14">
        <v>5244378173.1585073</v>
      </c>
      <c r="P22" s="13">
        <v>29414.380672031471</v>
      </c>
      <c r="Q22" s="15">
        <v>8.5355369809409665E-2</v>
      </c>
    </row>
    <row r="23" spans="1:17" x14ac:dyDescent="0.3">
      <c r="A23" s="8" t="s">
        <v>44</v>
      </c>
      <c r="B23" s="9">
        <v>58941</v>
      </c>
      <c r="C23" s="10">
        <v>4820517792.6970043</v>
      </c>
      <c r="D23" s="9">
        <v>81785.476878522662</v>
      </c>
      <c r="E23" s="11">
        <v>8.0753281836331126E-2</v>
      </c>
      <c r="H23" s="8" t="s">
        <v>44</v>
      </c>
      <c r="I23" s="9">
        <v>58941</v>
      </c>
      <c r="J23" s="10">
        <v>4820517792.6970043</v>
      </c>
      <c r="K23" s="9">
        <v>81785.476878522662</v>
      </c>
      <c r="L23" s="11">
        <v>8.0753281836331126E-2</v>
      </c>
      <c r="N23" s="2">
        <v>15</v>
      </c>
      <c r="O23" s="10">
        <v>4820517792.6970043</v>
      </c>
      <c r="P23" s="9">
        <v>81785.476878522662</v>
      </c>
      <c r="Q23" s="11">
        <v>8.0753281836331126E-2</v>
      </c>
    </row>
    <row r="24" spans="1:17" x14ac:dyDescent="0.3">
      <c r="A24" s="12" t="s">
        <v>45</v>
      </c>
      <c r="B24" s="13">
        <v>61673</v>
      </c>
      <c r="C24" s="14">
        <v>4816663352.4404049</v>
      </c>
      <c r="D24" s="13">
        <v>78100.033279399489</v>
      </c>
      <c r="E24" s="15">
        <v>0.15335890009017542</v>
      </c>
      <c r="H24" s="12" t="s">
        <v>45</v>
      </c>
      <c r="I24" s="13">
        <v>61673</v>
      </c>
      <c r="J24" s="14">
        <v>4816663352.4404049</v>
      </c>
      <c r="K24" s="13">
        <v>78100.033279399489</v>
      </c>
      <c r="L24" s="15">
        <v>0.15335890009017542</v>
      </c>
      <c r="N24" s="2">
        <v>16</v>
      </c>
      <c r="O24" s="14">
        <v>4816663352.4404049</v>
      </c>
      <c r="P24" s="13">
        <v>78100.033279399489</v>
      </c>
      <c r="Q24" s="15">
        <v>0.15335890009017542</v>
      </c>
    </row>
    <row r="25" spans="1:17" x14ac:dyDescent="0.3">
      <c r="A25" s="8" t="s">
        <v>37</v>
      </c>
      <c r="B25" s="9">
        <v>41589</v>
      </c>
      <c r="C25" s="10">
        <v>4802292485.4982023</v>
      </c>
      <c r="D25" s="9">
        <v>115470.25620953142</v>
      </c>
      <c r="E25" s="11">
        <v>6.7419218179517279E-2</v>
      </c>
      <c r="H25" s="8" t="s">
        <v>37</v>
      </c>
      <c r="I25" s="9">
        <v>41589</v>
      </c>
      <c r="J25" s="10">
        <v>4802292485.4982023</v>
      </c>
      <c r="K25" s="9">
        <v>115470.25620953142</v>
      </c>
      <c r="L25" s="11">
        <v>6.7419218179517279E-2</v>
      </c>
      <c r="N25" s="2">
        <v>17</v>
      </c>
      <c r="O25" s="10">
        <v>4802292485.4982023</v>
      </c>
      <c r="P25" s="9">
        <v>115470.25620953142</v>
      </c>
      <c r="Q25" s="11">
        <v>6.7419218179517279E-2</v>
      </c>
    </row>
    <row r="26" spans="1:17" x14ac:dyDescent="0.3">
      <c r="A26" s="12" t="s">
        <v>27</v>
      </c>
      <c r="B26" s="13">
        <v>27726</v>
      </c>
      <c r="C26" s="14">
        <v>4659157842.2621975</v>
      </c>
      <c r="D26" s="13">
        <v>168042.91431371987</v>
      </c>
      <c r="E26" s="15">
        <v>6.7252952224628446E-2</v>
      </c>
      <c r="H26" s="12" t="s">
        <v>27</v>
      </c>
      <c r="I26" s="13">
        <v>27726</v>
      </c>
      <c r="J26" s="14">
        <v>4659157842.2621975</v>
      </c>
      <c r="K26" s="13">
        <v>168042.91431371987</v>
      </c>
      <c r="L26" s="15">
        <v>6.7252952224628446E-2</v>
      </c>
      <c r="N26" s="2">
        <v>18</v>
      </c>
      <c r="O26" s="14">
        <v>4659157842.2621975</v>
      </c>
      <c r="P26" s="13">
        <v>168042.91431371987</v>
      </c>
      <c r="Q26" s="15">
        <v>6.7252952224628446E-2</v>
      </c>
    </row>
    <row r="27" spans="1:17" x14ac:dyDescent="0.3">
      <c r="A27" s="8" t="s">
        <v>32</v>
      </c>
      <c r="B27" s="9">
        <v>28791</v>
      </c>
      <c r="C27" s="10">
        <v>4062274083.5231991</v>
      </c>
      <c r="D27" s="9">
        <v>141095.27572933206</v>
      </c>
      <c r="E27" s="11">
        <v>0.11725590007618319</v>
      </c>
      <c r="H27" s="8" t="s">
        <v>32</v>
      </c>
      <c r="I27" s="9">
        <v>28791</v>
      </c>
      <c r="J27" s="10">
        <v>4062274083.5231991</v>
      </c>
      <c r="K27" s="9">
        <v>141095.27572933206</v>
      </c>
      <c r="L27" s="11">
        <v>0.11725590007618319</v>
      </c>
      <c r="N27" s="2">
        <v>19</v>
      </c>
      <c r="O27" s="10">
        <v>4062274083.5231991</v>
      </c>
      <c r="P27" s="9">
        <v>141095.27572933206</v>
      </c>
      <c r="Q27" s="11">
        <v>0.11725590007618319</v>
      </c>
    </row>
    <row r="28" spans="1:17" x14ac:dyDescent="0.3">
      <c r="A28" s="12" t="s">
        <v>28</v>
      </c>
      <c r="B28" s="13">
        <v>24928</v>
      </c>
      <c r="C28" s="14">
        <v>4024996732.9389987</v>
      </c>
      <c r="D28" s="13">
        <v>161464.88819556317</v>
      </c>
      <c r="E28" s="15">
        <v>0.14878076600215112</v>
      </c>
      <c r="H28" s="12" t="s">
        <v>28</v>
      </c>
      <c r="I28" s="13">
        <v>24928</v>
      </c>
      <c r="J28" s="14">
        <v>4024996732.9389987</v>
      </c>
      <c r="K28" s="13">
        <v>161464.88819556317</v>
      </c>
      <c r="L28" s="15">
        <v>0.14878076600215112</v>
      </c>
      <c r="N28" s="2">
        <v>20</v>
      </c>
      <c r="O28" s="14">
        <v>4024996732.9389987</v>
      </c>
      <c r="P28" s="13">
        <v>161464.88819556317</v>
      </c>
      <c r="Q28" s="15">
        <v>0.14878076600215112</v>
      </c>
    </row>
    <row r="29" spans="1:17" x14ac:dyDescent="0.3">
      <c r="A29" s="8" t="s">
        <v>47</v>
      </c>
      <c r="B29" s="9">
        <v>56304</v>
      </c>
      <c r="C29" s="10">
        <v>4017352546.9457936</v>
      </c>
      <c r="D29" s="9">
        <v>71351.103774967924</v>
      </c>
      <c r="E29" s="11">
        <v>0.19404088586008247</v>
      </c>
      <c r="H29" s="8" t="s">
        <v>47</v>
      </c>
      <c r="I29" s="9">
        <v>56304</v>
      </c>
      <c r="J29" s="10">
        <v>4017352546.9457936</v>
      </c>
      <c r="K29" s="9">
        <v>71351.103774967924</v>
      </c>
      <c r="L29" s="11">
        <v>0.19404088586008247</v>
      </c>
      <c r="N29" s="2">
        <v>21</v>
      </c>
      <c r="O29" s="10">
        <v>4017352546.9457936</v>
      </c>
      <c r="P29" s="9">
        <v>71351.103774967924</v>
      </c>
      <c r="Q29" s="11">
        <v>0.19404088586008247</v>
      </c>
    </row>
    <row r="30" spans="1:17" x14ac:dyDescent="0.3">
      <c r="A30" s="12" t="s">
        <v>25</v>
      </c>
      <c r="B30" s="13">
        <v>18997</v>
      </c>
      <c r="C30" s="14">
        <v>3643557365.6850047</v>
      </c>
      <c r="D30" s="13">
        <v>191796.4607930202</v>
      </c>
      <c r="E30" s="15">
        <v>0.21896172061591804</v>
      </c>
      <c r="H30" s="12" t="s">
        <v>25</v>
      </c>
      <c r="I30" s="13">
        <v>18997</v>
      </c>
      <c r="J30" s="14">
        <v>3643557365.6850047</v>
      </c>
      <c r="K30" s="13">
        <v>191796.4607930202</v>
      </c>
      <c r="L30" s="15">
        <v>0.21896172061591804</v>
      </c>
      <c r="N30" s="2">
        <v>22</v>
      </c>
      <c r="O30" s="14">
        <v>3643557365.6850047</v>
      </c>
      <c r="P30" s="13">
        <v>191796.4607930202</v>
      </c>
      <c r="Q30" s="15">
        <v>0.21896172061591804</v>
      </c>
    </row>
    <row r="31" spans="1:17" x14ac:dyDescent="0.3">
      <c r="A31" s="8" t="s">
        <v>60</v>
      </c>
      <c r="B31" s="9">
        <v>84826</v>
      </c>
      <c r="C31" s="10">
        <v>3570066939.166203</v>
      </c>
      <c r="D31" s="9">
        <v>42086.941965508253</v>
      </c>
      <c r="E31" s="11">
        <v>4.2266355625928016E-2</v>
      </c>
      <c r="H31" s="8" t="s">
        <v>60</v>
      </c>
      <c r="I31" s="9">
        <v>84826</v>
      </c>
      <c r="J31" s="10">
        <v>3570066939.166203</v>
      </c>
      <c r="K31" s="9">
        <v>42086.941965508253</v>
      </c>
      <c r="L31" s="11">
        <v>4.2266355625928016E-2</v>
      </c>
      <c r="N31" s="2">
        <v>23</v>
      </c>
      <c r="O31" s="10">
        <v>3570066939.166203</v>
      </c>
      <c r="P31" s="9">
        <v>42086.941965508253</v>
      </c>
      <c r="Q31" s="11">
        <v>4.2266355625928016E-2</v>
      </c>
    </row>
    <row r="32" spans="1:17" x14ac:dyDescent="0.3">
      <c r="A32" s="12" t="s">
        <v>29</v>
      </c>
      <c r="B32" s="13">
        <v>20516</v>
      </c>
      <c r="C32" s="14">
        <v>3310131984.436399</v>
      </c>
      <c r="D32" s="13">
        <v>161343.92593275488</v>
      </c>
      <c r="E32" s="15">
        <v>7.2568524358606529E-2</v>
      </c>
      <c r="H32" s="12" t="s">
        <v>29</v>
      </c>
      <c r="I32" s="13">
        <v>20516</v>
      </c>
      <c r="J32" s="14">
        <v>3310131984.436399</v>
      </c>
      <c r="K32" s="13">
        <v>161343.92593275488</v>
      </c>
      <c r="L32" s="15">
        <v>7.2568524358606529E-2</v>
      </c>
      <c r="N32" s="2">
        <v>24</v>
      </c>
      <c r="O32" s="14">
        <v>3310131984.436399</v>
      </c>
      <c r="P32" s="13">
        <v>161343.92593275488</v>
      </c>
      <c r="Q32" s="15">
        <v>7.2568524358606529E-2</v>
      </c>
    </row>
    <row r="33" spans="1:39" x14ac:dyDescent="0.3">
      <c r="A33" s="8" t="s">
        <v>66</v>
      </c>
      <c r="B33" s="9">
        <v>111389</v>
      </c>
      <c r="C33" s="10">
        <v>3200480327.4028983</v>
      </c>
      <c r="D33" s="9">
        <v>28732.463056521723</v>
      </c>
      <c r="E33" s="11">
        <v>0.1133430142113276</v>
      </c>
      <c r="H33" s="8" t="s">
        <v>66</v>
      </c>
      <c r="I33" s="9">
        <v>111389</v>
      </c>
      <c r="J33" s="10">
        <v>3200480327.4028983</v>
      </c>
      <c r="K33" s="9">
        <v>28732.463056521723</v>
      </c>
      <c r="L33" s="11">
        <v>0.1133430142113276</v>
      </c>
      <c r="N33" s="2">
        <v>25</v>
      </c>
      <c r="O33" s="10">
        <v>3200480327.4028983</v>
      </c>
      <c r="P33" s="9">
        <v>28732.463056521723</v>
      </c>
      <c r="Q33" s="11">
        <v>0.1133430142113276</v>
      </c>
    </row>
    <row r="34" spans="1:39" x14ac:dyDescent="0.3">
      <c r="A34" s="12" t="s">
        <v>24</v>
      </c>
      <c r="B34" s="13">
        <v>16198</v>
      </c>
      <c r="C34" s="14">
        <v>3152573362.1194983</v>
      </c>
      <c r="D34" s="13">
        <v>194627.32202244093</v>
      </c>
      <c r="E34" s="15">
        <v>3.3376052681125958E-2</v>
      </c>
      <c r="H34" s="12" t="s">
        <v>24</v>
      </c>
      <c r="I34" s="13">
        <v>16198</v>
      </c>
      <c r="J34" s="14">
        <v>3152573362.1194983</v>
      </c>
      <c r="K34" s="13">
        <v>194627.32202244093</v>
      </c>
      <c r="L34" s="15">
        <v>3.3376052681125958E-2</v>
      </c>
      <c r="N34" s="2">
        <v>26</v>
      </c>
      <c r="O34" s="14">
        <v>3152573362.1194983</v>
      </c>
      <c r="P34" s="13">
        <v>194627.32202244093</v>
      </c>
      <c r="Q34" s="15">
        <v>3.3376052681125958E-2</v>
      </c>
    </row>
    <row r="35" spans="1:39" x14ac:dyDescent="0.3">
      <c r="A35" s="8" t="s">
        <v>33</v>
      </c>
      <c r="B35" s="9">
        <v>22709</v>
      </c>
      <c r="C35" s="10">
        <v>3107791017.7565026</v>
      </c>
      <c r="D35" s="9">
        <v>136852.8344601921</v>
      </c>
      <c r="E35" s="11">
        <v>7.0781371531007581E-2</v>
      </c>
      <c r="H35" s="8" t="s">
        <v>33</v>
      </c>
      <c r="I35" s="9">
        <v>22709</v>
      </c>
      <c r="J35" s="10">
        <v>3107791017.7565026</v>
      </c>
      <c r="K35" s="9">
        <v>136852.8344601921</v>
      </c>
      <c r="L35" s="11">
        <v>7.0781371531007581E-2</v>
      </c>
      <c r="N35" s="2">
        <v>27</v>
      </c>
      <c r="O35" s="10">
        <v>3107791017.7565026</v>
      </c>
      <c r="P35" s="9">
        <v>136852.8344601921</v>
      </c>
      <c r="Q35" s="11">
        <v>7.0781371531007581E-2</v>
      </c>
    </row>
    <row r="36" spans="1:39" x14ac:dyDescent="0.3">
      <c r="A36" s="12" t="s">
        <v>35</v>
      </c>
      <c r="B36" s="13">
        <v>22380</v>
      </c>
      <c r="C36" s="14">
        <v>3012129051.9159985</v>
      </c>
      <c r="D36" s="13">
        <v>134590.2167969615</v>
      </c>
      <c r="E36" s="15">
        <v>2.8890051487095062E-2</v>
      </c>
      <c r="H36" s="12" t="s">
        <v>35</v>
      </c>
      <c r="I36" s="13">
        <v>22380</v>
      </c>
      <c r="J36" s="14">
        <v>3012129051.9159985</v>
      </c>
      <c r="K36" s="13">
        <v>134590.2167969615</v>
      </c>
      <c r="L36" s="15">
        <v>2.8890051487095062E-2</v>
      </c>
      <c r="N36" s="2">
        <v>28</v>
      </c>
      <c r="O36" s="14">
        <v>3012129051.9159985</v>
      </c>
      <c r="P36" s="13">
        <v>134590.2167969615</v>
      </c>
      <c r="Q36" s="15">
        <v>2.8890051487095062E-2</v>
      </c>
    </row>
    <row r="37" spans="1:39" x14ac:dyDescent="0.3">
      <c r="A37" s="8" t="s">
        <v>62</v>
      </c>
      <c r="B37" s="9">
        <v>76820</v>
      </c>
      <c r="C37" s="10">
        <v>2908066203.1483016</v>
      </c>
      <c r="D37" s="9">
        <v>37855.587127679013</v>
      </c>
      <c r="E37" s="11">
        <v>8.2066233884764389E-2</v>
      </c>
      <c r="H37" s="8" t="s">
        <v>62</v>
      </c>
      <c r="I37" s="9">
        <v>76820</v>
      </c>
      <c r="J37" s="10">
        <v>2908066203.1483016</v>
      </c>
      <c r="K37" s="9">
        <v>37855.587127679013</v>
      </c>
      <c r="L37" s="11">
        <v>8.2066233884764389E-2</v>
      </c>
      <c r="N37" s="2">
        <v>29</v>
      </c>
      <c r="O37" s="10">
        <v>2908066203.1483016</v>
      </c>
      <c r="P37" s="9">
        <v>37855.587127679013</v>
      </c>
      <c r="Q37" s="11">
        <v>8.2066233884764389E-2</v>
      </c>
      <c r="Z37" s="16"/>
      <c r="AA37" s="17"/>
      <c r="AB37" s="17"/>
      <c r="AC37" s="17"/>
      <c r="AD37" s="17"/>
      <c r="AE37" s="17"/>
      <c r="AF37" s="17"/>
      <c r="AG37" s="17"/>
      <c r="AH37" s="17"/>
      <c r="AI37" s="17"/>
      <c r="AJ37" s="17"/>
      <c r="AK37" s="17"/>
      <c r="AL37" s="17"/>
      <c r="AM37" s="17"/>
    </row>
    <row r="38" spans="1:39" x14ac:dyDescent="0.3">
      <c r="A38" s="12" t="s">
        <v>61</v>
      </c>
      <c r="B38" s="13">
        <v>71157</v>
      </c>
      <c r="C38" s="14">
        <v>2764740226.9439993</v>
      </c>
      <c r="D38" s="13">
        <v>38854.086413761113</v>
      </c>
      <c r="E38" s="15">
        <v>0.13184690943436836</v>
      </c>
      <c r="H38" s="12" t="s">
        <v>61</v>
      </c>
      <c r="I38" s="13">
        <v>71157</v>
      </c>
      <c r="J38" s="14">
        <v>2764740226.9439993</v>
      </c>
      <c r="K38" s="13">
        <v>38854.086413761113</v>
      </c>
      <c r="L38" s="15">
        <v>0.13184690943436836</v>
      </c>
      <c r="N38" s="2">
        <v>30</v>
      </c>
      <c r="O38" s="14">
        <v>2764740226.9439993</v>
      </c>
      <c r="P38" s="13">
        <v>38854.086413761113</v>
      </c>
      <c r="Q38" s="15">
        <v>0.13184690943436836</v>
      </c>
      <c r="Z38" s="16"/>
      <c r="AA38" s="16"/>
      <c r="AB38" s="16"/>
      <c r="AC38" s="16"/>
      <c r="AD38" s="16"/>
      <c r="AE38" s="16"/>
      <c r="AF38" s="16"/>
      <c r="AG38" s="16"/>
      <c r="AH38" s="16"/>
      <c r="AI38" s="16"/>
      <c r="AJ38" s="16"/>
      <c r="AK38" s="16"/>
      <c r="AL38" s="16"/>
      <c r="AM38" s="16"/>
    </row>
    <row r="39" spans="1:39" x14ac:dyDescent="0.3">
      <c r="A39" s="8" t="s">
        <v>36</v>
      </c>
      <c r="B39" s="9">
        <v>20035</v>
      </c>
      <c r="C39" s="10">
        <v>2485699685.665803</v>
      </c>
      <c r="D39" s="9">
        <v>124067.86551863253</v>
      </c>
      <c r="E39" s="11">
        <v>3.6657204710374314E-2</v>
      </c>
      <c r="H39" s="8" t="s">
        <v>36</v>
      </c>
      <c r="I39" s="9">
        <v>20035</v>
      </c>
      <c r="J39" s="10">
        <v>2485699685.665803</v>
      </c>
      <c r="K39" s="9">
        <v>124067.86551863253</v>
      </c>
      <c r="L39" s="11">
        <v>3.6657204710374314E-2</v>
      </c>
      <c r="N39" s="2">
        <v>31</v>
      </c>
      <c r="O39" s="10">
        <v>2485699685.665803</v>
      </c>
      <c r="P39" s="9">
        <v>124067.86551863253</v>
      </c>
      <c r="Q39" s="11">
        <v>3.6657204710374314E-2</v>
      </c>
      <c r="Z39" s="16"/>
      <c r="AA39" s="16"/>
      <c r="AB39" s="18"/>
      <c r="AC39" s="18"/>
      <c r="AD39" s="18"/>
      <c r="AE39" s="19"/>
      <c r="AF39" s="19"/>
      <c r="AG39" s="18"/>
      <c r="AH39" s="19"/>
      <c r="AI39" s="20"/>
      <c r="AJ39" s="21"/>
      <c r="AK39" s="21"/>
      <c r="AL39" s="21"/>
      <c r="AM39" s="18"/>
    </row>
    <row r="40" spans="1:39" x14ac:dyDescent="0.3">
      <c r="A40" s="12" t="s">
        <v>34</v>
      </c>
      <c r="B40" s="13">
        <v>18401</v>
      </c>
      <c r="C40" s="14">
        <v>2479613976.0695972</v>
      </c>
      <c r="D40" s="13">
        <v>134754.30553065578</v>
      </c>
      <c r="E40" s="15">
        <v>2.8577971570280278E-2</v>
      </c>
      <c r="H40" s="12" t="s">
        <v>34</v>
      </c>
      <c r="I40" s="13">
        <v>18401</v>
      </c>
      <c r="J40" s="14">
        <v>2479613976.0695972</v>
      </c>
      <c r="K40" s="13">
        <v>134754.30553065578</v>
      </c>
      <c r="L40" s="15">
        <v>2.8577971570280278E-2</v>
      </c>
      <c r="N40" s="2">
        <v>32</v>
      </c>
      <c r="O40" s="14">
        <v>2479613976.0695972</v>
      </c>
      <c r="P40" s="13">
        <v>134754.30553065578</v>
      </c>
      <c r="Q40" s="15">
        <v>2.8577971570280278E-2</v>
      </c>
    </row>
    <row r="41" spans="1:39" x14ac:dyDescent="0.3">
      <c r="A41" s="8" t="s">
        <v>40</v>
      </c>
      <c r="B41" s="9">
        <v>24976</v>
      </c>
      <c r="C41" s="10">
        <v>2456908142.0824966</v>
      </c>
      <c r="D41" s="9">
        <v>98370.761614449744</v>
      </c>
      <c r="E41" s="11">
        <v>8.9617253750815279E-2</v>
      </c>
      <c r="H41" s="8" t="s">
        <v>40</v>
      </c>
      <c r="I41" s="9">
        <v>24976</v>
      </c>
      <c r="J41" s="10">
        <v>2456908142.0824966</v>
      </c>
      <c r="K41" s="9">
        <v>98370.761614449744</v>
      </c>
      <c r="L41" s="11">
        <v>8.9617253750815279E-2</v>
      </c>
      <c r="N41" s="2">
        <v>33</v>
      </c>
      <c r="O41" s="10">
        <v>2456908142.0824966</v>
      </c>
      <c r="P41" s="9">
        <v>98370.761614449744</v>
      </c>
      <c r="Q41" s="11">
        <v>8.9617253750815279E-2</v>
      </c>
    </row>
    <row r="42" spans="1:39" x14ac:dyDescent="0.3">
      <c r="A42" s="12" t="s">
        <v>42</v>
      </c>
      <c r="B42" s="13">
        <v>27100</v>
      </c>
      <c r="C42" s="14">
        <v>2415934656.7891974</v>
      </c>
      <c r="D42" s="13">
        <v>89148.880324324622</v>
      </c>
      <c r="E42" s="15">
        <v>0.4189222938527577</v>
      </c>
      <c r="H42" s="12" t="s">
        <v>42</v>
      </c>
      <c r="I42" s="13">
        <v>27100</v>
      </c>
      <c r="J42" s="14">
        <v>2415934656.7891974</v>
      </c>
      <c r="K42" s="13">
        <v>89148.880324324622</v>
      </c>
      <c r="L42" s="15">
        <v>0.4189222938527577</v>
      </c>
      <c r="N42" s="2">
        <v>34</v>
      </c>
      <c r="O42" s="14">
        <v>2415934656.7891974</v>
      </c>
      <c r="P42" s="13">
        <v>89148.880324324622</v>
      </c>
      <c r="Q42" s="15">
        <v>0.4189222938527577</v>
      </c>
    </row>
    <row r="43" spans="1:39" x14ac:dyDescent="0.3">
      <c r="A43" s="8" t="s">
        <v>14</v>
      </c>
      <c r="B43" s="9">
        <v>4405</v>
      </c>
      <c r="C43" s="10">
        <v>2303153315.203999</v>
      </c>
      <c r="D43" s="9">
        <v>522849.78778751398</v>
      </c>
      <c r="E43" s="11">
        <v>6.4075015103555372E-2</v>
      </c>
      <c r="H43" s="8" t="s">
        <v>14</v>
      </c>
      <c r="I43" s="9">
        <v>4405</v>
      </c>
      <c r="J43" s="10">
        <v>2303153315.203999</v>
      </c>
      <c r="K43" s="9">
        <v>522849.78778751398</v>
      </c>
      <c r="L43" s="11">
        <v>6.4075015103555372E-2</v>
      </c>
      <c r="N43" s="2">
        <v>35</v>
      </c>
      <c r="O43" s="10">
        <v>2303153315.203999</v>
      </c>
      <c r="P43" s="9">
        <v>522849.78778751398</v>
      </c>
      <c r="Q43" s="11">
        <v>6.4075015103555372E-2</v>
      </c>
    </row>
    <row r="44" spans="1:39" x14ac:dyDescent="0.3">
      <c r="A44" s="3" t="s">
        <v>2</v>
      </c>
      <c r="B44" s="4"/>
      <c r="C44" s="4"/>
      <c r="D44" s="4"/>
      <c r="E44" s="22"/>
      <c r="H44" s="12" t="s">
        <v>59</v>
      </c>
      <c r="I44" s="13">
        <v>46004</v>
      </c>
      <c r="J44" s="14">
        <v>2301772125.6661992</v>
      </c>
      <c r="K44" s="13">
        <v>50034.173673293612</v>
      </c>
      <c r="L44" s="15">
        <v>8.6000393877437284E-2</v>
      </c>
      <c r="N44" s="2">
        <v>36</v>
      </c>
      <c r="O44" s="14">
        <v>2301772125.6661992</v>
      </c>
      <c r="P44" s="13">
        <v>50034.173673293612</v>
      </c>
      <c r="Q44" s="15">
        <v>8.6000393877437284E-2</v>
      </c>
    </row>
    <row r="45" spans="1:39" ht="52.8" x14ac:dyDescent="0.3">
      <c r="A45" s="5" t="s">
        <v>3</v>
      </c>
      <c r="B45" s="6" t="s">
        <v>4</v>
      </c>
      <c r="C45" s="6" t="s">
        <v>5</v>
      </c>
      <c r="D45" s="7" t="s">
        <v>6</v>
      </c>
      <c r="E45" s="7" t="s">
        <v>7</v>
      </c>
      <c r="H45" s="8" t="s">
        <v>48</v>
      </c>
      <c r="I45" s="9">
        <v>33623</v>
      </c>
      <c r="J45" s="10">
        <v>2298763404.520401</v>
      </c>
      <c r="K45" s="9">
        <v>68368.777459489065</v>
      </c>
      <c r="L45" s="11">
        <v>5.0513957801341117E-2</v>
      </c>
      <c r="N45" s="2">
        <v>37</v>
      </c>
      <c r="O45" s="10">
        <v>2298763404.520401</v>
      </c>
      <c r="P45" s="9">
        <v>68368.777459489065</v>
      </c>
      <c r="Q45" s="11">
        <v>5.0513957801341117E-2</v>
      </c>
    </row>
    <row r="46" spans="1:39" ht="14.25" customHeight="1" x14ac:dyDescent="0.3">
      <c r="A46" s="12" t="s">
        <v>59</v>
      </c>
      <c r="B46" s="13">
        <v>46004</v>
      </c>
      <c r="C46" s="14">
        <v>2301772125.6661987</v>
      </c>
      <c r="D46" s="13">
        <v>50034.173673293597</v>
      </c>
      <c r="E46" s="15">
        <v>8.6000393877437298E-2</v>
      </c>
      <c r="H46" s="12" t="s">
        <v>49</v>
      </c>
      <c r="I46" s="13">
        <v>34113</v>
      </c>
      <c r="J46" s="14">
        <v>2285049268.1973009</v>
      </c>
      <c r="K46" s="13">
        <v>66984.70577777682</v>
      </c>
      <c r="L46" s="15">
        <v>6.2625480232271963E-2</v>
      </c>
      <c r="N46" s="2">
        <v>38</v>
      </c>
      <c r="O46" s="14">
        <v>2285049268.1973009</v>
      </c>
      <c r="P46" s="13">
        <v>66984.70577777682</v>
      </c>
      <c r="Q46" s="15">
        <v>6.2625480232271963E-2</v>
      </c>
    </row>
    <row r="47" spans="1:39" ht="14.25" customHeight="1" x14ac:dyDescent="0.3">
      <c r="A47" s="8" t="s">
        <v>48</v>
      </c>
      <c r="B47" s="9">
        <v>33623</v>
      </c>
      <c r="C47" s="10">
        <v>2298763404.5204029</v>
      </c>
      <c r="D47" s="9">
        <v>68368.777459489123</v>
      </c>
      <c r="E47" s="11">
        <v>5.0513957801341144E-2</v>
      </c>
      <c r="H47" s="8" t="s">
        <v>12</v>
      </c>
      <c r="I47" s="9">
        <v>3324</v>
      </c>
      <c r="J47" s="10">
        <v>2284485637.7341995</v>
      </c>
      <c r="K47" s="9">
        <v>687270.04745312862</v>
      </c>
      <c r="L47" s="11">
        <v>3.3824284859723372E-2</v>
      </c>
      <c r="N47" s="2">
        <v>39</v>
      </c>
      <c r="O47" s="10">
        <v>2284485637.7341995</v>
      </c>
      <c r="P47" s="9">
        <v>687270.04745312862</v>
      </c>
      <c r="Q47" s="11">
        <v>3.3824284859723372E-2</v>
      </c>
    </row>
    <row r="48" spans="1:39" ht="14.25" customHeight="1" x14ac:dyDescent="0.3">
      <c r="A48" s="12" t="s">
        <v>49</v>
      </c>
      <c r="B48" s="13">
        <v>34113</v>
      </c>
      <c r="C48" s="14">
        <v>2285049268.197299</v>
      </c>
      <c r="D48" s="13">
        <v>66984.705777776777</v>
      </c>
      <c r="E48" s="15">
        <v>6.2625480232271838E-2</v>
      </c>
      <c r="H48" s="12" t="s">
        <v>26</v>
      </c>
      <c r="I48" s="13">
        <v>12347</v>
      </c>
      <c r="J48" s="14">
        <v>2273174664.2912984</v>
      </c>
      <c r="K48" s="13">
        <v>184107.44831062594</v>
      </c>
      <c r="L48" s="15">
        <v>8.0098986099508246E-2</v>
      </c>
      <c r="N48" s="2">
        <v>40</v>
      </c>
      <c r="O48" s="14">
        <v>2273174664.2912984</v>
      </c>
      <c r="P48" s="13">
        <v>184107.44831062594</v>
      </c>
      <c r="Q48" s="15">
        <v>8.0098986099508246E-2</v>
      </c>
    </row>
    <row r="49" spans="1:17" ht="14.25" customHeight="1" x14ac:dyDescent="0.3">
      <c r="A49" s="8" t="s">
        <v>12</v>
      </c>
      <c r="B49" s="9">
        <v>3324</v>
      </c>
      <c r="C49" s="10">
        <v>2284485637.7342</v>
      </c>
      <c r="D49" s="9">
        <v>687270.04745312873</v>
      </c>
      <c r="E49" s="11">
        <v>3.3824284859723372E-2</v>
      </c>
      <c r="H49" s="8" t="s">
        <v>65</v>
      </c>
      <c r="I49" s="9">
        <v>74858</v>
      </c>
      <c r="J49" s="10">
        <v>2198608989.9446011</v>
      </c>
      <c r="K49" s="9">
        <v>29370.394479475821</v>
      </c>
      <c r="L49" s="11">
        <v>4.188703023744391E-2</v>
      </c>
      <c r="N49" s="2">
        <v>41</v>
      </c>
      <c r="O49" s="10">
        <v>2198608989.9446011</v>
      </c>
      <c r="P49" s="9">
        <v>29370.394479475821</v>
      </c>
      <c r="Q49" s="11">
        <v>4.188703023744391E-2</v>
      </c>
    </row>
    <row r="50" spans="1:17" ht="14.25" customHeight="1" x14ac:dyDescent="0.3">
      <c r="A50" s="12" t="s">
        <v>26</v>
      </c>
      <c r="B50" s="13">
        <v>12347</v>
      </c>
      <c r="C50" s="14">
        <v>2273174664.2912998</v>
      </c>
      <c r="D50" s="13">
        <v>184107.44831062606</v>
      </c>
      <c r="E50" s="15">
        <v>8.0098986099508232E-2</v>
      </c>
      <c r="H50" s="12" t="s">
        <v>16</v>
      </c>
      <c r="I50" s="13">
        <v>5063</v>
      </c>
      <c r="J50" s="14">
        <v>2192922078.0316005</v>
      </c>
      <c r="K50" s="13">
        <v>433127.01521461591</v>
      </c>
      <c r="L50" s="15">
        <v>3.8761258711071118E-2</v>
      </c>
      <c r="N50" s="2">
        <v>42</v>
      </c>
      <c r="O50" s="14">
        <v>2192922078.0316005</v>
      </c>
      <c r="P50" s="13">
        <v>433127.01521461591</v>
      </c>
      <c r="Q50" s="15">
        <v>3.8761258711071118E-2</v>
      </c>
    </row>
    <row r="51" spans="1:17" ht="14.25" customHeight="1" x14ac:dyDescent="0.3">
      <c r="A51" s="8" t="s">
        <v>65</v>
      </c>
      <c r="B51" s="9">
        <v>74858</v>
      </c>
      <c r="C51" s="10">
        <v>2198608989.944602</v>
      </c>
      <c r="D51" s="9">
        <v>29370.394479475835</v>
      </c>
      <c r="E51" s="11">
        <v>4.1887030237443945E-2</v>
      </c>
      <c r="H51" s="8" t="s">
        <v>51</v>
      </c>
      <c r="I51" s="9">
        <v>31210</v>
      </c>
      <c r="J51" s="10">
        <v>2008525993.3421032</v>
      </c>
      <c r="K51" s="9">
        <v>64355.206451204846</v>
      </c>
      <c r="L51" s="11">
        <v>4.1769751979955437E-2</v>
      </c>
      <c r="N51" s="2">
        <v>43</v>
      </c>
      <c r="O51" s="10">
        <v>2008525993.3421032</v>
      </c>
      <c r="P51" s="9">
        <v>64355.206451204846</v>
      </c>
      <c r="Q51" s="11">
        <v>4.1769751979955437E-2</v>
      </c>
    </row>
    <row r="52" spans="1:17" ht="14.25" customHeight="1" x14ac:dyDescent="0.3">
      <c r="A52" s="12" t="s">
        <v>16</v>
      </c>
      <c r="B52" s="13">
        <v>5063</v>
      </c>
      <c r="C52" s="14">
        <v>2192922078.0316005</v>
      </c>
      <c r="D52" s="13">
        <v>433127.01521461591</v>
      </c>
      <c r="E52" s="15">
        <v>3.8761258711071098E-2</v>
      </c>
      <c r="H52" s="12" t="s">
        <v>68</v>
      </c>
      <c r="I52" s="13">
        <v>114641</v>
      </c>
      <c r="J52" s="14">
        <v>1868587451.7328026</v>
      </c>
      <c r="K52" s="13">
        <v>16299.469227700409</v>
      </c>
      <c r="L52" s="15">
        <v>0.15332507433457376</v>
      </c>
      <c r="N52" s="2">
        <v>44</v>
      </c>
      <c r="O52" s="14">
        <v>1868587451.7328026</v>
      </c>
      <c r="P52" s="13">
        <v>16299.469227700409</v>
      </c>
      <c r="Q52" s="15">
        <v>0.15332507433457376</v>
      </c>
    </row>
    <row r="53" spans="1:17" ht="14.25" customHeight="1" x14ac:dyDescent="0.3">
      <c r="A53" s="8" t="s">
        <v>51</v>
      </c>
      <c r="B53" s="9">
        <v>31210</v>
      </c>
      <c r="C53" s="10">
        <v>2008525993.3421025</v>
      </c>
      <c r="D53" s="9">
        <v>64355.206451204824</v>
      </c>
      <c r="E53" s="11">
        <v>4.1769751979955368E-2</v>
      </c>
      <c r="H53" s="8" t="s">
        <v>50</v>
      </c>
      <c r="I53" s="9">
        <v>26303</v>
      </c>
      <c r="J53" s="10">
        <v>1726980682.8677995</v>
      </c>
      <c r="K53" s="9">
        <v>65657.175336189772</v>
      </c>
      <c r="L53" s="11">
        <v>4.7063148221742242E-2</v>
      </c>
      <c r="N53" s="2">
        <v>45</v>
      </c>
      <c r="O53" s="10">
        <v>1726980682.8677995</v>
      </c>
      <c r="P53" s="9">
        <v>65657.175336189772</v>
      </c>
      <c r="Q53" s="11">
        <v>4.7063148221742242E-2</v>
      </c>
    </row>
    <row r="54" spans="1:17" ht="14.25" customHeight="1" x14ac:dyDescent="0.3">
      <c r="A54" s="12" t="s">
        <v>40</v>
      </c>
      <c r="B54" s="13">
        <v>24975</v>
      </c>
      <c r="C54" s="14">
        <v>1940258491.9824979</v>
      </c>
      <c r="D54" s="13">
        <v>77688.027707006928</v>
      </c>
      <c r="E54" s="15">
        <v>7.0773012755238576E-2</v>
      </c>
      <c r="H54" s="12" t="s">
        <v>56</v>
      </c>
      <c r="I54" s="13">
        <v>32697</v>
      </c>
      <c r="J54" s="14">
        <v>1716209447.7793994</v>
      </c>
      <c r="K54" s="13">
        <v>52488.284790023528</v>
      </c>
      <c r="L54" s="15">
        <v>1.4420253351559262E-2</v>
      </c>
      <c r="N54" s="2">
        <v>46</v>
      </c>
      <c r="O54" s="14">
        <v>1716209447.7793994</v>
      </c>
      <c r="P54" s="13">
        <v>52488.284790023528</v>
      </c>
      <c r="Q54" s="15">
        <v>1.4420253351559262E-2</v>
      </c>
    </row>
    <row r="55" spans="1:17" ht="14.25" customHeight="1" x14ac:dyDescent="0.3">
      <c r="A55" s="8" t="s">
        <v>68</v>
      </c>
      <c r="B55" s="9">
        <v>114641</v>
      </c>
      <c r="C55" s="10">
        <v>1868587451.7328002</v>
      </c>
      <c r="D55" s="9">
        <v>16299.469227700389</v>
      </c>
      <c r="E55" s="11">
        <v>0.15332507433457346</v>
      </c>
      <c r="H55" s="8" t="s">
        <v>22</v>
      </c>
      <c r="I55" s="9">
        <v>7644</v>
      </c>
      <c r="J55" s="10">
        <v>1512093222.4732995</v>
      </c>
      <c r="K55" s="9">
        <v>197814.39331152532</v>
      </c>
      <c r="L55" s="11">
        <v>0.17246024784261255</v>
      </c>
      <c r="N55" s="2">
        <v>47</v>
      </c>
      <c r="O55" s="10">
        <v>1512093222.4732995</v>
      </c>
      <c r="P55" s="9">
        <v>197814.39331152532</v>
      </c>
      <c r="Q55" s="11">
        <v>0.17246024784261255</v>
      </c>
    </row>
    <row r="56" spans="1:17" ht="14.25" customHeight="1" x14ac:dyDescent="0.3">
      <c r="A56" s="12" t="s">
        <v>50</v>
      </c>
      <c r="B56" s="13">
        <v>26303</v>
      </c>
      <c r="C56" s="14">
        <v>1726980682.8677979</v>
      </c>
      <c r="D56" s="13">
        <v>65657.175336189714</v>
      </c>
      <c r="E56" s="15">
        <v>4.7063148221742256E-2</v>
      </c>
      <c r="H56" s="12" t="s">
        <v>18</v>
      </c>
      <c r="I56" s="13">
        <v>4642</v>
      </c>
      <c r="J56" s="14">
        <v>1479376092.2337005</v>
      </c>
      <c r="K56" s="13">
        <v>318693.68639243871</v>
      </c>
      <c r="L56" s="15">
        <v>5.2259949298091329E-2</v>
      </c>
      <c r="N56" s="2">
        <v>48</v>
      </c>
      <c r="O56" s="14">
        <v>1479376092.2337005</v>
      </c>
      <c r="P56" s="13">
        <v>318693.68639243871</v>
      </c>
      <c r="Q56" s="15">
        <v>5.2259949298091329E-2</v>
      </c>
    </row>
    <row r="57" spans="1:17" ht="14.25" customHeight="1" x14ac:dyDescent="0.3">
      <c r="A57" s="8" t="s">
        <v>56</v>
      </c>
      <c r="B57" s="9">
        <v>32697</v>
      </c>
      <c r="C57" s="10">
        <v>1716209447.7793994</v>
      </c>
      <c r="D57" s="9">
        <v>52488.284790023528</v>
      </c>
      <c r="E57" s="11">
        <v>1.4420253351559248E-2</v>
      </c>
      <c r="H57" s="8" t="s">
        <v>11</v>
      </c>
      <c r="I57" s="9">
        <v>1061</v>
      </c>
      <c r="J57" s="10">
        <v>1447839600.9958997</v>
      </c>
      <c r="K57" s="9">
        <v>1364599.0584315737</v>
      </c>
      <c r="L57" s="11">
        <v>4.3916504717082729E-2</v>
      </c>
      <c r="N57" s="2">
        <v>49</v>
      </c>
      <c r="O57" s="10">
        <v>1447839600.9958997</v>
      </c>
      <c r="P57" s="9">
        <v>1364599.0584315737</v>
      </c>
      <c r="Q57" s="11">
        <v>4.3916504717082729E-2</v>
      </c>
    </row>
    <row r="58" spans="1:17" ht="14.25" customHeight="1" x14ac:dyDescent="0.3">
      <c r="A58" s="12" t="s">
        <v>22</v>
      </c>
      <c r="B58" s="13">
        <v>7644</v>
      </c>
      <c r="C58" s="14">
        <v>1512093222.4733012</v>
      </c>
      <c r="D58" s="13">
        <v>197814.39331152552</v>
      </c>
      <c r="E58" s="15">
        <v>0.17246024784261277</v>
      </c>
      <c r="H58" s="12" t="s">
        <v>46</v>
      </c>
      <c r="I58" s="13">
        <v>18168</v>
      </c>
      <c r="J58" s="14">
        <v>1337478261.2536018</v>
      </c>
      <c r="K58" s="13">
        <v>73617.253481594104</v>
      </c>
      <c r="L58" s="15">
        <v>5.022899556780603E-2</v>
      </c>
      <c r="N58" s="2">
        <v>50</v>
      </c>
      <c r="O58" s="14">
        <v>1337478261.2536018</v>
      </c>
      <c r="P58" s="13">
        <v>73617.253481594104</v>
      </c>
      <c r="Q58" s="15">
        <v>5.022899556780603E-2</v>
      </c>
    </row>
    <row r="59" spans="1:17" ht="14.25" customHeight="1" x14ac:dyDescent="0.3">
      <c r="A59" s="8" t="s">
        <v>18</v>
      </c>
      <c r="B59" s="9">
        <v>4642</v>
      </c>
      <c r="C59" s="10">
        <v>1479376092.2336981</v>
      </c>
      <c r="D59" s="9">
        <v>318693.68639243819</v>
      </c>
      <c r="E59" s="11">
        <v>5.2259949298091343E-2</v>
      </c>
      <c r="H59" s="8" t="s">
        <v>53</v>
      </c>
      <c r="I59" s="9">
        <v>19948</v>
      </c>
      <c r="J59" s="10">
        <v>1229238338.0891004</v>
      </c>
      <c r="K59" s="9">
        <v>61622.134454035513</v>
      </c>
      <c r="L59" s="11">
        <v>6.49774272418078E-2</v>
      </c>
      <c r="N59" s="2">
        <v>51</v>
      </c>
      <c r="O59" s="10">
        <v>1229238338.0891004</v>
      </c>
      <c r="P59" s="9">
        <v>61622.134454035513</v>
      </c>
      <c r="Q59" s="11">
        <v>6.49774272418078E-2</v>
      </c>
    </row>
    <row r="60" spans="1:17" ht="14.25" customHeight="1" x14ac:dyDescent="0.3">
      <c r="A60" s="12" t="s">
        <v>11</v>
      </c>
      <c r="B60" s="13">
        <v>1061</v>
      </c>
      <c r="C60" s="14">
        <v>1447839600.9958997</v>
      </c>
      <c r="D60" s="13">
        <v>1364599.0584315737</v>
      </c>
      <c r="E60" s="15">
        <v>4.3916504717082749E-2</v>
      </c>
      <c r="H60" s="12" t="s">
        <v>31</v>
      </c>
      <c r="I60" s="13">
        <v>7600</v>
      </c>
      <c r="J60" s="14">
        <v>1112525208.258199</v>
      </c>
      <c r="K60" s="13">
        <v>146384.89582344724</v>
      </c>
      <c r="L60" s="15">
        <v>7.7648388359103579E-2</v>
      </c>
      <c r="N60" s="2">
        <v>52</v>
      </c>
      <c r="O60" s="14">
        <v>1112525208.258199</v>
      </c>
      <c r="P60" s="13">
        <v>146384.89582344724</v>
      </c>
      <c r="Q60" s="15">
        <v>7.7648388359103579E-2</v>
      </c>
    </row>
    <row r="61" spans="1:17" ht="14.25" customHeight="1" x14ac:dyDescent="0.3">
      <c r="A61" s="8" t="s">
        <v>46</v>
      </c>
      <c r="B61" s="9">
        <v>18168</v>
      </c>
      <c r="C61" s="10">
        <v>1337478261.2535985</v>
      </c>
      <c r="D61" s="9">
        <v>73617.253481593929</v>
      </c>
      <c r="E61" s="11">
        <v>5.0228995567805891E-2</v>
      </c>
      <c r="H61" s="8" t="s">
        <v>67</v>
      </c>
      <c r="I61" s="9">
        <v>32394</v>
      </c>
      <c r="J61" s="10">
        <v>805677383.79430032</v>
      </c>
      <c r="K61" s="9">
        <v>24871.191695817135</v>
      </c>
      <c r="L61" s="11">
        <v>9.7988939921720877E-2</v>
      </c>
      <c r="N61" s="2">
        <v>53</v>
      </c>
      <c r="O61" s="10">
        <v>805677383.79430032</v>
      </c>
      <c r="P61" s="9">
        <v>24871.191695817135</v>
      </c>
      <c r="Q61" s="11">
        <v>9.7988939921720877E-2</v>
      </c>
    </row>
    <row r="62" spans="1:17" ht="14.25" customHeight="1" x14ac:dyDescent="0.3">
      <c r="A62" s="12" t="s">
        <v>53</v>
      </c>
      <c r="B62" s="13">
        <v>19948</v>
      </c>
      <c r="C62" s="14">
        <v>1229238338.0891004</v>
      </c>
      <c r="D62" s="13">
        <v>61622.134454035513</v>
      </c>
      <c r="E62" s="15">
        <v>6.4977427241807842E-2</v>
      </c>
      <c r="H62" s="12" t="s">
        <v>17</v>
      </c>
      <c r="I62" s="13">
        <v>1755</v>
      </c>
      <c r="J62" s="14">
        <v>702603158.53350031</v>
      </c>
      <c r="K62" s="13">
        <v>400343.68007606856</v>
      </c>
      <c r="L62" s="15">
        <v>8.808235373089876E-2</v>
      </c>
      <c r="N62" s="2">
        <v>54</v>
      </c>
      <c r="O62" s="14">
        <v>702603158.53350031</v>
      </c>
      <c r="P62" s="13">
        <v>400343.68007606856</v>
      </c>
      <c r="Q62" s="15">
        <v>8.808235373089876E-2</v>
      </c>
    </row>
    <row r="63" spans="1:17" ht="14.25" customHeight="1" x14ac:dyDescent="0.3">
      <c r="A63" s="8" t="s">
        <v>31</v>
      </c>
      <c r="B63" s="9">
        <v>7600</v>
      </c>
      <c r="C63" s="10">
        <v>1112525208.2581987</v>
      </c>
      <c r="D63" s="9">
        <v>146384.89582344721</v>
      </c>
      <c r="E63" s="11">
        <v>7.7648388359103551E-2</v>
      </c>
      <c r="H63" s="8" t="s">
        <v>19</v>
      </c>
      <c r="I63" s="9">
        <v>2515</v>
      </c>
      <c r="J63" s="10">
        <v>631390030.29229999</v>
      </c>
      <c r="K63" s="9">
        <v>251049.7138339165</v>
      </c>
      <c r="L63" s="11">
        <v>2.2128980199754355E-2</v>
      </c>
      <c r="N63" s="2">
        <v>55</v>
      </c>
      <c r="O63" s="10">
        <v>631390030.29229999</v>
      </c>
      <c r="P63" s="9">
        <v>251049.7138339165</v>
      </c>
      <c r="Q63" s="11">
        <v>2.2128980199754355E-2</v>
      </c>
    </row>
    <row r="64" spans="1:17" ht="14.25" customHeight="1" x14ac:dyDescent="0.3">
      <c r="A64" s="12" t="s">
        <v>67</v>
      </c>
      <c r="B64" s="13">
        <v>32394</v>
      </c>
      <c r="C64" s="14">
        <v>805677383.7943002</v>
      </c>
      <c r="D64" s="13">
        <v>24871.191695817131</v>
      </c>
      <c r="E64" s="15">
        <v>9.7988939921720808E-2</v>
      </c>
      <c r="H64" s="12" t="s">
        <v>23</v>
      </c>
      <c r="I64" s="13">
        <v>2937</v>
      </c>
      <c r="J64" s="14">
        <v>573580821.8434999</v>
      </c>
      <c r="K64" s="13">
        <v>195294.79804000678</v>
      </c>
      <c r="L64" s="15">
        <v>0.10736297501611702</v>
      </c>
      <c r="N64" s="2">
        <v>56</v>
      </c>
      <c r="O64" s="14">
        <v>573580821.8434999</v>
      </c>
      <c r="P64" s="13">
        <v>195294.79804000678</v>
      </c>
      <c r="Q64" s="15">
        <v>0.10736297501611702</v>
      </c>
    </row>
    <row r="65" spans="1:17" ht="14.25" customHeight="1" x14ac:dyDescent="0.3">
      <c r="A65" s="8" t="s">
        <v>17</v>
      </c>
      <c r="B65" s="9">
        <v>1755</v>
      </c>
      <c r="C65" s="10">
        <v>702603158.53350151</v>
      </c>
      <c r="D65" s="9">
        <v>400343.68007606926</v>
      </c>
      <c r="E65" s="11">
        <v>8.8082353730898871E-2</v>
      </c>
      <c r="H65" s="8" t="s">
        <v>13</v>
      </c>
      <c r="I65" s="9">
        <v>765</v>
      </c>
      <c r="J65" s="10">
        <v>404624618.42809999</v>
      </c>
      <c r="K65" s="9">
        <v>528921.06984065357</v>
      </c>
      <c r="L65" s="11">
        <v>4.5006932221932583E-2</v>
      </c>
      <c r="N65" s="2">
        <v>57</v>
      </c>
      <c r="O65" s="10">
        <v>404624618.42809999</v>
      </c>
      <c r="P65" s="9">
        <v>528921.06984065357</v>
      </c>
      <c r="Q65" s="11">
        <v>4.5006932221932583E-2</v>
      </c>
    </row>
    <row r="66" spans="1:17" ht="14.25" customHeight="1" x14ac:dyDescent="0.3">
      <c r="A66" s="12" t="s">
        <v>19</v>
      </c>
      <c r="B66" s="13">
        <v>2515</v>
      </c>
      <c r="C66" s="14">
        <v>631390030.29230011</v>
      </c>
      <c r="D66" s="13">
        <v>251049.71383391655</v>
      </c>
      <c r="E66" s="15">
        <v>2.2128980199754365E-2</v>
      </c>
      <c r="H66" s="12" t="s">
        <v>57</v>
      </c>
      <c r="I66" s="13">
        <v>2209</v>
      </c>
      <c r="J66" s="14">
        <v>114503341.8335</v>
      </c>
      <c r="K66" s="13">
        <v>51834.921608646444</v>
      </c>
      <c r="L66" s="15">
        <v>3.4389463419625711E-2</v>
      </c>
      <c r="N66" s="2">
        <v>58</v>
      </c>
      <c r="O66" s="14">
        <v>114503341.8335</v>
      </c>
      <c r="P66" s="13">
        <v>51834.921608646444</v>
      </c>
      <c r="Q66" s="15">
        <v>3.4389463419625711E-2</v>
      </c>
    </row>
    <row r="67" spans="1:17" ht="14.25" customHeight="1" x14ac:dyDescent="0.3">
      <c r="A67" s="8" t="s">
        <v>23</v>
      </c>
      <c r="B67" s="9">
        <v>2937</v>
      </c>
      <c r="C67" s="10">
        <v>573580821.84350038</v>
      </c>
      <c r="D67" s="9">
        <v>195294.79804000695</v>
      </c>
      <c r="E67" s="11">
        <v>0.10736297501611712</v>
      </c>
      <c r="H67" s="23" t="s">
        <v>415</v>
      </c>
      <c r="I67" s="24">
        <v>3599572</v>
      </c>
      <c r="J67" s="25">
        <v>417795164786.56671</v>
      </c>
      <c r="K67" s="24">
        <v>116068.01163765212</v>
      </c>
      <c r="L67" s="249">
        <v>0.12146496049317398</v>
      </c>
    </row>
    <row r="68" spans="1:17" ht="14.25" customHeight="1" x14ac:dyDescent="0.3">
      <c r="A68" s="12" t="s">
        <v>13</v>
      </c>
      <c r="B68" s="13">
        <v>765</v>
      </c>
      <c r="C68" s="14">
        <v>404624618.42810005</v>
      </c>
      <c r="D68" s="13">
        <v>528921.06984065368</v>
      </c>
      <c r="E68" s="15">
        <v>4.5006932221932597E-2</v>
      </c>
    </row>
    <row r="69" spans="1:17" ht="14.25" customHeight="1" x14ac:dyDescent="0.3">
      <c r="A69" s="8" t="s">
        <v>57</v>
      </c>
      <c r="B69" s="9">
        <v>2209</v>
      </c>
      <c r="C69" s="10">
        <v>114503341.83350003</v>
      </c>
      <c r="D69" s="9">
        <v>51834.921608646458</v>
      </c>
      <c r="E69" s="11">
        <v>3.4389463419625725E-2</v>
      </c>
    </row>
    <row r="70" spans="1:17" ht="14.25" customHeight="1" x14ac:dyDescent="0.3">
      <c r="A70" s="23" t="s">
        <v>69</v>
      </c>
      <c r="B70" s="24">
        <v>3058651</v>
      </c>
      <c r="C70" s="25">
        <v>239475943887.50464</v>
      </c>
      <c r="D70" s="24">
        <v>78294.628542944134</v>
      </c>
      <c r="E70" s="26">
        <v>8.2556846047235996E-2</v>
      </c>
    </row>
    <row r="71" spans="1:17" ht="14.25" customHeight="1" x14ac:dyDescent="0.3">
      <c r="A71" s="411"/>
    </row>
    <row r="72" spans="1:17" ht="14.25" customHeight="1" x14ac:dyDescent="0.3"/>
    <row r="73" spans="1:17" ht="14.25" customHeight="1" x14ac:dyDescent="0.3"/>
    <row r="74" spans="1:17" ht="14.25" customHeight="1" x14ac:dyDescent="0.3"/>
    <row r="75" spans="1:17" ht="14.25" customHeight="1" x14ac:dyDescent="0.3"/>
    <row r="76" spans="1:17" ht="14.25" customHeight="1" x14ac:dyDescent="0.3"/>
    <row r="77" spans="1:17" ht="14.25" customHeight="1" x14ac:dyDescent="0.3"/>
    <row r="78" spans="1:17" ht="14.25" customHeight="1" x14ac:dyDescent="0.3"/>
    <row r="79" spans="1:17" ht="14.25" customHeight="1" x14ac:dyDescent="0.3"/>
    <row r="80" spans="1:17" ht="14.25" customHeight="1" x14ac:dyDescent="0.3">
      <c r="F80" s="27"/>
    </row>
    <row r="81" ht="14.25" customHeight="1" x14ac:dyDescent="0.3"/>
    <row r="84" ht="15" customHeight="1" x14ac:dyDescent="0.3"/>
    <row r="85" ht="15" customHeight="1" x14ac:dyDescent="0.3"/>
    <row r="167" ht="15" customHeight="1" x14ac:dyDescent="0.3"/>
    <row r="168" ht="15" customHeight="1" x14ac:dyDescent="0.3"/>
    <row r="256" spans="1:33" s="28" customForma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s="28" customForma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s="28" customForma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s="28" customForma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s="28" customForma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s="28" customForma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s="28" customForma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s="28" customForma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s="28" customForma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s="28" customForma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s="28" customForma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s="28" customForma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s="28" customForma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s="28" customForma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s="28" customForma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s="28" customForma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s="28" customForma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s="28" customForma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s="28" customForma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s="28" customForma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s="28" customForma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s="28" customForma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s="28" customForma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33" s="28" customForma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33" s="28" customForma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1:33" s="28" customForma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1:33" s="28" customForma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s="28" customForma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s="28" customForma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s="28" customForma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s="28" customForma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s="28" customForma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s="28" customForma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s="28" customForma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s="28" customForma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1:33" s="28" customForma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1:33" s="28" customForma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1:33" s="28" customForma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1:33" s="28" customForma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1:33" s="28" customForma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s="28" customForma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1:33" s="28" customForma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1:33" s="28" customForma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1:33" s="28" customForma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1:33" s="28" customForma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1:33" s="28" customForma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1:33" s="28" customForma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1:33" s="28" customForma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1:33" s="28" customForma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1:33" s="28" customForma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1:33" s="28" customForma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s="28" customForma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s="28" customForma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s="28" customForma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sheetData>
  <conditionalFormatting sqref="E46:E69 E9:E42">
    <cfRule type="colorScale" priority="2">
      <colorScale>
        <cfvo type="min"/>
        <cfvo type="percentile" val="50"/>
        <cfvo type="max"/>
        <color rgb="FFF8696B"/>
        <color rgb="FFFFEB84"/>
        <color rgb="FF63BE7B"/>
      </colorScale>
    </cfRule>
  </conditionalFormatting>
  <conditionalFormatting sqref="E9:E43 E46:E69">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Notes</vt:lpstr>
      <vt:lpstr>Index</vt:lpstr>
      <vt:lpstr>P6</vt:lpstr>
      <vt:lpstr>P8</vt:lpstr>
      <vt:lpstr>P9</vt:lpstr>
      <vt:lpstr>P11</vt:lpstr>
      <vt:lpstr>P11 B</vt:lpstr>
      <vt:lpstr>P12</vt:lpstr>
      <vt:lpstr>P13-14</vt:lpstr>
      <vt:lpstr>P15</vt:lpstr>
      <vt:lpstr>P20</vt:lpstr>
      <vt:lpstr>P21</vt:lpstr>
      <vt:lpstr>P22</vt:lpstr>
      <vt:lpstr>P25</vt:lpstr>
      <vt:lpstr>P30</vt:lpstr>
      <vt:lpstr>P31</vt:lpstr>
      <vt:lpstr>P32</vt:lpstr>
      <vt:lpstr>P33</vt:lpstr>
      <vt:lpstr>P35</vt:lpstr>
      <vt:lpstr>P39</vt:lpstr>
      <vt:lpstr>P39 B</vt:lpstr>
      <vt:lpstr>P40</vt:lpstr>
    </vt:vector>
  </TitlesOfParts>
  <Company>Experian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Lacoste</dc:creator>
  <cp:lastModifiedBy>Gershlick Jonathan (Analysis)</cp:lastModifiedBy>
  <dcterms:created xsi:type="dcterms:W3CDTF">2014-08-14T14:22:45Z</dcterms:created>
  <dcterms:modified xsi:type="dcterms:W3CDTF">2015-03-26T11:21:20Z</dcterms:modified>
</cp:coreProperties>
</file>